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70CB5A07-E5C0-45DA-8D45-648C75D19A6D}" xr6:coauthVersionLast="41" xr6:coauthVersionMax="41" xr10:uidLastSave="{00000000-0000-0000-0000-000000000000}"/>
  <bookViews>
    <workbookView xWindow="-120" yWindow="-120" windowWidth="24240" windowHeight="131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<sst xmlns="http://schemas.openxmlformats.org/spreadsheetml/2006/main" count="9896" uniqueCount="6161">
  <si>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</si>
  <si>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</si>
  <si>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</si>
  <si>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</si>
  <si>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</si>
  <si>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</si>
  <si>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</si>
  <si>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</si>
  <si>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</si>
  <si>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</si>
  <si>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</si>
  <si>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</si>
  <si>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</si>
  <si>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</si>
  <si>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</si>
  <si>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</si>
  <si>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</si>
  <si>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</si>
  <si>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</si>
  <si>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</si>
  <si>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</si>
  <si>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</si>
  <si>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</si>
  <si>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</si>
  <si>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</si>
  <si>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</si>
  <si>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</si>
  <si>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</si>
  <si>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</si>
  <si>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</si>
  <si>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</si>
  <si>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</si>
  <si>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</si>
  <si>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</si>
  <si>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</si>
  <si>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</si>
  <si>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</si>
  <si>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</si>
  <si>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</si>
  <si>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</si>
  <si>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</si>
  <si>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</si>
  <si>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</si>
  <si>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</si>
  <si>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</si>
  <si>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</si>
  <si>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</si>
  <si>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</si>
  <si>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</si>
  <si>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</si>
  <si>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</si>
  <si>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</si>
  <si>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</si>
  <si>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</si>
  <si>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</si>
  <si>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</si>
  <si>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</si>
  <si>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</si>
  <si>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</si>
  <si>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</si>
  <si>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</si>
  <si>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</si>
  <si>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</si>
  <si>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</si>
  <si>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</si>
  <si>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</si>
  <si>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</si>
  <si>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</si>
  <si>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</si>
  <si>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</si>
  <si>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</si>
  <si>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</si>
  <si>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</si>
  <si>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</si>
  <si>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</si>
  <si>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</si>
  <si>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</si>
  <si>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</si>
  <si>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</si>
  <si>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</si>
  <si>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</si>
  <si>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</si>
  <si>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</si>
  <si>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</si>
  <si>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</si>
  <si>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</si>
  <si>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</si>
  <si>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</si>
  <si>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</si>
  <si>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</si>
  <si>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</si>
  <si>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</si>
  <si>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</si>
  <si>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</si>
  <si>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</si>
  <si>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</si>
  <si>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</si>
  <si>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</si>
  <si>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</si>
  <si>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</si>
  <si>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</si>
  <si>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</si>
  <si>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</si>
  <si>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</si>
  <si>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</si>
  <si>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</si>
  <si>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</si>
  <si>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</si>
  <si>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</si>
  <si>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</si>
  <si>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</si>
  <si>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</si>
  <si>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</si>
  <si>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</si>
  <si>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</si>
  <si>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</si>
  <si>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</si>
  <si>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</si>
  <si>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</si>
  <si>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</si>
  <si>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</si>
  <si>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</si>
  <si>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</si>
  <si>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</si>
  <si>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</si>
  <si>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</si>
  <si>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</si>
  <si>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</si>
  <si>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</si>
  <si>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</si>
  <si>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</si>
  <si>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</si>
  <si>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</si>
  <si>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</si>
  <si>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</si>
  <si>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</si>
  <si>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</si>
  <si>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</si>
  <si>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</si>
  <si>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</si>
  <si>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</si>
  <si>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</si>
  <si>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</si>
  <si>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</si>
  <si>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</si>
  <si>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</si>
  <si>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</si>
  <si>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</si>
  <si>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</si>
  <si>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</si>
  <si>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</si>
  <si>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</si>
  <si>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</si>
  <si>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</si>
  <si>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</si>
  <si>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</si>
  <si>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</si>
  <si>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</si>
  <si>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</si>
  <si>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</si>
  <si>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</si>
  <si>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</si>
  <si>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</si>
  <si>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</si>
  <si>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</si>
  <si>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</si>
  <si>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</si>
  <si>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</si>
  <si>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</si>
  <si>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</si>
  <si>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</si>
  <si>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</si>
  <si>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</si>
  <si>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</si>
  <si>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</si>
  <si>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</si>
  <si>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</si>
  <si>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</si>
  <si>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</si>
  <si>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</si>
  <si>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</si>
  <si>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</si>
  <si>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</si>
  <si>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</si>
  <si>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</si>
  <si>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</si>
  <si>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</si>
  <si>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</si>
  <si>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</si>
  <si>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</si>
  <si>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</si>
  <si>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</si>
  <si>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</si>
  <si>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</si>
  <si>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</si>
  <si>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</si>
  <si>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</si>
  <si>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</si>
  <si>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</si>
  <si>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</si>
  <si>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</si>
  <si>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</si>
  <si>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</si>
  <si>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</si>
  <si>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</si>
  <si>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</si>
  <si>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</si>
  <si>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</si>
  <si>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</si>
  <si>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</si>
  <si>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</si>
  <si>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</si>
  <si>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</si>
  <si>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</si>
  <si>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</si>
  <si>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</si>
  <si>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</si>
  <si>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</si>
  <si>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</si>
  <si>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</si>
  <si>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</si>
  <si>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</si>
  <si>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</si>
  <si>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</si>
  <si>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</si>
  <si>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</si>
  <si>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</si>
  <si>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</si>
  <si>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</si>
  <si>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</si>
  <si>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</si>
  <si>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</si>
  <si>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</si>
  <si>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</si>
  <si>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</si>
  <si>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</si>
  <si>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</si>
  <si>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</si>
  <si>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</si>
  <si>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</si>
  <si>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</si>
  <si>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</si>
  <si>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</si>
  <si>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</si>
  <si>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</si>
  <si>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</si>
  <si>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</si>
  <si>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</si>
  <si>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</si>
  <si>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</si>
  <si>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</si>
  <si>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</si>
  <si>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</si>
  <si>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</si>
  <si>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</si>
  <si>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</si>
  <si>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</si>
  <si>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</si>
  <si>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</si>
  <si>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</si>
  <si>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</si>
  <si>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</si>
  <si>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</si>
  <si>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</si>
  <si>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</si>
  <si>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</si>
  <si>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</si>
  <si>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</si>
  <si>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</si>
  <si>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</si>
  <si>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</si>
  <si>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</si>
  <si>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</si>
  <si>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</si>
  <si>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</si>
  <si>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</si>
  <si>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</si>
  <si>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</si>
  <si>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</si>
  <si>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</si>
  <si>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</si>
  <si>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</si>
  <si>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</si>
  <si>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</si>
  <si>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</si>
  <si>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</si>
  <si>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</si>
  <si>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</si>
  <si>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</si>
  <si>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</si>
  <si>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</si>
  <si>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</si>
  <si>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</si>
  <si>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</si>
  <si>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</si>
  <si>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</si>
  <si>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</si>
  <si>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</si>
  <si>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</si>
  <si>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</si>
  <si>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</si>
  <si>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</si>
  <si>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</si>
  <si>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</si>
  <si>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</si>
  <si>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</si>
  <si>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</si>
  <si>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</si>
  <si>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</si>
  <si>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</si>
  <si>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</si>
  <si>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</si>
  <si>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</si>
  <si>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</si>
  <si>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</si>
  <si>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</si>
  <si>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</si>
  <si>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</si>
  <si>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</si>
  <si>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</si>
  <si>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</si>
  <si>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</si>
  <si>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</si>
  <si>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</si>
  <si>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</si>
  <si>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</si>
  <si>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</si>
  <si>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</si>
  <si>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</si>
  <si>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</si>
  <si>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</si>
  <si>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</si>
  <si>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</si>
  <si>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</si>
  <si>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</si>
  <si>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</si>
  <si>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</si>
  <si>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</si>
  <si>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</si>
  <si>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</si>
  <si>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</si>
  <si>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</si>
  <si>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</si>
  <si>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</si>
  <si>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</si>
  <si>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</si>
  <si>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</si>
  <si>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</si>
  <si>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</si>
  <si>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</si>
  <si>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</si>
  <si>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</si>
  <si>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</si>
  <si>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</si>
  <si>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</si>
  <si>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</si>
  <si>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</si>
  <si>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</si>
  <si>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</si>
  <si>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</si>
  <si>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</si>
  <si>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</si>
  <si>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</si>
  <si>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</si>
  <si>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</si>
  <si>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</si>
  <si>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</si>
  <si>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</si>
  <si>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</si>
  <si>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</si>
  <si>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</si>
  <si>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</si>
  <si>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</si>
  <si>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</si>
  <si>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</si>
  <si>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</si>
  <si>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</si>
  <si>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</si>
  <si>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</si>
  <si>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</si>
  <si>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</si>
  <si>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</si>
  <si>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</si>
  <si>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</si>
  <si>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</si>
  <si>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</si>
  <si>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</si>
  <si>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</si>
  <si>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</si>
  <si>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</si>
  <si>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</si>
  <si>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</si>
  <si>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</si>
  <si>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</si>
  <si>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</si>
  <si>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</si>
  <si>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</si>
  <si>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</si>
  <si>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</si>
  <si>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</si>
  <si>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</si>
  <si>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</si>
  <si>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</si>
  <si>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</si>
  <si>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</si>
  <si>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</si>
  <si>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</si>
  <si>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</si>
  <si>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</si>
  <si>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</si>
  <si>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</si>
  <si>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</si>
  <si>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</si>
  <si>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</si>
  <si>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</si>
  <si>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</si>
  <si>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</si>
  <si>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</si>
  <si>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</si>
  <si>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</si>
  <si>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</si>
  <si>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</si>
  <si>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</si>
  <si>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</si>
  <si>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</si>
  <si>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</si>
  <si>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</si>
  <si>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</si>
  <si>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</si>
  <si>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</si>
  <si>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</si>
  <si>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</si>
  <si>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</si>
  <si>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</si>
  <si>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</si>
  <si>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</si>
  <si>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</si>
  <si>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</si>
  <si>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</si>
  <si>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</si>
  <si>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</si>
  <si>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</si>
  <si>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</si>
  <si>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</si>
  <si>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</si>
  <si>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</si>
  <si>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</si>
  <si>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</si>
  <si>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</si>
  <si>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</si>
  <si>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</si>
  <si>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</si>
  <si>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</si>
  <si>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</si>
  <si>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</si>
  <si>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</si>
  <si>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</si>
  <si>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</si>
  <si>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</si>
  <si>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</si>
  <si>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</si>
  <si>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</si>
  <si>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</si>
  <si>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</si>
  <si>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</si>
  <si>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</si>
  <si>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</si>
  <si>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</si>
  <si>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</si>
  <si>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</si>
  <si>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</si>
  <si>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</si>
  <si>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</si>
  <si>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</si>
  <si>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</si>
  <si>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</si>
  <si>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</si>
  <si>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</si>
  <si>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</si>
  <si>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</si>
  <si>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</si>
  <si>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</si>
  <si>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</si>
  <si>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</si>
  <si>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</si>
  <si>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</si>
  <si>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</si>
  <si>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</si>
  <si>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</si>
  <si>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</si>
  <si>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</si>
  <si>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</si>
  <si>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</si>
  <si>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</si>
  <si>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</si>
  <si>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</si>
  <si>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</si>
  <si>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</si>
  <si>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</si>
  <si>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</si>
  <si>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</si>
  <si>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</si>
  <si>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</si>
  <si>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</si>
  <si>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</si>
  <si>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</si>
  <si>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</si>
  <si>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</si>
  <si>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</si>
  <si>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</si>
  <si>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</si>
  <si>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</si>
  <si>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</si>
  <si>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</si>
  <si>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</si>
  <si>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</si>
  <si>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</si>
  <si>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</si>
  <si>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</si>
  <si>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</si>
  <si>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</si>
  <si>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</si>
  <si>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</si>
  <si>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</si>
  <si>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</si>
  <si>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</si>
  <si>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</si>
  <si>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</si>
  <si>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</si>
  <si>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</si>
  <si>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</si>
  <si>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</si>
  <si>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</si>
  <si>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</si>
  <si>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</si>
  <si>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</si>
  <si>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</si>
  <si>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</si>
  <si>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</si>
  <si>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</si>
  <si>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</si>
  <si>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</si>
  <si>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</si>
  <si>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</si>
  <si>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</si>
  <si>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</si>
  <si>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</si>
  <si>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</si>
  <si>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</si>
  <si>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</si>
  <si>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</si>
  <si>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</si>
  <si>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</si>
  <si>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</si>
  <si>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</si>
  <si>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</si>
  <si>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</si>
  <si>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</si>
  <si>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</si>
  <si>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</si>
  <si>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</si>
  <si>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</si>
  <si>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</si>
  <si>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</si>
  <si>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</si>
  <si>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</si>
  <si>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</si>
  <si>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</si>
  <si>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</si>
  <si>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</si>
  <si>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</si>
  <si>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</si>
  <si>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</si>
  <si>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</si>
  <si>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</si>
  <si>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</si>
  <si>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</si>
  <si>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</si>
  <si>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</si>
  <si>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</si>
  <si>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</si>
  <si>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</si>
  <si>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</si>
  <si>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</si>
  <si>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</si>
  <si>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</si>
  <si>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</si>
  <si>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</si>
  <si>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</si>
  <si>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</si>
  <si>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</si>
  <si>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</si>
  <si>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</si>
  <si>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</si>
  <si>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</si>
  <si>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</si>
  <si>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</si>
  <si>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</si>
  <si>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</si>
  <si>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</si>
  <si>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</si>
  <si>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</si>
  <si>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</si>
  <si>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</si>
  <si>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</si>
  <si>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</si>
  <si>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</si>
  <si>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</si>
  <si>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</si>
  <si>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</si>
  <si>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</si>
  <si>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</si>
  <si>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</si>
  <si>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</si>
  <si>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</si>
  <si>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</si>
  <si>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</si>
  <si>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</si>
  <si>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</si>
  <si>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</si>
  <si>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</si>
  <si>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</si>
  <si>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</si>
  <si>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</si>
  <si>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</si>
  <si>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</si>
  <si>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</si>
  <si>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</si>
  <si>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</si>
  <si>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</si>
  <si>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</si>
  <si>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</si>
  <si>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</si>
  <si>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</si>
  <si>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</si>
  <si>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</si>
  <si>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</si>
  <si>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</si>
  <si>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</si>
  <si>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</si>
  <si>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</si>
  <si>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</si>
  <si>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</si>
  <si>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</si>
  <si>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</si>
  <si>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</si>
  <si>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</si>
  <si>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</si>
  <si>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</si>
  <si>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</si>
  <si>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</si>
  <si>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</si>
  <si>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</si>
  <si>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</si>
  <si>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</si>
  <si>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</si>
  <si>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</si>
  <si>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</si>
  <si>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</si>
  <si>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</si>
  <si>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</si>
  <si>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</si>
  <si>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</si>
  <si>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</si>
  <si>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</si>
  <si>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</si>
  <si>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</si>
  <si>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</si>
  <si>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</si>
  <si>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</si>
  <si>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</si>
  <si>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</si>
  <si>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</si>
  <si>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</si>
  <si>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</si>
  <si>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</si>
  <si>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</si>
  <si>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</si>
  <si>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</si>
  <si>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</si>
  <si>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</si>
  <si>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</si>
  <si>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</si>
  <si>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</si>
  <si>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</si>
  <si>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</si>
  <si>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</si>
  <si>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</si>
  <si>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</si>
  <si>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</si>
  <si>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</si>
  <si>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</si>
  <si>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</si>
  <si>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</si>
  <si>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</si>
  <si>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</si>
  <si>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</si>
  <si>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</si>
  <si>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</si>
  <si>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</si>
  <si>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</si>
  <si>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</si>
  <si>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</si>
  <si>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</si>
  <si>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</si>
  <si>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</si>
  <si>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</si>
  <si>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</si>
  <si>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</si>
  <si>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</si>
  <si>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</si>
  <si>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</si>
  <si>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</si>
  <si>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</si>
  <si>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</si>
  <si>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</si>
  <si>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</si>
  <si>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</si>
  <si>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</si>
  <si>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</si>
  <si>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</si>
  <si>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</si>
  <si>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</si>
  <si>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</si>
  <si>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</si>
  <si>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</si>
  <si>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</si>
  <si>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</si>
  <si>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</si>
  <si>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</si>
  <si>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</si>
  <si>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</si>
  <si>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</si>
  <si>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</si>
  <si>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</si>
  <si>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</si>
  <si>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</si>
  <si>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</si>
  <si>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</si>
  <si>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</si>
  <si>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</si>
  <si>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</si>
  <si>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</si>
  <si>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</si>
  <si>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</si>
  <si>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</si>
  <si>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</si>
  <si>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</si>
  <si>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</si>
  <si>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</si>
  <si>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</si>
  <si>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</si>
  <si>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</si>
  <si>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</si>
  <si>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</si>
  <si>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</si>
  <si>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</si>
  <si>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</si>
  <si>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</si>
  <si>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</si>
  <si>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</si>
  <si>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</si>
  <si>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</si>
  <si>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</si>
  <si>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</si>
  <si>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</si>
  <si>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</si>
  <si>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</si>
  <si>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</si>
  <si>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</si>
  <si>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</si>
  <si>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</si>
  <si>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</si>
  <si>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</si>
  <si>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</si>
  <si>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</si>
  <si>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</si>
  <si>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</si>
  <si>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</si>
  <si>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</si>
  <si>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</si>
  <si>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</si>
  <si>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</si>
  <si>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</si>
  <si>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</si>
  <si>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</si>
  <si>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</si>
  <si>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</si>
  <si>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</si>
  <si>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</si>
  <si>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</si>
  <si>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</si>
  <si>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</si>
  <si>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</si>
  <si>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</si>
  <si>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</si>
  <si>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</si>
  <si>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</si>
  <si>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</si>
  <si>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</si>
  <si>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</si>
  <si>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</si>
  <si>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</si>
  <si>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</si>
  <si>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</si>
  <si>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</si>
  <si>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</si>
  <si>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</si>
  <si>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</si>
  <si>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</si>
  <si>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</si>
  <si>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</si>
  <si>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</si>
  <si>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</si>
  <si>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</si>
  <si>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</si>
  <si>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</si>
  <si>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</si>
  <si>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</si>
  <si>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</si>
  <si>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</si>
  <si>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</si>
  <si>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</si>
  <si>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</si>
  <si>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</si>
  <si>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</si>
  <si>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</si>
  <si>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</si>
  <si>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</si>
  <si>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</si>
  <si>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</si>
  <si>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</si>
  <si>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</si>
  <si>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</si>
  <si>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</si>
  <si>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</si>
  <si>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</si>
  <si>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</si>
  <si>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</si>
  <si>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</si>
  <si>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</si>
  <si>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</si>
  <si>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</si>
  <si>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</si>
  <si>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</si>
  <si>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</si>
  <si>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</si>
  <si>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</si>
  <si>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</si>
  <si>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</si>
  <si>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</si>
  <si>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</si>
  <si>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</si>
  <si>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</si>
  <si>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</si>
  <si>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</si>
  <si>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</si>
  <si>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</si>
  <si>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</si>
  <si>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</si>
  <si>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</si>
  <si>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</si>
  <si>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</si>
  <si>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</si>
  <si>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</si>
  <si>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</si>
  <si>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</si>
  <si>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</si>
  <si>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</si>
  <si>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</si>
  <si>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</si>
  <si>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</si>
  <si>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</si>
  <si>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</si>
  <si>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</si>
  <si>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</si>
  <si>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</si>
  <si>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</si>
  <si>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</si>
  <si>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</si>
  <si>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</si>
  <si>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</si>
  <si>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</si>
  <si>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</si>
  <si>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</si>
  <si>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</si>
  <si>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</si>
  <si>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</si>
  <si>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</si>
  <si>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</si>
  <si>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</si>
  <si>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</si>
  <si>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</si>
  <si>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</si>
  <si>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</si>
  <si>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</si>
  <si>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</si>
  <si>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</si>
  <si>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</si>
  <si>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</si>
  <si>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</si>
  <si>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</si>
  <si>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</si>
  <si>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</si>
  <si>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</si>
  <si>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</si>
  <si>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</si>
  <si>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</si>
  <si>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</si>
  <si>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</si>
  <si>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</si>
  <si>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</si>
  <si>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</si>
  <si>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</si>
  <si>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</si>
  <si>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</si>
  <si>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</si>
  <si>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</si>
  <si>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</si>
  <si>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</si>
  <si>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</si>
  <si>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</si>
  <si>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</si>
  <si>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</si>
  <si>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</si>
  <si>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</si>
  <si>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</si>
  <si>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</si>
  <si>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</si>
  <si>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</si>
  <si>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</si>
  <si>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</si>
  <si>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</si>
  <si>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</si>
  <si>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</si>
  <si>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</si>
  <si>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</si>
  <si>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</si>
  <si>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</si>
  <si>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</si>
  <si>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</si>
  <si>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</si>
  <si>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</si>
  <si>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</si>
  <si>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</si>
  <si>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</si>
  <si>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</si>
  <si>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</si>
  <si>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</si>
  <si>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</si>
  <si>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</si>
  <si>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</si>
  <si>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</si>
  <si>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</si>
  <si>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</si>
  <si>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</si>
  <si>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</si>
  <si>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</si>
  <si>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</si>
  <si>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</si>
  <si>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</si>
  <si>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</si>
  <si>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</si>
  <si>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</si>
  <si>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</si>
  <si>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</si>
  <si>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</si>
  <si>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</si>
  <si>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</si>
  <si>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</si>
  <si>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</si>
  <si>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</si>
  <si>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</si>
  <si>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</si>
  <si>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</si>
  <si>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</si>
  <si>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</si>
  <si>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</si>
  <si>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</si>
  <si>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</si>
  <si>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</si>
  <si>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</si>
  <si>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</si>
  <si>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</si>
  <si>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</si>
  <si>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</si>
  <si>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</si>
  <si>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</si>
  <si>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</si>
  <si>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</si>
  <si>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</si>
  <si>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</si>
  <si>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</si>
  <si>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</si>
  <si>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</si>
  <si>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</si>
  <si>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</si>
  <si>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</si>
  <si>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</si>
  <si>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</si>
  <si>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</si>
  <si>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</si>
  <si>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</si>
  <si>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</si>
  <si>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</si>
  <si>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</si>
  <si>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</si>
  <si>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</si>
  <si>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</si>
  <si>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</si>
  <si>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</si>
  <si>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</si>
  <si>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</si>
  <si>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</si>
  <si>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</si>
  <si>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</si>
  <si>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</si>
  <si>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</si>
  <si>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</si>
  <si>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</si>
  <si>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</si>
  <si>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</si>
  <si>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</si>
  <si>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</si>
  <si>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</si>
  <si>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</si>
  <si>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</si>
  <si>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</si>
  <si>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</si>
  <si>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</si>
  <si>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</si>
  <si>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</si>
  <si>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</si>
  <si>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</si>
  <si>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</si>
  <si>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</si>
  <si>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</si>
  <si>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</si>
  <si>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</si>
  <si>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</si>
  <si>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</si>
  <si>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</si>
  <si>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</si>
  <si>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</si>
  <si>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</si>
  <si>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</si>
  <si>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</si>
  <si>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</si>
  <si>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</si>
  <si>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</si>
  <si>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</si>
  <si>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</si>
  <si>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</si>
  <si>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</si>
  <si>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</si>
  <si>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</si>
  <si>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</si>
  <si>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</si>
  <si>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</si>
  <si>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</si>
  <si>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</si>
  <si>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</si>
  <si>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</si>
  <si>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</si>
  <si>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</si>
  <si>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</si>
  <si>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</si>
  <si>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</si>
  <si>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</si>
  <si>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</si>
  <si>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</si>
  <si>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</si>
  <si>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</si>
  <si>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</si>
  <si>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</si>
  <si>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</si>
  <si>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</si>
  <si>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</si>
  <si>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</si>
  <si>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</si>
  <si>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</si>
  <si>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</si>
  <si>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</si>
  <si>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</si>
  <si>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</si>
  <si>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</si>
  <si>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</si>
  <si>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</si>
  <si>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</si>
  <si>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</si>
  <si>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</si>
  <si>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</si>
  <si>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</si>
  <si>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</si>
  <si>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</si>
  <si>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</si>
  <si>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</si>
  <si>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</si>
  <si>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</si>
  <si>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</si>
  <si>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</si>
  <si>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</si>
  <si>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</si>
  <si>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</si>
  <si>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</si>
  <si>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</si>
  <si>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</si>
  <si>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</si>
  <si>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</si>
  <si>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</si>
  <si>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</si>
  <si>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</si>
  <si>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</si>
  <si>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</si>
  <si>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</si>
  <si>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</si>
  <si>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</si>
  <si>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</si>
  <si>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</si>
  <si>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</si>
  <si>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</si>
  <si>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</si>
  <si>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</si>
  <si>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</si>
  <si>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</si>
  <si>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</si>
  <si>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</si>
  <si>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</si>
  <si>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</si>
  <si>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</si>
  <si>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</si>
  <si>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</si>
  <si>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</si>
  <si>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</si>
  <si>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</si>
  <si>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</si>
  <si>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</si>
  <si>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</si>
  <si>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</si>
  <si>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</si>
  <si>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</si>
  <si>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</si>
  <si>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</si>
  <si>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</si>
  <si>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</si>
  <si>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</si>
  <si>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</si>
  <si>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</si>
  <si>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</si>
  <si>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</si>
  <si>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</si>
  <si>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</si>
  <si>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</si>
  <si>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</si>
  <si>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</si>
  <si>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</si>
  <si>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</si>
  <si>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</si>
  <si>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</si>
  <si>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</si>
  <si>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</si>
  <si>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</si>
  <si>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</si>
  <si>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</si>
  <si>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</si>
  <si>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</si>
  <si>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</si>
  <si>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</si>
  <si>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</si>
  <si>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</si>
  <si>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</si>
  <si>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</si>
  <si>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</si>
  <si>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</si>
  <si>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</si>
  <si>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</si>
  <si>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</si>
  <si>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</si>
  <si>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</si>
  <si>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</si>
  <si>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</si>
  <si>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</si>
  <si>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</si>
  <si>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</si>
  <si>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</si>
  <si>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</si>
  <si>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</si>
  <si>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</si>
  <si>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</si>
  <si>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</si>
  <si>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</si>
  <si>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</si>
  <si>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</si>
  <si>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</si>
  <si>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</si>
  <si>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</si>
  <si>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</si>
  <si>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</si>
  <si>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</si>
  <si>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</si>
  <si>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</si>
  <si>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</si>
  <si>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</si>
  <si>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</si>
  <si>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</si>
  <si>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</si>
  <si>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</si>
  <si>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</si>
  <si>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</si>
  <si>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</si>
  <si>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</si>
  <si>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</si>
  <si>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</si>
  <si>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</si>
  <si>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</si>
  <si>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</si>
  <si>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</si>
  <si>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</si>
  <si>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</si>
  <si>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</si>
  <si>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</si>
  <si>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</si>
  <si>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</si>
  <si>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</si>
  <si>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</si>
  <si>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</si>
  <si>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</si>
  <si>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</si>
  <si>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</si>
  <si>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</si>
  <si>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</si>
  <si>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</si>
  <si>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</si>
  <si>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</si>
  <si>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</si>
  <si>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</si>
  <si>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</si>
  <si>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</si>
  <si>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</si>
  <si>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</si>
  <si>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</si>
  <si>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</si>
  <si>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</si>
  <si>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</si>
  <si>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</si>
  <si>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</si>
  <si>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</si>
  <si>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</si>
  <si>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</si>
  <si>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</si>
  <si>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</si>
  <si>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</si>
  <si>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</si>
  <si>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</si>
  <si>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</si>
  <si>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</si>
  <si>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</si>
  <si>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</si>
  <si>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</si>
  <si>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</si>
  <si>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</si>
  <si>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</si>
  <si>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</si>
  <si>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</si>
  <si>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</si>
  <si>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</si>
  <si>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</si>
  <si>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</si>
  <si>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</si>
  <si>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</si>
  <si>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</si>
  <si>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</si>
  <si>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</si>
  <si>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</si>
  <si>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</si>
  <si>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</si>
  <si>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</si>
  <si>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</si>
  <si>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</si>
  <si>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</si>
  <si>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</si>
  <si>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</si>
  <si>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</si>
  <si>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</si>
  <si>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</si>
  <si>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</si>
  <si>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</si>
  <si>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</si>
  <si>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</si>
  <si>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</si>
  <si>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</si>
  <si>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</si>
  <si>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</si>
  <si>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</si>
  <si>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</si>
  <si>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</si>
  <si>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</si>
  <si>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</si>
  <si>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</si>
  <si>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</si>
  <si>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</si>
  <si>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</si>
  <si>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</si>
  <si>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</si>
  <si>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</si>
  <si>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</si>
  <si>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</si>
  <si>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</si>
  <si>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</si>
  <si>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</si>
  <si>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</si>
  <si>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</si>
  <si>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</si>
  <si>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</si>
  <si>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</si>
  <si>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</si>
  <si>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</si>
  <si>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</si>
  <si>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</si>
  <si>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</si>
  <si>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</si>
  <si>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</si>
  <si>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</si>
  <si>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</si>
  <si>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</si>
  <si>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</si>
  <si>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</si>
  <si>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</si>
  <si>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</si>
  <si>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</si>
  <si>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</si>
  <si>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</si>
  <si>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</si>
  <si>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</si>
  <si>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</si>
  <si>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</si>
  <si>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</si>
  <si>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</si>
  <si>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</si>
  <si>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</si>
  <si>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</si>
  <si>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</si>
  <si>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</si>
  <si>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</si>
  <si>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</si>
  <si>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</si>
  <si>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</si>
  <si>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</si>
  <si>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</si>
  <si>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</si>
  <si>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</si>
  <si>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</si>
  <si>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</si>
  <si>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</si>
  <si>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</si>
  <si>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</si>
  <si>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</si>
  <si>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</si>
  <si>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</si>
  <si>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</si>
  <si>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</si>
  <si>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</si>
  <si>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</si>
  <si>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</si>
  <si>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</si>
  <si>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</si>
  <si>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</si>
  <si>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</si>
  <si>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</si>
  <si>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</si>
  <si>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</si>
  <si>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</si>
  <si>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</si>
  <si>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</si>
  <si>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</si>
  <si>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</si>
  <si>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</si>
  <si>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</si>
  <si>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</si>
  <si>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</si>
  <si>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</si>
  <si>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</si>
  <si>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</si>
  <si>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</si>
  <si>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</si>
  <si>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</si>
  <si>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</si>
  <si>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</si>
  <si>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</si>
  <si>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</si>
  <si>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</si>
  <si>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</si>
  <si>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</si>
  <si>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</si>
  <si>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</si>
  <si>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</si>
  <si>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</si>
  <si>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</si>
  <si>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</si>
  <si>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</si>
  <si>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</si>
  <si>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</si>
  <si>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</si>
  <si>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</si>
  <si>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</si>
  <si>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</si>
  <si>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</si>
  <si>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</si>
  <si>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</si>
  <si>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</si>
  <si>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</si>
  <si>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</si>
  <si>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</si>
  <si>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</si>
  <si>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</si>
  <si>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</si>
  <si>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</si>
  <si>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</si>
  <si>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</si>
  <si>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</si>
  <si>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</si>
  <si>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</si>
  <si>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</si>
  <si>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</si>
  <si>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</si>
  <si>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</si>
  <si>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</si>
  <si>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</si>
  <si>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</si>
  <si>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</si>
  <si>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</si>
  <si>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</si>
  <si>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</si>
  <si>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</si>
  <si>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</si>
  <si>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</si>
  <si>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</si>
  <si>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</si>
  <si>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</si>
  <si>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</si>
  <si>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</si>
  <si>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</si>
  <si>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</si>
  <si>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</si>
  <si>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</si>
  <si>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</si>
  <si>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</si>
  <si>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</si>
  <si>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</si>
  <si>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</si>
  <si>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</si>
  <si>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</si>
  <si>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</si>
  <si>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</si>
  <si>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</si>
  <si>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</si>
  <si>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</si>
  <si>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</si>
  <si>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</si>
  <si>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</si>
  <si>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</si>
  <si>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</si>
  <si>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</si>
  <si>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</si>
  <si>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</si>
  <si>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</si>
  <si>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</si>
  <si>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</si>
  <si>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</si>
  <si>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</si>
  <si>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</si>
  <si>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</si>
  <si>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</si>
  <si>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</si>
  <si>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</si>
  <si>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</si>
  <si>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</si>
  <si>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</si>
  <si>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</si>
  <si>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</si>
  <si>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</si>
  <si>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</si>
  <si>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</si>
  <si>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</si>
  <si>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</si>
  <si>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</si>
  <si>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</si>
  <si>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</si>
  <si>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</si>
  <si>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</si>
  <si>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</si>
  <si>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</si>
  <si>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</si>
  <si>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</si>
  <si>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</si>
  <si>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</si>
  <si>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</si>
  <si>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</si>
  <si>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</si>
  <si>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</si>
  <si>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</si>
  <si>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</si>
  <si>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</si>
  <si>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</si>
  <si>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</si>
  <si>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</si>
  <si>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</si>
  <si>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</si>
  <si>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</si>
  <si>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</si>
  <si>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</si>
  <si>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</si>
  <si>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</si>
  <si>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</si>
  <si>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</si>
  <si>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</si>
  <si>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</si>
  <si>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</si>
  <si>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</si>
  <si>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</si>
  <si>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</si>
  <si>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</si>
  <si>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</si>
  <si>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</si>
  <si>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</si>
  <si>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</si>
  <si>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</si>
  <si>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</si>
  <si>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</si>
  <si>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</si>
  <si>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</si>
  <si>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</si>
  <si>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</si>
  <si>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</si>
  <si>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</si>
  <si>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</si>
  <si>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</si>
  <si>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</si>
  <si>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</si>
  <si>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</si>
  <si>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</si>
  <si>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</si>
  <si>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</si>
  <si>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</si>
  <si>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</si>
  <si>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</si>
  <si>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</si>
  <si>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</si>
  <si>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</si>
  <si>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</si>
  <si>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</si>
  <si>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</si>
  <si>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</si>
  <si>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</si>
  <si>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</si>
  <si>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</si>
  <si>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</si>
  <si>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</si>
  <si>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</si>
  <si>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</si>
  <si>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</si>
  <si>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</si>
  <si>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</si>
  <si>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</si>
  <si>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</si>
  <si>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</si>
  <si>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</si>
  <si>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</si>
  <si>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</si>
  <si>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</si>
  <si>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</si>
  <si>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</si>
  <si>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</si>
  <si>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</si>
  <si>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</si>
  <si>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</si>
  <si>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</si>
  <si>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</si>
  <si>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</si>
  <si>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</si>
  <si>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</si>
  <si>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</si>
  <si>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</si>
  <si>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</si>
  <si>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</si>
  <si>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</si>
  <si>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</si>
  <si>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</si>
  <si>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</si>
  <si>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</si>
  <si>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</si>
  <si>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</si>
  <si>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</si>
  <si>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</si>
  <si>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</si>
  <si>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</si>
  <si>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</si>
  <si>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</si>
  <si>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</si>
  <si>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</si>
  <si>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</si>
  <si>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</si>
  <si>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</si>
  <si>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</si>
  <si>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</si>
  <si>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</si>
  <si>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</si>
  <si>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</si>
  <si>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</si>
  <si>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</si>
  <si>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</si>
  <si>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</si>
  <si>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</si>
  <si>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</si>
  <si>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</si>
  <si>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</si>
  <si>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</si>
  <si>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</si>
  <si>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</si>
  <si>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</si>
  <si>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</si>
  <si>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</si>
  <si>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</si>
  <si>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</si>
  <si>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</si>
  <si>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</si>
  <si>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</si>
  <si>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</si>
  <si>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</si>
  <si>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</si>
  <si>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</si>
  <si>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</si>
  <si>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</si>
  <si>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</si>
  <si>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</si>
  <si>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</si>
  <si>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</si>
  <si>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</si>
  <si>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</si>
  <si>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</si>
  <si>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</si>
  <si>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</si>
  <si>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</si>
  <si>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</si>
  <si>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</si>
  <si>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</si>
  <si>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</si>
  <si>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</si>
  <si>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</si>
  <si>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</si>
  <si>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</si>
  <si>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</si>
  <si>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</si>
  <si>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</si>
  <si>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</si>
  <si>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</si>
  <si>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</si>
  <si>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</si>
  <si>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</si>
  <si>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</si>
  <si>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</si>
  <si>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</si>
  <si>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</si>
  <si>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</si>
  <si>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</si>
  <si>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</si>
  <si>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</si>
  <si>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</si>
  <si>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</si>
  <si>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</si>
  <si>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</si>
  <si>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</si>
  <si>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</si>
  <si>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</si>
  <si>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</si>
  <si>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</si>
  <si>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</si>
  <si>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</si>
  <si>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</si>
  <si>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</si>
  <si>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</si>
  <si>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</si>
  <si>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</si>
  <si>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</si>
  <si>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</si>
  <si>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</si>
  <si>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</si>
  <si>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</si>
  <si>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</si>
  <si>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</si>
  <si>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</si>
  <si>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</si>
  <si>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</si>
  <si>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</si>
  <si>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</si>
  <si>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</si>
  <si>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</si>
  <si>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</si>
  <si>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</si>
  <si>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</si>
  <si>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</si>
  <si>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</si>
  <si>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</si>
  <si>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</si>
  <si>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</si>
  <si>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</si>
  <si>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</si>
  <si>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</si>
  <si>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</si>
  <si>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</si>
  <si>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</si>
  <si>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</si>
  <si>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</si>
  <si>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</si>
  <si>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</si>
  <si>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</si>
  <si>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</si>
  <si>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</si>
  <si>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</si>
  <si>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</si>
  <si>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</si>
  <si>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</si>
  <si>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</si>
  <si>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</si>
  <si>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</si>
  <si>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</si>
  <si>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</si>
  <si>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</si>
  <si>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</si>
  <si>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</si>
  <si>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</si>
  <si>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</si>
  <si>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</si>
  <si>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</si>
  <si>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</si>
  <si>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</si>
  <si>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</si>
  <si>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</si>
  <si>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</si>
  <si>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</si>
  <si>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</si>
  <si>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</si>
  <si>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</si>
  <si>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</si>
  <si>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</si>
  <si>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</si>
  <si>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</si>
  <si>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</si>
  <si>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</si>
  <si>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</si>
  <si>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</si>
  <si>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</si>
  <si>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</si>
  <si>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</si>
  <si>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</si>
  <si>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</si>
  <si>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</si>
  <si>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</si>
  <si>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</si>
  <si>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</si>
  <si>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</si>
  <si>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</si>
  <si>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</si>
  <si>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</si>
  <si>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</si>
  <si>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</si>
  <si>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</si>
  <si>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</si>
  <si>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</si>
  <si>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</si>
  <si>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</si>
  <si>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</si>
  <si>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</si>
  <si>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</si>
  <si>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</si>
  <si>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</si>
  <si>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</si>
  <si>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</si>
  <si>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</si>
  <si>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</si>
  <si>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</si>
  <si>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</si>
  <si>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</si>
  <si>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</si>
  <si>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</si>
  <si>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</si>
  <si>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</si>
  <si>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</si>
  <si>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</si>
  <si>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</si>
  <si>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</si>
  <si>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</si>
  <si>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</si>
  <si>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</si>
  <si>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</si>
  <si>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</si>
  <si>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</si>
  <si>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</si>
  <si>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</si>
  <si>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</si>
  <si>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</si>
  <si>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</si>
  <si>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</si>
  <si>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</si>
  <si>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</si>
  <si>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</si>
  <si>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</si>
  <si>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</si>
  <si>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</si>
  <si>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</si>
  <si>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</si>
  <si>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</si>
  <si>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</si>
  <si>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</si>
  <si>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</si>
  <si>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</si>
  <si>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</si>
  <si>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</si>
  <si>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</si>
  <si>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</si>
  <si>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</si>
  <si>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</si>
  <si>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</si>
  <si>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</si>
  <si>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</si>
  <si>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</si>
  <si>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</si>
  <si>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</si>
  <si>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</si>
  <si>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</si>
  <si>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</si>
  <si>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</si>
  <si>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</si>
  <si>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</si>
  <si>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</si>
  <si>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</si>
  <si>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</si>
  <si>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</si>
  <si>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</si>
  <si>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</si>
  <si>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</si>
  <si>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</si>
  <si>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</si>
  <si>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</si>
  <si>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</si>
  <si>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</si>
  <si>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</si>
  <si>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</si>
  <si>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</si>
  <si>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</si>
  <si>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</si>
  <si>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</si>
  <si>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</si>
  <si>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</si>
  <si>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</si>
  <si>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</si>
  <si>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</si>
  <si>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</si>
  <si>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</si>
  <si>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</si>
  <si>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</si>
  <si>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</si>
  <si>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</si>
  <si>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</si>
  <si>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</si>
  <si>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</si>
  <si>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</si>
  <si>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</si>
  <si>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</si>
  <si>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</si>
  <si>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</si>
  <si>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</si>
  <si>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</si>
  <si>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</si>
  <si>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</si>
  <si>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</si>
  <si>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</si>
  <si>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</si>
  <si>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</si>
  <si>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</si>
  <si>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</si>
  <si>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</si>
  <si>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</si>
  <si>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</si>
  <si>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</si>
  <si>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</si>
  <si>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</si>
  <si>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</si>
  <si>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</si>
  <si>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</si>
  <si>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</si>
  <si>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</si>
  <si>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</si>
  <si>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</si>
  <si>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</si>
  <si>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</si>
  <si>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</si>
  <si>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</si>
  <si>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</si>
  <si>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</si>
  <si>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</si>
  <si>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</si>
  <si>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</si>
  <si>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</si>
  <si>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</si>
  <si>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</si>
  <si>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</si>
  <si>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</si>
  <si>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</si>
  <si>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</si>
  <si>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</si>
  <si>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</si>
  <si>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</si>
  <si>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</si>
  <si>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</si>
  <si>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</si>
  <si>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</si>
  <si>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</si>
  <si>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</si>
  <si>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</si>
  <si>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</si>
  <si>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</si>
  <si>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</si>
  <si>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</si>
  <si>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</si>
  <si>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</si>
  <si>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</si>
  <si>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</si>
  <si>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</si>
  <si>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</si>
  <si>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</si>
  <si>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</si>
  <si>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</si>
  <si>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</si>
  <si>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</si>
  <si>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</si>
  <si>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</si>
  <si>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</si>
  <si>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</si>
  <si>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</si>
  <si>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</si>
  <si>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</si>
  <si>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</si>
  <si>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</si>
  <si>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</si>
  <si>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</si>
  <si>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</si>
  <si>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</si>
  <si>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</si>
  <si>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</si>
  <si>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</si>
  <si>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</si>
  <si>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</si>
  <si>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</si>
  <si>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</si>
  <si>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</si>
  <si>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</si>
  <si>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</si>
  <si>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</si>
  <si>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</si>
  <si>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</si>
  <si>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</si>
  <si>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</si>
  <si>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</si>
  <si>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</si>
  <si>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</si>
  <si>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</si>
  <si>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</si>
  <si>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</si>
  <si>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</si>
  <si>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</si>
  <si>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</si>
  <si>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</si>
  <si>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</si>
  <si>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</si>
  <si>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</si>
  <si>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</si>
  <si>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</si>
  <si>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</si>
  <si>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</si>
  <si>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</si>
  <si>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</si>
  <si>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</si>
  <si>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</si>
  <si>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</si>
  <si>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</si>
  <si>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</si>
  <si>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</si>
  <si>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</si>
  <si>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</si>
  <si>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</si>
  <si>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</si>
  <si>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</si>
  <si>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</si>
  <si>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</si>
  <si>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</si>
  <si>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</si>
  <si>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</si>
  <si>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</si>
  <si>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</si>
  <si>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</si>
  <si>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</si>
  <si>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</si>
  <si>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</si>
  <si>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</si>
  <si>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</si>
  <si>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</si>
  <si>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</si>
  <si>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</si>
  <si>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</si>
  <si>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</si>
  <si>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</si>
  <si>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</si>
  <si>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</si>
  <si>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</si>
  <si>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</si>
  <si>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</si>
  <si>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</si>
  <si>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</si>
  <si>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</si>
  <si>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</si>
  <si>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</si>
  <si>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</si>
  <si>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</si>
  <si>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</si>
  <si>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</si>
  <si>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</si>
  <si>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</si>
  <si>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</si>
  <si>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</si>
  <si>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</si>
  <si>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</si>
  <si>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</si>
  <si>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</si>
  <si>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</si>
  <si>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</si>
  <si>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</si>
  <si>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</si>
  <si>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</si>
  <si>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</si>
  <si>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</si>
  <si>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</si>
  <si>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</si>
  <si>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</si>
  <si>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</si>
  <si>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</si>
  <si>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</si>
  <si>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</si>
  <si>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</si>
  <si>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</si>
  <si>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</si>
  <si>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</si>
  <si>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</si>
  <si>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</si>
  <si>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</si>
  <si>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</si>
  <si>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</si>
  <si>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</si>
  <si>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</si>
  <si>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</si>
  <si>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</si>
  <si>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</si>
  <si>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</si>
  <si>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</si>
  <si>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</si>
  <si>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</si>
  <si>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</si>
  <si>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</si>
  <si>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</si>
  <si>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</si>
  <si>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</si>
  <si>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</si>
  <si>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</si>
  <si>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</si>
  <si>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</si>
  <si>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</si>
  <si>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</si>
  <si>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</si>
  <si>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</si>
  <si>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</si>
  <si>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</si>
  <si>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</si>
  <si>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</si>
  <si>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</si>
  <si>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</si>
  <si>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</si>
  <si>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</si>
  <si>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</si>
  <si>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</si>
  <si>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</si>
  <si>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</si>
  <si>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</si>
  <si>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</si>
  <si>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</si>
  <si>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</si>
  <si>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</si>
  <si>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</si>
  <si>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</si>
  <si>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</si>
  <si>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</si>
  <si>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</si>
  <si>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</si>
  <si>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</si>
  <si>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</si>
  <si>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</si>
  <si>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</si>
  <si>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</si>
  <si>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</si>
  <si>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</si>
  <si>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</si>
  <si>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</si>
  <si>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</si>
  <si>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</si>
  <si>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</si>
  <si>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</si>
  <si>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</si>
  <si>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</si>
  <si>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</si>
  <si>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</si>
  <si>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</si>
  <si>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</si>
  <si>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</si>
  <si>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</si>
  <si>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</si>
  <si>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</si>
  <si>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</si>
  <si>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</si>
  <si>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</si>
  <si>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</si>
  <si>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</si>
  <si>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</si>
  <si>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</si>
  <si>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</si>
  <si>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</si>
  <si>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</si>
  <si>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</si>
  <si>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</si>
  <si>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</si>
  <si>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</si>
  <si>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</si>
  <si>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</si>
  <si>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</si>
  <si>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</si>
  <si>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</si>
  <si>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</si>
  <si>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</si>
  <si>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</si>
  <si>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</si>
  <si>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</si>
  <si>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</si>
  <si>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</si>
  <si>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</si>
  <si>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</si>
  <si>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</si>
  <si>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</si>
  <si>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</si>
  <si>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</si>
  <si>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</si>
  <si>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</si>
  <si>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</si>
  <si>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</si>
  <si>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</si>
  <si>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</si>
  <si>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</si>
  <si>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</si>
  <si>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</si>
  <si>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</si>
  <si>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</si>
  <si>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</si>
  <si>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</si>
  <si>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</si>
  <si>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</si>
  <si>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</si>
  <si>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</si>
  <si>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</si>
  <si>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</si>
  <si>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</si>
  <si>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</si>
  <si>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</si>
  <si>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</si>
  <si>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</si>
  <si>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</si>
  <si>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</si>
  <si>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</si>
  <si>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</si>
  <si>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</si>
  <si>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</si>
  <si>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</si>
  <si>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</si>
  <si>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</si>
  <si>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</si>
  <si>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</si>
  <si>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</si>
  <si>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</si>
  <si>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</si>
  <si>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</si>
  <si>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</si>
  <si>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</si>
  <si>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</si>
  <si>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</si>
  <si>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</si>
  <si>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</si>
  <si>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</si>
  <si>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</si>
  <si>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</si>
  <si>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</si>
  <si>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</si>
  <si>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</si>
  <si>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</si>
  <si>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</si>
  <si>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</si>
  <si>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</si>
  <si>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</si>
  <si>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</si>
  <si>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</si>
  <si>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</si>
  <si>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</si>
  <si>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</si>
  <si>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</si>
  <si>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</si>
  <si>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</si>
  <si>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</si>
  <si>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</si>
  <si>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</si>
  <si>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</si>
  <si>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</si>
  <si>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</si>
  <si>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</si>
  <si>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</si>
  <si>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</si>
  <si>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</si>
  <si>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</si>
  <si>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</si>
  <si>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</si>
  <si>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</si>
  <si>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</si>
  <si>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</si>
  <si>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</si>
  <si>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</si>
  <si>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</si>
  <si>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</si>
  <si>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</si>
  <si>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</si>
  <si>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</si>
  <si>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</si>
  <si>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</si>
  <si>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</si>
  <si>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</si>
  <si>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</si>
  <si>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</si>
  <si>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</si>
  <si>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</si>
  <si>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</si>
  <si>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</si>
  <si>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</si>
  <si>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</si>
  <si>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</si>
  <si>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</si>
  <si>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</si>
  <si>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</si>
  <si>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</si>
  <si>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</si>
  <si>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</si>
  <si>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</si>
  <si>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</si>
  <si>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</si>
  <si>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</si>
  <si>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</si>
  <si>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</si>
  <si>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</si>
  <si>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</si>
  <si>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</si>
  <si>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</si>
  <si>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</si>
  <si>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</si>
  <si>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</si>
  <si>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</si>
  <si>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</si>
  <si>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</si>
  <si>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</si>
  <si>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</si>
  <si>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</si>
  <si>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</si>
  <si>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</si>
  <si>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</si>
  <si>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</si>
  <si>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</si>
  <si>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</si>
  <si>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</si>
  <si>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</si>
  <si>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</si>
  <si>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</si>
  <si>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</si>
  <si>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</si>
  <si>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</si>
  <si>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</si>
  <si>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</si>
  <si>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</si>
  <si>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</si>
  <si>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</si>
  <si>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</si>
  <si>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</si>
  <si>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</si>
  <si>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</si>
  <si>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</si>
  <si>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</si>
  <si>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</si>
  <si>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</si>
  <si>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</si>
  <si>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</si>
  <si>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</si>
  <si>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</si>
  <si>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</si>
  <si>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</si>
  <si>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</si>
  <si>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</si>
  <si>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</si>
  <si>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</si>
  <si>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</si>
  <si>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</si>
  <si>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</si>
  <si>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</si>
  <si>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</si>
  <si>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</si>
  <si>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</si>
  <si>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</si>
  <si>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</si>
  <si>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</si>
  <si>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</si>
  <si>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</si>
  <si>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</si>
  <si>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</si>
  <si>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</si>
  <si>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</si>
  <si>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</si>
  <si>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</si>
  <si>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</si>
  <si>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</si>
  <si>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</si>
  <si>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</si>
  <si>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</si>
  <si>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</si>
  <si>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</si>
  <si>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</si>
  <si>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</si>
  <si>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</si>
  <si>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</si>
  <si>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</si>
  <si>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</si>
  <si>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</si>
  <si>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</si>
  <si>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</si>
  <si>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</si>
  <si>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</si>
  <si>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</si>
  <si>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</si>
  <si>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</si>
  <si>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</si>
  <si>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</si>
  <si>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</si>
  <si>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</si>
  <si>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</si>
  <si>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</si>
  <si>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</si>
  <si>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</si>
  <si>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</si>
  <si>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</si>
  <si>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</si>
  <si>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</si>
  <si>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</si>
  <si>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</si>
  <si>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</si>
  <si>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</si>
  <si>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</si>
  <si>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</si>
  <si>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</si>
  <si>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</si>
  <si>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</si>
  <si>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</si>
  <si>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</si>
  <si>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</si>
  <si>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</si>
  <si>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</si>
  <si>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</si>
  <si>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</si>
  <si>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</si>
  <si>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</si>
  <si>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</si>
  <si>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</si>
  <si>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</si>
  <si>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</si>
  <si>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</si>
  <si>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</si>
  <si>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</si>
  <si>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</si>
  <si>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</si>
  <si>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</si>
  <si>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</si>
  <si>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</si>
  <si>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</si>
  <si>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</si>
  <si>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</si>
  <si>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</si>
  <si>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</si>
  <si>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</si>
  <si>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</si>
  <si>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</si>
  <si>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</si>
  <si>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</si>
  <si>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</si>
  <si>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</si>
  <si>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</si>
  <si>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</si>
  <si>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</si>
  <si>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</si>
  <si>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</si>
  <si>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</si>
  <si>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</si>
  <si>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</si>
  <si>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</si>
  <si>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</si>
  <si>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</si>
  <si>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</si>
  <si>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</si>
  <si>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</si>
  <si>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</si>
  <si>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</si>
  <si>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</si>
  <si>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</si>
  <si>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</si>
  <si>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</si>
  <si>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</si>
  <si>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</si>
  <si>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</si>
  <si>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</si>
  <si>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</si>
  <si>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</si>
  <si>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</si>
  <si>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</si>
  <si>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</si>
  <si>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</si>
  <si>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</si>
  <si>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</si>
  <si>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</si>
  <si>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</si>
  <si>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</si>
  <si>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</si>
  <si>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</si>
  <si>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</si>
  <si>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</si>
  <si>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</si>
  <si>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</si>
  <si>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</si>
  <si>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</si>
  <si>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</si>
  <si>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</si>
  <si>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</si>
  <si>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</si>
  <si>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</si>
  <si>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</si>
  <si>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</si>
  <si>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</si>
  <si>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</si>
  <si>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</si>
  <si>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</si>
  <si>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</si>
  <si>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</si>
  <si>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</si>
  <si>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</si>
  <si>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</si>
  <si>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</si>
  <si>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</si>
  <si>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</si>
  <si>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</si>
  <si>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</si>
  <si>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</si>
  <si>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</si>
  <si>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</si>
  <si>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</si>
  <si>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</si>
  <si>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</si>
  <si>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</si>
  <si>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</si>
  <si>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</si>
  <si>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</si>
  <si>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</si>
  <si>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</si>
  <si>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</si>
  <si>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</si>
  <si>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</si>
  <si>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</si>
  <si>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</si>
  <si>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</si>
  <si>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</si>
  <si>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</si>
  <si>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</si>
  <si>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</si>
  <si>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</si>
  <si>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</si>
  <si>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</si>
  <si>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</si>
  <si>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</si>
  <si>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</si>
  <si>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</si>
  <si>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</si>
  <si>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</si>
  <si>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</si>
  <si>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</si>
  <si>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</si>
  <si>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</si>
  <si>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</si>
  <si>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</si>
  <si>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</si>
  <si>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</si>
  <si>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</si>
  <si>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</si>
  <si>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</si>
  <si>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</si>
  <si>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</si>
  <si>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</si>
  <si>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</si>
  <si>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</si>
  <si>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</si>
  <si>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</si>
  <si>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</si>
  <si>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</si>
  <si>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</si>
  <si>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</si>
  <si>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</si>
  <si>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</si>
  <si>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</si>
  <si>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</si>
  <si>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</si>
  <si>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</si>
  <si>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</si>
  <si>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</si>
  <si>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</si>
  <si>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</si>
  <si>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</si>
  <si>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</si>
  <si>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</si>
  <si>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</si>
  <si>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</si>
  <si>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</si>
  <si>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</si>
  <si>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</si>
  <si>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</si>
  <si>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</si>
  <si>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</si>
  <si>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</si>
  <si>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</si>
  <si>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</si>
  <si>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</si>
  <si>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</si>
  <si>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</si>
  <si>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</si>
  <si>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</si>
  <si>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</si>
  <si>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</si>
  <si>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</si>
  <si>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</si>
  <si>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</si>
  <si>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</si>
  <si>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</si>
  <si>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</si>
  <si>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</si>
  <si>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</si>
  <si>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</si>
  <si>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</si>
  <si>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</si>
  <si>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</si>
  <si>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</si>
  <si>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</si>
  <si>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</si>
  <si>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</si>
  <si>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</si>
  <si>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</si>
  <si>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</si>
  <si>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</si>
  <si>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</si>
  <si>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</si>
  <si>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</si>
  <si>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</si>
  <si>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</si>
  <si>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</si>
  <si>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</si>
  <si>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</si>
  <si>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</si>
  <si>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</si>
  <si>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</si>
  <si>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</si>
  <si>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</si>
  <si>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</si>
  <si>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</si>
  <si>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</si>
  <si>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</si>
  <si>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</si>
  <si>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</si>
  <si>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</si>
  <si>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</si>
  <si>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</si>
  <si>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</si>
  <si>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</si>
  <si>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</si>
  <si>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</si>
  <si>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</si>
  <si>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</si>
  <si>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</si>
  <si>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</si>
  <si>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</si>
  <si>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</si>
  <si>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</si>
  <si>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</si>
  <si>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</si>
  <si>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</si>
  <si>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</si>
  <si>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</si>
  <si>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</si>
  <si>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</si>
  <si>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</si>
  <si>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</si>
  <si>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</si>
  <si>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</si>
  <si>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</si>
  <si>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</si>
  <si>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</si>
  <si>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</si>
  <si>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</si>
  <si>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</si>
  <si>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</si>
  <si>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</si>
  <si>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</si>
  <si>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</si>
  <si>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</si>
  <si>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</si>
  <si>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</si>
  <si>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</si>
  <si>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</si>
  <si>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</si>
  <si>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</si>
  <si>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</si>
  <si>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</si>
  <si>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</si>
  <si>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</si>
  <si>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</si>
  <si>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</si>
  <si>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</si>
  <si>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</si>
  <si>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</si>
  <si>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</si>
  <si>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</si>
  <si>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</si>
  <si>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</si>
  <si>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</si>
  <si>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</si>
  <si>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</si>
  <si>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</si>
  <si>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</si>
  <si>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</si>
  <si>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</si>
  <si>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</si>
  <si>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</si>
  <si>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</si>
  <si>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</si>
  <si>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</si>
  <si>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</si>
  <si>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</si>
  <si>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</si>
  <si>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</si>
  <si>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</si>
  <si>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</si>
  <si>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</si>
  <si>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</si>
  <si>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</si>
  <si>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</si>
  <si>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</si>
  <si>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</si>
  <si>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</si>
  <si>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</si>
  <si>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</si>
  <si>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</si>
  <si>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</si>
  <si>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</si>
  <si>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</si>
  <si>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</si>
  <si>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</si>
  <si>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</si>
  <si>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</si>
  <si>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</si>
  <si>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</si>
  <si>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</si>
  <si>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</si>
  <si>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</si>
  <si>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</si>
  <si>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</si>
  <si>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</si>
  <si>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</si>
  <si>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</si>
  <si>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</si>
  <si>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</si>
  <si>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</si>
  <si>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</si>
  <si>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</si>
  <si>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</si>
  <si>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</si>
  <si>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</si>
  <si>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</si>
  <si>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</si>
  <si>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</si>
  <si>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</si>
  <si>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</si>
  <si>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</si>
  <si>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</si>
  <si>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</si>
  <si>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</si>
  <si>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</si>
  <si>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</si>
  <si>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</si>
  <si>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</si>
  <si>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</si>
  <si>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</si>
  <si>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</si>
  <si>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</si>
  <si>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</si>
  <si>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</si>
  <si>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</si>
  <si>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</si>
  <si>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</si>
  <si>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</si>
  <si>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</si>
  <si>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</si>
  <si>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</si>
  <si>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</si>
  <si>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</si>
  <si>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</si>
  <si>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</si>
  <si>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</si>
  <si>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</si>
  <si>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</si>
  <si>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</si>
  <si>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</si>
  <si>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</si>
  <si>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</si>
  <si>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</si>
  <si>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</si>
  <si>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</si>
  <si>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</si>
  <si>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</si>
  <si>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</si>
  <si>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</si>
  <si>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</si>
  <si>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</si>
  <si>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</si>
  <si>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</si>
  <si>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</si>
  <si>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</si>
  <si>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</si>
  <si>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</si>
  <si>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</si>
  <si>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</si>
  <si>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</si>
  <si>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</si>
  <si>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</si>
  <si>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</si>
  <si>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</si>
  <si>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</si>
  <si>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</si>
  <si>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</si>
  <si>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</si>
  <si>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</si>
  <si>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</si>
  <si>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</si>
  <si>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</si>
  <si>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</si>
  <si>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</si>
  <si>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</si>
  <si>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</si>
  <si>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</si>
  <si>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</si>
  <si>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</si>
  <si>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</si>
  <si>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</si>
  <si>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</si>
  <si>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</si>
  <si>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</si>
  <si>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</si>
  <si>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</si>
  <si>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</si>
  <si>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</si>
  <si>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</si>
  <si>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</si>
  <si>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</si>
  <si>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</si>
  <si>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</si>
  <si>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</si>
  <si>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</si>
  <si>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</si>
  <si>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</si>
  <si>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</si>
  <si>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</si>
  <si>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</si>
  <si>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</si>
  <si>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</si>
  <si>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</si>
  <si>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</si>
  <si>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</si>
  <si>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</si>
  <si>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</si>
  <si>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</si>
  <si>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</si>
  <si>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</si>
  <si>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</si>
  <si>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</si>
  <si>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</si>
  <si>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</si>
  <si>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</si>
  <si>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</si>
  <si>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</si>
  <si>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</si>
  <si>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</si>
  <si>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</si>
  <si>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</si>
  <si>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</si>
  <si>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</si>
  <si>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</si>
  <si>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</si>
  <si>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</si>
  <si>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</si>
  <si>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</si>
  <si>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</si>
  <si>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</si>
  <si>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</si>
  <si>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</si>
  <si>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</si>
  <si>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</si>
  <si>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</si>
  <si>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</si>
  <si>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</si>
  <si>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</si>
  <si>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</si>
  <si>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</si>
  <si>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</si>
  <si>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</si>
  <si>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</si>
  <si>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</si>
  <si>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</si>
  <si>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</si>
  <si>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</si>
  <si>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</si>
  <si>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</si>
  <si>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</si>
  <si>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</si>
  <si>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</si>
  <si>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</si>
  <si>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</si>
  <si>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</si>
  <si>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</si>
  <si>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</si>
  <si>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</si>
  <si>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</si>
  <si>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</si>
  <si>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</si>
  <si>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</si>
  <si>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</si>
  <si>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</si>
  <si>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</si>
  <si>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</si>
  <si>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</si>
  <si>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</si>
  <si>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</si>
  <si>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</si>
  <si>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</si>
  <si>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</si>
  <si>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</si>
  <si>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</si>
  <si>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</si>
  <si>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</si>
  <si>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</si>
  <si>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</si>
  <si>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</si>
  <si>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</si>
  <si>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</si>
  <si>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</si>
  <si>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</si>
  <si>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</si>
  <si>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</si>
  <si>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</si>
  <si>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</si>
  <si>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</si>
  <si>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</si>
  <si>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</si>
  <si>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</si>
  <si>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</si>
  <si>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</si>
  <si>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</si>
  <si>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</si>
  <si>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</si>
  <si>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</si>
  <si>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</si>
  <si>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</si>
  <si>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</si>
  <si>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</si>
  <si>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</si>
  <si>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</si>
  <si>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</si>
  <si>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</si>
  <si>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</si>
  <si>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</si>
  <si>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</si>
  <si>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</si>
  <si>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</si>
  <si>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</si>
  <si>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</si>
  <si>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</si>
  <si>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</si>
  <si>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</si>
  <si>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</si>
  <si>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</si>
  <si>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</si>
  <si>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</si>
  <si>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</si>
  <si>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</si>
  <si>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</si>
  <si>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</si>
  <si>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</si>
  <si>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</si>
  <si>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</si>
  <si>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</si>
  <si>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</si>
  <si>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</si>
  <si>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</si>
  <si>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</si>
  <si>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</si>
  <si>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</si>
  <si>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</si>
  <si>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</si>
  <si>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</si>
  <si>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</si>
  <si>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</si>
  <si>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</si>
  <si>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</si>
  <si>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</si>
  <si>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</si>
  <si>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</si>
  <si>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</si>
  <si>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</si>
  <si>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</si>
  <si>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</si>
  <si>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</si>
  <si>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</si>
  <si>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</si>
  <si>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</si>
  <si>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</si>
  <si>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</si>
  <si>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</si>
  <si>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</si>
  <si>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</si>
  <si>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</si>
  <si>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</si>
  <si>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</si>
  <si>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</si>
  <si>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</si>
  <si>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</si>
  <si>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</si>
  <si>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</si>
  <si>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</si>
  <si>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</si>
  <si>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</si>
  <si>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</si>
  <si>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</si>
  <si>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</si>
  <si>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</si>
  <si>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</si>
  <si>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</si>
  <si>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</si>
  <si>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</si>
  <si>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</si>
  <si>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</si>
  <si>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</si>
  <si>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</si>
  <si>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</si>
  <si>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</si>
  <si>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</si>
  <si>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</si>
  <si>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</si>
  <si>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</si>
  <si>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</si>
  <si>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</si>
  <si>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</si>
  <si>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</si>
  <si>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</si>
  <si>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</si>
  <si>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</si>
  <si>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</si>
  <si>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</si>
  <si>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</si>
  <si>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</si>
  <si>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</si>
  <si>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</si>
  <si>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</si>
  <si>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</si>
  <si>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</si>
  <si>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</si>
  <si>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</si>
  <si>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</si>
  <si>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</si>
  <si>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</si>
  <si>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</si>
  <si>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</si>
  <si>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</si>
  <si>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</si>
  <si>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</si>
  <si>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</si>
  <si>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</si>
  <si>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</si>
  <si>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</si>
  <si>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</si>
  <si>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</si>
  <si>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</si>
  <si>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</si>
  <si>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</si>
  <si>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</si>
  <si>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</si>
  <si>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</si>
  <si>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</si>
  <si>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</si>
  <si>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</si>
  <si>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</si>
  <si>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</si>
  <si>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</si>
  <si>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</si>
  <si>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</si>
  <si>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</si>
  <si>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</si>
  <si>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</si>
  <si>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</si>
  <si>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</si>
  <si>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</si>
  <si>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</si>
  <si>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</si>
  <si>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</si>
  <si>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</si>
  <si>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</si>
  <si>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</si>
  <si>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</si>
  <si>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</si>
  <si>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</si>
  <si>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</si>
  <si>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</si>
  <si>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</si>
  <si>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</si>
  <si>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</si>
  <si>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</si>
  <si>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</si>
  <si>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</si>
  <si>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</si>
  <si>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</si>
  <si>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</si>
  <si>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</si>
  <si>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</si>
  <si>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</si>
  <si>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</si>
  <si>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</si>
  <si>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</si>
  <si>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</si>
  <si>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</si>
  <si>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</si>
  <si>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</si>
  <si>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</si>
  <si>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</si>
  <si>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</si>
  <si>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</si>
  <si>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</si>
  <si>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</si>
  <si>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</si>
  <si>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</si>
  <si>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</si>
  <si>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</si>
  <si>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</si>
  <si>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</si>
  <si>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</si>
  <si>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</si>
  <si>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</si>
  <si>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</si>
  <si>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</si>
  <si>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</si>
  <si>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</si>
  <si>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</si>
  <si>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</si>
  <si>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</si>
  <si>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</si>
  <si>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</si>
  <si>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</si>
  <si>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</si>
  <si>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</si>
  <si>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</si>
  <si>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</si>
  <si>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</si>
  <si>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</si>
  <si>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</si>
  <si>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</si>
  <si>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</si>
  <si>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</si>
  <si>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</si>
  <si>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</si>
  <si>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</si>
  <si>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</si>
  <si>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</si>
  <si>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</si>
  <si>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</si>
  <si>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</si>
  <si>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</si>
  <si>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</si>
  <si>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</si>
  <si>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</si>
  <si>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</si>
  <si>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</si>
  <si>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</si>
  <si>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</si>
  <si>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</si>
  <si>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</si>
  <si>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</si>
  <si>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</si>
  <si>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</si>
  <si>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</si>
  <si>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</si>
  <si>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</si>
  <si>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</si>
  <si>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</si>
  <si>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</si>
  <si>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</si>
  <si>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</si>
  <si>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</si>
  <si>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</si>
  <si>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</si>
  <si>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</si>
  <si>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</si>
  <si>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</si>
  <si>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</si>
  <si>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</si>
  <si>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</si>
  <si>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</si>
  <si>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</si>
  <si>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</si>
  <si>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</si>
  <si>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</si>
  <si>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</si>
  <si>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</si>
  <si>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</si>
  <si>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</si>
  <si>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</si>
  <si>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</si>
  <si>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</si>
  <si>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</si>
  <si>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</si>
  <si>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</si>
  <si>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</si>
  <si>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</si>
  <si>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</si>
  <si>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</si>
  <si>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</si>
  <si>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</si>
  <si>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</si>
  <si>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</si>
  <si>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</si>
  <si>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</si>
  <si>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</si>
  <si>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</si>
  <si>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</si>
  <si>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</si>
  <si>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</si>
  <si>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</si>
  <si>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</si>
  <si>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</si>
  <si>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</si>
  <si>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</si>
  <si>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</si>
  <si>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</si>
  <si>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</si>
  <si>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</si>
  <si>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</si>
  <si>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</si>
  <si>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</si>
  <si>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</si>
  <si>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</si>
  <si>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</si>
  <si>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</si>
  <si>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</si>
  <si>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</si>
  <si>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</si>
  <si>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</si>
  <si>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</si>
  <si>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</si>
  <si>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</si>
  <si>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</si>
  <si>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</si>
  <si>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</si>
  <si>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</si>
  <si>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</si>
  <si>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</si>
  <si>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</si>
  <si>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</si>
  <si>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</si>
  <si>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</si>
  <si>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</si>
  <si>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</si>
  <si>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</si>
  <si>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</si>
  <si>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</si>
  <si>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</si>
  <si>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</si>
  <si>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</si>
  <si>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</si>
  <si>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</si>
  <si>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</si>
  <si>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</si>
  <si>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</si>
  <si>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</si>
  <si>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</si>
  <si>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</si>
  <si>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</si>
  <si>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</si>
  <si>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</si>
  <si>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</si>
  <si>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</si>
  <si>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</si>
  <si>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</si>
  <si>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</si>
  <si>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</si>
  <si>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</si>
  <si>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</si>
  <si>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</si>
  <si>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</si>
  <si>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</si>
  <si>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</si>
  <si>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</si>
  <si>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</si>
  <si>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</si>
  <si>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</si>
  <si>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</si>
  <si>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</si>
  <si>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</si>
  <si>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</si>
  <si>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</si>
  <si>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</si>
  <si>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</si>
  <si>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</si>
  <si>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</si>
  <si>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</si>
  <si>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</si>
  <si>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</si>
  <si>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</si>
  <si>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</si>
  <si>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</si>
  <si>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</si>
  <si>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</si>
  <si>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</si>
  <si>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</si>
  <si>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</si>
  <si>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</si>
  <si>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</si>
  <si>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</si>
  <si>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</si>
  <si>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</si>
  <si>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</si>
  <si>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</si>
  <si>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</si>
  <si>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</si>
  <si>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</si>
  <si>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</si>
  <si>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</si>
  <si>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</si>
  <si>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</si>
  <si>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</si>
  <si>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</si>
  <si>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</si>
  <si>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</si>
  <si>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</si>
  <si>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</si>
  <si>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</si>
  <si>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</si>
  <si>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</si>
  <si>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</si>
  <si>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</si>
  <si>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</si>
  <si>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</si>
  <si>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</si>
  <si>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</si>
  <si>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</si>
  <si>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</si>
  <si>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</si>
  <si>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</si>
  <si>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</si>
  <si>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</si>
  <si>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</si>
  <si>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</si>
  <si>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</si>
  <si>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</si>
  <si>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</si>
  <si>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</si>
  <si>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</si>
  <si>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</si>
  <si>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</si>
  <si>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</si>
  <si>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</si>
  <si>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</si>
  <si>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</si>
  <si>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</si>
  <si>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</si>
  <si>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</si>
  <si>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</si>
  <si>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</si>
  <si>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</si>
  <si>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</si>
  <si>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</si>
  <si>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</si>
  <si>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</si>
  <si>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</si>
  <si>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</si>
  <si>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</si>
  <si>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</si>
  <si>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</si>
  <si>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</si>
  <si>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</si>
  <si>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</si>
  <si>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</si>
  <si>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</si>
  <si>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</si>
  <si>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</si>
  <si>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</si>
  <si>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</si>
  <si>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</si>
  <si>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</si>
  <si>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</si>
  <si>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</si>
  <si>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</si>
  <si>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</si>
  <si>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</si>
  <si>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</si>
  <si>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</si>
  <si>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</si>
  <si>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</si>
  <si>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</si>
  <si>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</si>
  <si>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</si>
  <si>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</si>
  <si>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</si>
  <si>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</si>
  <si>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</si>
  <si>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</si>
  <si>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</si>
  <si>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</si>
  <si>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</si>
  <si>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</si>
  <si>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</si>
  <si>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</si>
  <si>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</si>
  <si>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</si>
  <si>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</si>
  <si>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</si>
  <si>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</si>
  <si>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</si>
  <si>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</si>
  <si>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</si>
  <si>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</si>
  <si>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</si>
  <si>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</si>
  <si>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</si>
  <si>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</si>
  <si>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</si>
  <si>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</si>
  <si>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</si>
  <si>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</si>
  <si>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</si>
  <si>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</si>
  <si>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</si>
  <si>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</si>
  <si>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</si>
  <si>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</si>
  <si>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</si>
  <si>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</si>
  <si>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</si>
  <si>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</si>
  <si>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</si>
  <si>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</si>
  <si>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</si>
  <si>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</si>
  <si>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</si>
  <si>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</si>
  <si>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</si>
  <si>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</si>
  <si>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</si>
  <si>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</si>
  <si>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</si>
  <si>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</si>
  <si>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</si>
  <si>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</si>
  <si>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</si>
  <si>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</si>
  <si>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</si>
  <si>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</si>
  <si>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</si>
  <si>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</si>
  <si>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</si>
  <si>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</si>
  <si>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</si>
  <si>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</si>
  <si>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</si>
  <si>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</si>
  <si>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</si>
  <si>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</si>
  <si>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</si>
  <si>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</si>
  <si>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</si>
  <si>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</si>
  <si>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</si>
  <si>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</si>
  <si>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</si>
  <si>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</si>
  <si>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</si>
  <si>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</si>
  <si>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</si>
  <si>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</si>
  <si>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</si>
  <si>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</si>
  <si>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</si>
  <si>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</si>
  <si>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</si>
  <si>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</si>
  <si>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</si>
  <si>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</si>
  <si>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</si>
  <si>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</si>
  <si>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</si>
  <si>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</si>
  <si>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</si>
  <si>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</si>
  <si>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</si>
  <si>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</si>
  <si>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</si>
  <si>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</si>
  <si>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</si>
  <si>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</si>
  <si>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</si>
  <si>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</si>
  <si>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</si>
  <si>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</si>
  <si>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</si>
  <si>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</si>
  <si>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</si>
  <si>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</si>
  <si>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</si>
  <si>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</si>
  <si>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</si>
  <si>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</si>
  <si>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</si>
  <si>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</si>
  <si>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</si>
  <si>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</si>
  <si>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</si>
  <si>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</si>
  <si>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</si>
  <si>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</si>
  <si>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</si>
  <si>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</si>
  <si>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</si>
  <si>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</si>
  <si>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</si>
  <si>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</si>
  <si>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</si>
  <si>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</si>
  <si>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</si>
  <si>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</si>
  <si>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</si>
  <si>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</si>
  <si>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</si>
  <si>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</si>
  <si>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</si>
  <si>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</si>
  <si>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</si>
  <si>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</si>
  <si>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</si>
  <si>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</si>
  <si>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</si>
  <si>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</si>
  <si>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</si>
  <si>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</si>
  <si>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</si>
  <si>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</si>
  <si>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</si>
  <si>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</si>
  <si>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</si>
  <si>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</si>
  <si>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</si>
  <si>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</si>
  <si>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</si>
  <si>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</si>
  <si>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</si>
  <si>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</si>
  <si>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</si>
  <si>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</si>
  <si>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</si>
  <si>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</si>
  <si>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</si>
  <si>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</si>
  <si>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</si>
  <si>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</si>
  <si>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</si>
  <si>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</si>
  <si>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</si>
  <si>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</si>
  <si>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</si>
  <si>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</si>
  <si>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</si>
  <si>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</si>
  <si>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</si>
  <si>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</si>
  <si>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</si>
  <si>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</si>
  <si>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</si>
  <si>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</si>
  <si>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</si>
  <si>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</si>
  <si>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</si>
  <si>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</si>
  <si>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</si>
  <si>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</si>
  <si>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</si>
  <si>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</si>
  <si>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</si>
  <si>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</si>
  <si>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</si>
  <si>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</si>
  <si>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</si>
  <si>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</si>
  <si>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</si>
  <si>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</si>
  <si>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</si>
  <si>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</si>
  <si>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</si>
  <si>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</si>
  <si>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</si>
  <si>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</si>
  <si>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</si>
  <si>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</si>
  <si>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</si>
  <si>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</si>
  <si>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</si>
  <si>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</si>
  <si>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</si>
  <si>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</si>
  <si>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</si>
  <si>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</si>
  <si>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</si>
  <si>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</si>
  <si>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</si>
  <si>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</si>
  <si>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</si>
  <si>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</si>
  <si>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</si>
  <si>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</si>
  <si>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</si>
  <si>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</si>
  <si>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</si>
  <si>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</si>
  <si>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</si>
  <si>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</si>
  <si>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</si>
  <si>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</si>
  <si>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</si>
  <si>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</si>
  <si>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</si>
  <si>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</si>
  <si>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</si>
  <si>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</si>
  <si>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</si>
  <si>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</si>
  <si>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</si>
  <si>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</si>
  <si>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</si>
  <si>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</si>
  <si>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</si>
  <si>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</si>
  <si>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</si>
  <si>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</si>
  <si>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</si>
  <si>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</si>
  <si>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</si>
  <si>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</si>
  <si>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</si>
  <si>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</si>
  <si>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</si>
  <si>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</si>
  <si>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</si>
  <si>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</si>
  <si>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</si>
  <si>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</si>
  <si>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</si>
  <si>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</si>
  <si>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</si>
  <si>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</si>
  <si>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</si>
  <si>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</si>
  <si>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</si>
  <si>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</si>
  <si>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</si>
  <si>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</si>
  <si>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</si>
  <si>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</si>
  <si>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</si>
  <si>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</si>
  <si>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</si>
  <si>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</si>
  <si>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</si>
  <si>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</si>
  <si>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</si>
  <si>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</si>
  <si>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</si>
  <si>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</si>
  <si>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</si>
  <si>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</si>
  <si>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</si>
  <si>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</si>
  <si>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</si>
  <si>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</si>
  <si>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</si>
  <si>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</si>
  <si>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</si>
  <si>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</si>
  <si>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</si>
  <si>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</si>
  <si>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</si>
  <si>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</si>
  <si>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</si>
  <si>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</si>
  <si>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</si>
  <si>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</si>
  <si>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</si>
  <si>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</si>
  <si>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</si>
  <si>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</si>
  <si>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</si>
  <si>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</si>
  <si>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</si>
  <si>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</si>
  <si>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</si>
  <si>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</si>
  <si>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</si>
  <si>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</si>
  <si>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</si>
  <si>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</si>
  <si>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</si>
  <si>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</si>
  <si>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</si>
  <si>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</si>
  <si>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</si>
  <si>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</si>
  <si>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</si>
  <si>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</si>
  <si>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</si>
  <si>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</si>
  <si>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</si>
  <si>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</si>
  <si>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</si>
  <si>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</si>
  <si>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</si>
  <si>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</si>
  <si>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</si>
  <si>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</si>
  <si>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</si>
  <si>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</si>
  <si>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</si>
  <si>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</si>
  <si>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</si>
  <si>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</si>
  <si>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</si>
  <si>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</si>
  <si>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</si>
  <si>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</si>
  <si>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</si>
  <si>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</si>
  <si>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</si>
  <si>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</si>
  <si>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</si>
  <si>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</si>
  <si>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</si>
  <si>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</si>
  <si>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</si>
  <si>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</si>
  <si>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</si>
  <si>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</si>
  <si>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</si>
  <si>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</si>
  <si>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</si>
  <si>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</si>
  <si>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</si>
  <si>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</si>
  <si>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</si>
  <si>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</si>
  <si>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</si>
  <si>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</si>
  <si>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</si>
  <si>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</si>
  <si>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</si>
  <si>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</si>
  <si>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</si>
  <si>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</si>
  <si>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</si>
  <si>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</si>
  <si>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</si>
  <si>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</si>
  <si>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</si>
  <si>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</si>
  <si>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</si>
  <si>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</si>
  <si>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</si>
  <si>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</si>
  <si>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</si>
  <si>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</si>
  <si>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</si>
  <si>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</si>
  <si>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</si>
  <si>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</si>
  <si>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</si>
  <si>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</si>
  <si>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</si>
  <si>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</si>
  <si>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</si>
  <si>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</si>
  <si>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</si>
  <si>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</si>
  <si>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</si>
  <si>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</si>
  <si>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</si>
  <si>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</si>
  <si>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</si>
  <si>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</si>
  <si>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</si>
  <si>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</si>
  <si>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</si>
  <si>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</si>
  <si>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</si>
  <si>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</si>
  <si>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</si>
  <si>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</si>
  <si>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</si>
  <si>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</si>
  <si>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</si>
  <si>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</si>
  <si>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</si>
  <si>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</si>
  <si>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</si>
  <si>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</si>
  <si>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</si>
  <si>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</si>
  <si>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</si>
  <si>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</si>
  <si>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</si>
  <si>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</si>
  <si>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</si>
  <si>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</si>
  <si>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</si>
  <si>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</si>
  <si>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</si>
  <si>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</si>
  <si>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</si>
  <si>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</si>
  <si>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</si>
  <si>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</si>
  <si>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</si>
  <si>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</si>
  <si>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</si>
  <si>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</si>
  <si>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</si>
  <si>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</si>
  <si>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</si>
  <si>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</si>
  <si>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</si>
  <si>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</si>
  <si>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</si>
  <si>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</si>
  <si>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</si>
  <si>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</si>
  <si>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</si>
  <si>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</si>
  <si>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</si>
  <si>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</si>
  <si>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</si>
  <si>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</si>
  <si>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</si>
  <si>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</si>
  <si>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</si>
  <si>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</si>
  <si>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</si>
  <si>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</si>
  <si>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</si>
  <si>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</si>
  <si>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</si>
  <si>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</si>
  <si>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</si>
  <si>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</si>
  <si>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</si>
  <si>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</si>
  <si>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</si>
  <si>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</si>
  <si>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</si>
  <si>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</si>
  <si>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</si>
  <si>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</si>
  <si>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</si>
  <si>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</si>
  <si>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</si>
  <si>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</si>
  <si>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</si>
  <si>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</si>
  <si>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</si>
  <si>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</si>
  <si>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</si>
  <si>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</si>
  <si>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</si>
  <si>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</si>
  <si>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</si>
  <si>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</si>
  <si>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</si>
  <si>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</si>
  <si>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</si>
  <si>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</si>
  <si>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</si>
  <si>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</si>
  <si>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</si>
  <si>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</si>
  <si>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</si>
  <si>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</si>
  <si>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</si>
  <si>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</si>
  <si>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</si>
  <si>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</si>
  <si>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</si>
  <si>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</si>
  <si>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</si>
  <si>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</si>
  <si>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</si>
  <si>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</si>
  <si>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</si>
  <si>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</si>
  <si>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</si>
  <si>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</si>
  <si>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</si>
  <si>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</si>
  <si>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</si>
  <si>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</si>
  <si>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</si>
  <si>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</si>
  <si>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</si>
  <si>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</si>
  <si>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</si>
  <si>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</si>
  <si>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</si>
  <si>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</si>
  <si>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</si>
  <si>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</si>
  <si>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</si>
  <si>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</si>
  <si>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</si>
  <si>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</si>
  <si>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</si>
  <si>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</si>
  <si>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</si>
  <si>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</si>
  <si>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</si>
  <si>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</si>
  <si>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</si>
  <si>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</si>
  <si>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</si>
  <si>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</si>
  <si>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</si>
  <si>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</si>
  <si>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</si>
  <si>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</si>
  <si>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</si>
  <si>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</si>
  <si>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</si>
  <si>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</si>
  <si>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</si>
  <si>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</si>
  <si>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</si>
  <si>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</si>
  <si>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</si>
  <si>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</si>
  <si>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</si>
  <si>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</si>
  <si>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</si>
  <si>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</si>
  <si>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</si>
  <si>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</si>
  <si>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</si>
  <si>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</si>
  <si>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</si>
  <si>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</si>
  <si>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</si>
  <si>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</si>
  <si>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</si>
  <si>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</si>
  <si>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</si>
  <si>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</si>
  <si>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</si>
  <si>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</si>
  <si>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</si>
  <si>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</si>
  <si>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</si>
  <si>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</si>
  <si>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</si>
  <si>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</si>
  <si>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</si>
  <si>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</si>
  <si>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</si>
  <si>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</si>
  <si>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</si>
  <si>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</si>
  <si>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</si>
  <si>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</si>
  <si>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</si>
  <si>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</si>
  <si>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</si>
  <si>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</si>
  <si>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</si>
  <si>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</si>
  <si>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</si>
  <si>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</si>
  <si>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</si>
  <si>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</si>
  <si>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</si>
  <si>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</si>
  <si>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</si>
  <si>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</si>
  <si>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</si>
  <si>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</si>
  <si>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</si>
  <si>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</si>
  <si>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</si>
  <si>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</si>
  <si>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</si>
  <si>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</si>
  <si>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</si>
  <si>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</si>
  <si>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</si>
  <si>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</si>
  <si>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</si>
  <si>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</si>
  <si>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</si>
  <si>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</si>
  <si>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</si>
  <si>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</si>
  <si>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</si>
  <si>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</si>
  <si>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</si>
  <si>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</si>
  <si>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</si>
  <si>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</si>
  <si>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</si>
  <si>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</si>
  <si>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</si>
  <si>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</si>
  <si>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</si>
  <si>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</si>
  <si>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</si>
  <si>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</si>
  <si>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</si>
  <si>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</si>
  <si>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</si>
  <si>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</si>
  <si>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</si>
  <si>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</si>
  <si>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</si>
  <si>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</si>
  <si>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</si>
  <si>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</si>
  <si>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</si>
  <si>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</si>
  <si>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</si>
  <si>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</si>
  <si>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</si>
  <si>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</si>
  <si>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</si>
  <si>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</si>
  <si>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</si>
  <si>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</si>
  <si>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</si>
  <si>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</si>
  <si>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</si>
  <si>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</si>
  <si>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</si>
  <si>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</si>
  <si>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</si>
  <si>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</si>
  <si>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</si>
  <si>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</si>
  <si>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</si>
  <si>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</si>
  <si>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</si>
  <si>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</si>
  <si>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</si>
  <si>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</si>
  <si>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</si>
  <si>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</si>
  <si>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</si>
  <si>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</si>
  <si>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</si>
  <si>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</si>
  <si>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</si>
  <si>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</si>
  <si>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</si>
  <si>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</si>
  <si>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</si>
  <si>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</si>
  <si>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</si>
  <si>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</si>
  <si>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</si>
  <si>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</si>
  <si>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</si>
  <si>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</si>
  <si>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</si>
  <si>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</si>
  <si>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</si>
  <si>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</si>
  <si>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</si>
  <si>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</si>
  <si>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</si>
  <si>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</si>
  <si>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</si>
  <si>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</si>
  <si>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</si>
  <si>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</si>
  <si>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</si>
  <si>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</si>
  <si>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</si>
  <si>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</si>
  <si>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</si>
  <si>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</si>
  <si>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</si>
  <si>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</si>
  <si>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</si>
  <si>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</si>
  <si>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</si>
  <si>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</si>
  <si>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</si>
  <si>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</si>
  <si>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</si>
  <si>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</si>
  <si>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</si>
  <si>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</si>
  <si>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</si>
  <si>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</si>
  <si>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</si>
  <si>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</si>
  <si>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</si>
  <si>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</si>
  <si>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</si>
  <si>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</si>
  <si>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</si>
  <si>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</si>
  <si>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</si>
  <si>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</si>
  <si>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</si>
  <si>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</si>
  <si>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</si>
  <si>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</si>
  <si>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</si>
  <si>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</si>
  <si>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</si>
  <si>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</si>
  <si>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</si>
  <si>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</si>
  <si>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</si>
  <si>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</si>
  <si>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</si>
  <si>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</si>
  <si>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</si>
  <si>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</si>
  <si>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</si>
  <si>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</si>
  <si>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</si>
  <si>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</si>
  <si>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</si>
  <si>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</si>
  <si>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</si>
  <si>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</si>
  <si>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</si>
  <si>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</si>
  <si>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</si>
  <si>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</si>
  <si>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</si>
  <si>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</si>
  <si>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</si>
  <si>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</si>
  <si>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</si>
  <si>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</si>
  <si>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</si>
  <si>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</si>
  <si>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</si>
  <si>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</si>
  <si>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</si>
  <si>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</si>
  <si>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</si>
  <si>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</si>
  <si>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</si>
  <si>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</si>
  <si>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</si>
  <si>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</si>
  <si>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</si>
  <si>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</si>
  <si>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</si>
  <si>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</si>
  <si>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</si>
  <si>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</si>
  <si>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</si>
  <si>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</si>
  <si>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</si>
  <si>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</si>
  <si>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</si>
  <si>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</si>
  <si>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</si>
  <si>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</si>
  <si>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</si>
  <si>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</si>
  <si>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</si>
  <si>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</si>
  <si>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</si>
  <si>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</si>
  <si>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</si>
  <si>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</si>
  <si>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</si>
  <si>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</si>
  <si>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</si>
  <si>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</si>
  <si>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</si>
  <si>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</si>
  <si>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</si>
  <si>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</si>
  <si>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</si>
  <si>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</si>
  <si>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</si>
  <si>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</si>
  <si>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</si>
  <si>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</si>
  <si>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</si>
  <si>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</si>
  <si>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</si>
  <si>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</si>
  <si>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</si>
  <si>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</si>
  <si>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</si>
  <si>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</si>
  <si>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</si>
  <si>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</si>
  <si>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</si>
  <si>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</si>
  <si>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</si>
  <si>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</si>
  <si>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</si>
  <si>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</si>
  <si>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</si>
  <si>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</si>
  <si>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</si>
  <si>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</si>
  <si>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</si>
  <si>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</si>
  <si>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</si>
  <si>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</si>
  <si>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</si>
  <si>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</si>
  <si>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</si>
  <si>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</si>
  <si>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</si>
  <si>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</si>
  <si>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</si>
  <si>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</si>
  <si>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</si>
  <si>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</si>
  <si>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</si>
  <si>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</si>
  <si>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</si>
  <si>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</si>
  <si>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</si>
  <si>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</si>
  <si>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</si>
  <si>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</si>
  <si>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</si>
  <si>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</si>
  <si>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</si>
  <si>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</si>
  <si>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</si>
  <si>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</si>
  <si>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</si>
  <si>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</si>
  <si>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</si>
  <si>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</si>
  <si>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</si>
  <si>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</si>
  <si>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</si>
  <si>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</si>
  <si>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</si>
  <si>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</si>
  <si>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</si>
  <si>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</si>
  <si>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</si>
  <si>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</si>
  <si>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</si>
  <si>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</si>
  <si>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</si>
  <si>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</si>
  <si>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</si>
  <si>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</si>
  <si>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</si>
  <si>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</si>
  <si>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</si>
  <si>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</si>
  <si>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</si>
  <si>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</si>
  <si>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</si>
  <si>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</si>
  <si>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</si>
  <si>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</si>
  <si>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</si>
  <si>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</si>
  <si>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</si>
  <si>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</si>
  <si>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</si>
  <si>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</si>
  <si>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</si>
  <si>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</si>
  <si>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</si>
  <si>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</si>
  <si>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</si>
  <si>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</si>
  <si>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</si>
  <si>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</si>
  <si>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</si>
  <si>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</si>
  <si>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</si>
  <si>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</si>
  <si>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</si>
  <si>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</si>
  <si>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 xml:space="preserve">CAPEWELL AERIAL SYSTEMS LLC DBA </t>
  </si>
  <si>
    <t>kmorse@applebeechurch.com</t>
  </si>
  <si>
    <t xml:space="preserve">COLE INSTRUMENT CORP. </t>
  </si>
  <si>
    <t xml:space="preserve">EMS Development Corporation </t>
  </si>
  <si>
    <t>1KHV0</t>
  </si>
  <si>
    <t xml:space="preserve">Exlar Corporation </t>
  </si>
  <si>
    <t xml:space="preserve">FLOWLINE VALVE AND CONTROLS, </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</si>
  <si>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</si>
  <si>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</si>
  <si>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</si>
  <si>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</si>
  <si>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</si>
  <si>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</si>
  <si>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</si>
  <si>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</si>
  <si>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</si>
  <si>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</si>
  <si>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</si>
  <si>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</si>
  <si>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</si>
  <si>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</si>
  <si>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</si>
  <si>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</si>
  <si>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</si>
  <si>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</si>
  <si>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</si>
  <si>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</si>
  <si>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</si>
  <si>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</si>
  <si>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</si>
  <si>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</si>
  <si>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</si>
  <si>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</si>
  <si>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</si>
  <si>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</si>
  <si>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</si>
  <si>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</si>
  <si>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</si>
  <si>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</si>
  <si>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</si>
  <si>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</si>
  <si>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</si>
  <si>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</si>
  <si>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</si>
  <si>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</si>
  <si>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</si>
  <si>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</si>
  <si>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</si>
  <si>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</si>
  <si>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</si>
  <si>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</si>
  <si>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</si>
  <si>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</si>
  <si>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</si>
  <si>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</si>
  <si>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</si>
  <si>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</si>
  <si>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</si>
  <si>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</si>
  <si>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</si>
  <si>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</si>
  <si>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</si>
  <si>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</si>
  <si>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</si>
  <si>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</si>
  <si>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</si>
  <si>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</si>
  <si>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</si>
  <si>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</si>
  <si>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</si>
  <si>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</si>
  <si>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</si>
  <si>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</si>
  <si>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</si>
  <si>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</si>
  <si>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</si>
  <si>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</si>
  <si>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</si>
  <si>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</si>
  <si>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</si>
  <si>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</si>
  <si>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</si>
  <si>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</si>
  <si>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</si>
  <si>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</si>
  <si>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</si>
  <si>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</si>
  <si>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</si>
  <si>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</si>
  <si>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</si>
  <si>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</si>
  <si>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</si>
  <si>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</si>
  <si>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</si>
  <si>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</si>
  <si>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</si>
  <si>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</si>
  <si>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</si>
  <si>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</si>
  <si>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</si>
  <si>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</si>
  <si>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</si>
  <si>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</si>
  <si>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</si>
  <si>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</si>
  <si>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</si>
  <si>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</si>
  <si>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</si>
  <si>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</si>
  <si>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</si>
  <si>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</si>
  <si>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</si>
  <si>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</si>
  <si>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</si>
  <si>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</si>
  <si>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</si>
  <si>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</si>
  <si>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</si>
  <si>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003G7</t>
  </si>
  <si>
    <t>59662</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</si>
  <si>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</si>
  <si>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</si>
  <si>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</si>
  <si>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</si>
  <si>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</si>
  <si>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</si>
  <si>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</si>
  <si>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</si>
  <si>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</si>
  <si>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</si>
  <si>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</si>
  <si>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</si>
  <si>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</si>
  <si>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</si>
  <si>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</si>
  <si>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</si>
  <si>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</si>
  <si>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</si>
  <si>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</si>
  <si>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</si>
  <si>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</si>
  <si>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</si>
  <si>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</si>
  <si>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</si>
  <si>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</si>
  <si>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</si>
  <si>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</si>
  <si>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</si>
  <si>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</si>
  <si>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</si>
  <si>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</si>
  <si>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</si>
  <si>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</si>
  <si>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</si>
  <si>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</si>
  <si>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</si>
  <si>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</si>
  <si>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</si>
  <si>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</si>
  <si>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</si>
  <si>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</si>
  <si>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</si>
  <si>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</si>
  <si>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</si>
  <si>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</si>
  <si>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TECH-ETCH, INC.</t>
  </si>
  <si>
    <t>06UZ8</t>
  </si>
  <si>
    <t xml:space="preserve">Pauli Systems, Inc. </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</si>
  <si>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</si>
  <si>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</si>
  <si>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</si>
  <si>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</si>
  <si>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</si>
  <si>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</si>
  <si>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</si>
  <si>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</si>
  <si>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</si>
  <si>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</si>
  <si>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</si>
  <si>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</si>
  <si>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</si>
  <si>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</si>
  <si>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</si>
  <si>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</si>
  <si>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</si>
  <si>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</si>
  <si>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</si>
  <si>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</si>
  <si>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</si>
  <si>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</si>
  <si>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</si>
  <si>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</si>
  <si>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</si>
  <si>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</si>
  <si>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</si>
  <si>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</si>
  <si>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</si>
  <si>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</si>
  <si>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</si>
  <si>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</si>
  <si>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</si>
  <si>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</si>
  <si>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</si>
  <si>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</si>
  <si>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</si>
  <si>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</si>
  <si>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</si>
  <si>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</si>
  <si>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</si>
  <si>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</si>
  <si>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</si>
  <si>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</si>
  <si>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</si>
  <si>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</si>
  <si>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</si>
  <si>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</si>
  <si>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</si>
  <si>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</si>
  <si>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</si>
  <si>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</si>
  <si>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</si>
  <si>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</si>
  <si>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</si>
  <si>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</si>
  <si>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</si>
  <si>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</si>
  <si>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</si>
  <si>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</si>
  <si>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</si>
  <si>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</si>
  <si>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</si>
  <si>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</si>
  <si>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</si>
  <si>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</si>
  <si>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</si>
  <si>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</si>
  <si>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</si>
  <si>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</si>
  <si>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</si>
  <si>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</si>
  <si>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</si>
  <si>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</si>
  <si>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</si>
  <si>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</si>
  <si>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</si>
  <si>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</si>
  <si>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</si>
  <si>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</si>
  <si>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</si>
  <si>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</si>
  <si>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</si>
  <si>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</si>
  <si>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</si>
  <si>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</si>
  <si>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</si>
  <si>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</si>
  <si>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</si>
  <si>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</si>
  <si>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</si>
  <si>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</si>
  <si>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</si>
  <si>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</si>
  <si>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</si>
  <si>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</si>
  <si>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</si>
  <si>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</si>
  <si>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</si>
  <si>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</si>
  <si>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</si>
  <si>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</si>
  <si>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</si>
  <si>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</si>
  <si>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</si>
  <si>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</si>
  <si>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</si>
  <si>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</si>
  <si>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</si>
  <si>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</si>
  <si>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</si>
  <si>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</si>
  <si>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</si>
  <si>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</si>
  <si>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</si>
  <si>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</si>
  <si>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</si>
  <si>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</si>
  <si>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</si>
  <si>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</si>
  <si>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</si>
  <si>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</si>
  <si>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</si>
  <si>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</si>
  <si>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</si>
  <si>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</si>
  <si>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</si>
  <si>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</si>
  <si>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</si>
  <si>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</si>
  <si>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</si>
  <si>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</si>
  <si>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</si>
  <si>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</si>
  <si>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</si>
  <si>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</si>
  <si>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</si>
  <si>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</si>
  <si>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</si>
  <si>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</si>
  <si>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</si>
  <si>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</si>
  <si>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</si>
  <si>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</si>
  <si>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</si>
  <si>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</si>
  <si>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</si>
  <si>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</si>
  <si>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</si>
  <si>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</si>
  <si>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</si>
  <si>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</si>
  <si>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</si>
  <si>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</si>
  <si>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</si>
  <si>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</si>
  <si>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</si>
  <si>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</si>
  <si>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</si>
  <si>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</si>
  <si>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</si>
  <si>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</si>
  <si>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</si>
  <si>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</si>
  <si>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</si>
  <si>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</si>
  <si>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</si>
  <si>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</si>
  <si>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</si>
  <si>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</si>
  <si>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</si>
  <si>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</si>
  <si>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</si>
  <si>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</si>
  <si>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</si>
  <si>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</si>
  <si>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</si>
  <si>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</si>
  <si>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</si>
  <si>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</si>
  <si>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</si>
  <si>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</si>
  <si>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</si>
  <si>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</si>
  <si>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</si>
  <si>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</si>
  <si>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</si>
  <si>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</si>
  <si>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</si>
  <si>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</si>
  <si>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</si>
  <si>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</si>
  <si>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</si>
  <si>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</si>
  <si>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</si>
  <si>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</si>
  <si>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</si>
  <si>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</si>
  <si>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</si>
  <si>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</si>
  <si>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</si>
  <si>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</si>
  <si>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</si>
  <si>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</si>
  <si>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</si>
  <si>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</si>
  <si>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</si>
  <si>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</si>
  <si>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</si>
  <si>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</si>
  <si>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</si>
  <si>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</si>
  <si>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</si>
  <si>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</si>
  <si>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</si>
  <si>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</si>
  <si>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</si>
  <si>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</si>
  <si>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</si>
  <si>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</si>
  <si>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</si>
  <si>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</si>
  <si>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</si>
  <si>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</si>
  <si>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</si>
  <si>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</si>
  <si>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</si>
  <si>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</si>
  <si>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</si>
  <si>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</si>
  <si>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</si>
  <si>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</si>
  <si>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</si>
  <si>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</si>
  <si>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</si>
  <si>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</si>
  <si>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</si>
  <si>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</si>
  <si>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</si>
  <si>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</si>
  <si>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</si>
  <si>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</si>
  <si>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</si>
  <si>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</si>
  <si>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</si>
  <si>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</si>
  <si>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</si>
  <si>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</si>
  <si>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</si>
  <si>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</si>
  <si>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</si>
  <si>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</si>
  <si>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</si>
  <si>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</si>
  <si>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</si>
  <si>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</si>
  <si>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</si>
  <si>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</si>
  <si>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</si>
  <si>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</si>
  <si>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</si>
  <si>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</si>
  <si>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</si>
  <si>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</si>
  <si>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</si>
  <si>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</si>
  <si>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</si>
  <si>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</si>
  <si>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</si>
  <si>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</si>
  <si>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</si>
  <si>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</si>
  <si>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</si>
  <si>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</si>
  <si>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</si>
  <si>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</si>
  <si>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</si>
  <si>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</si>
  <si>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</si>
  <si>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</si>
  <si>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</si>
  <si>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</si>
  <si>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</si>
  <si>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</si>
  <si>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</si>
  <si>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</si>
  <si>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</si>
  <si>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</si>
  <si>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</si>
  <si>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</si>
  <si>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</si>
  <si>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</si>
  <si>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</si>
  <si>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</si>
  <si>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</si>
  <si>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</si>
  <si>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</si>
  <si>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</si>
  <si>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</si>
  <si>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</si>
  <si>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</si>
  <si>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</si>
  <si>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</si>
  <si>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</si>
  <si>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</si>
  <si>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</si>
  <si>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</si>
  <si>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</si>
  <si>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</si>
  <si>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</si>
  <si>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</si>
  <si>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</si>
  <si>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</si>
  <si>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</si>
  <si>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</si>
  <si>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</si>
  <si>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</si>
  <si>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</si>
  <si>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</si>
  <si>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</si>
  <si>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</si>
  <si>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</si>
  <si>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</si>
  <si>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</si>
  <si>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</si>
  <si>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</si>
  <si>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</si>
  <si>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</si>
  <si>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</si>
  <si>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</si>
  <si>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</si>
  <si>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</si>
  <si>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</si>
  <si>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</si>
  <si>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</si>
  <si>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</si>
  <si>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</si>
  <si>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</si>
  <si>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</si>
  <si>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</si>
  <si>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</si>
  <si>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</si>
  <si>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</si>
  <si>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</si>
  <si>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</si>
  <si>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</si>
  <si>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</si>
  <si>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</si>
  <si>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</si>
  <si>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</si>
  <si>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</si>
  <si>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</si>
  <si>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</si>
  <si>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</si>
  <si>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</si>
  <si>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</si>
  <si>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</si>
  <si>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</si>
  <si>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</si>
  <si>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</si>
  <si>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</si>
  <si>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</si>
  <si>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</si>
  <si>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</si>
  <si>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</si>
  <si>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</si>
  <si>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</si>
  <si>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</si>
  <si>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</si>
  <si>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</si>
  <si>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</si>
  <si>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</si>
  <si>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</si>
  <si>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</si>
  <si>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</si>
  <si>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</si>
  <si>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</si>
  <si>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</si>
  <si>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</si>
  <si>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</si>
  <si>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</si>
  <si>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</si>
  <si>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</si>
  <si>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</si>
  <si>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</si>
  <si>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</si>
  <si>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</si>
  <si>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</si>
  <si>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</si>
  <si>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</si>
  <si>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</si>
  <si>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</si>
  <si>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</si>
  <si>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</si>
  <si>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</si>
  <si>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</si>
  <si>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</si>
  <si>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</si>
  <si>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</si>
  <si>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</si>
  <si>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</si>
  <si>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</si>
  <si>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</si>
  <si>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</si>
  <si>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</si>
  <si>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</si>
  <si>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</si>
  <si>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</si>
  <si>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</si>
  <si>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</si>
  <si>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</si>
  <si>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</si>
  <si>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</si>
  <si>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</si>
  <si>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</si>
  <si>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</si>
  <si>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</si>
  <si>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</si>
  <si>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</si>
  <si>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</si>
  <si>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</si>
  <si>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</si>
  <si>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</si>
  <si>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</si>
  <si>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</si>
  <si>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</si>
  <si>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</si>
  <si>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</si>
  <si>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</si>
  <si>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</si>
  <si>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</si>
  <si>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</si>
  <si>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</si>
  <si>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</si>
  <si>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</si>
  <si>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</si>
  <si>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</si>
  <si>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</si>
  <si>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</si>
  <si>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</si>
  <si>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</si>
  <si>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</si>
  <si>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</si>
  <si>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</si>
  <si>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</si>
  <si>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</si>
  <si>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</si>
  <si>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</si>
  <si>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</si>
  <si>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</si>
  <si>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</si>
  <si>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</si>
  <si>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</si>
  <si>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</si>
  <si>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</si>
  <si>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</si>
  <si>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</si>
  <si>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</si>
  <si>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</si>
  <si>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</si>
  <si>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</si>
  <si>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</si>
  <si>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</si>
  <si>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</si>
  <si>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</si>
  <si>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</si>
  <si>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</si>
  <si>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</si>
  <si>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</si>
  <si>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</si>
  <si>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</si>
  <si>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</si>
  <si>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</si>
  <si>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</si>
  <si>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</si>
  <si>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</si>
  <si>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</si>
  <si>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</si>
  <si>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</si>
  <si>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</si>
  <si>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</si>
  <si>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</si>
  <si>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</si>
  <si>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</si>
  <si>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</si>
  <si>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</si>
  <si>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</si>
  <si>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</si>
  <si>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</si>
  <si>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</si>
  <si>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</si>
  <si>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</si>
  <si>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</si>
  <si>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</si>
  <si>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</si>
  <si>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</si>
  <si>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</si>
  <si>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</si>
  <si>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</si>
  <si>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</si>
  <si>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</si>
  <si>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</si>
  <si>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</si>
  <si>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</si>
  <si>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</si>
  <si>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</si>
  <si>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</si>
  <si>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</si>
  <si>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</si>
  <si>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</si>
  <si>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</si>
  <si>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</si>
  <si>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</si>
  <si>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</si>
  <si>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</si>
  <si>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</si>
  <si>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</si>
  <si>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</si>
  <si>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</si>
  <si>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</si>
  <si>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</si>
  <si>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</si>
  <si>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</si>
  <si>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</si>
  <si>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</si>
  <si>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</si>
  <si>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</si>
  <si>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</si>
  <si>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</si>
  <si>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</si>
  <si>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</si>
  <si>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</si>
  <si>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</si>
  <si>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</si>
  <si>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</si>
  <si>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</si>
  <si>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</si>
  <si>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</si>
  <si>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</si>
  <si>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</si>
  <si>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</si>
  <si>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</si>
  <si>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</si>
  <si>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</si>
  <si>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</si>
  <si>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</si>
  <si>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</si>
  <si>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</si>
  <si>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</si>
  <si>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</si>
  <si>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</si>
  <si>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</si>
  <si>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</si>
  <si>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</si>
  <si>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</si>
  <si>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</si>
  <si>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</si>
  <si>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</si>
  <si>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</si>
  <si>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</si>
  <si>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</si>
  <si>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</si>
  <si>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</si>
  <si>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</si>
  <si>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</si>
  <si>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</si>
  <si>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</si>
  <si>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</si>
  <si>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</si>
  <si>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</si>
  <si>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</si>
  <si>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</si>
  <si>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</si>
  <si>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</si>
  <si>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</si>
  <si>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</si>
  <si>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</si>
  <si>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</si>
  <si>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</si>
  <si>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</si>
  <si>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</si>
  <si>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</si>
  <si>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</si>
  <si>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</si>
  <si>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</si>
  <si>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</si>
  <si>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</si>
  <si>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</si>
  <si>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</si>
  <si>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</si>
  <si>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</si>
  <si>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</si>
  <si>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</si>
  <si>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</si>
  <si>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</si>
  <si>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</si>
  <si>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</si>
  <si>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</si>
  <si>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</si>
  <si>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</si>
  <si>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</si>
  <si>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</si>
  <si>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</si>
  <si>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</si>
  <si>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</si>
  <si>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</si>
  <si>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</si>
  <si>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</si>
  <si>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</si>
  <si>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</si>
  <si>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</si>
  <si>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</si>
  <si>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</si>
  <si>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</si>
  <si>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</si>
  <si>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</si>
  <si>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</si>
  <si>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</si>
  <si>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</si>
  <si>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</si>
  <si>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</si>
  <si>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</si>
  <si>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</si>
  <si>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</si>
  <si>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</si>
  <si>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</si>
  <si>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</si>
  <si>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</si>
  <si>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</si>
  <si>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</si>
  <si>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</si>
  <si>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</si>
  <si>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</si>
  <si>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</si>
  <si>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</si>
  <si>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</si>
  <si>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</si>
  <si>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</si>
  <si>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</si>
  <si>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</si>
  <si>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</si>
  <si>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</si>
  <si>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</si>
  <si>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</si>
  <si>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</si>
  <si>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</si>
  <si>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</si>
  <si>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</si>
  <si>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</si>
  <si>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</si>
  <si>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</si>
  <si>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</si>
  <si>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</si>
  <si>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</si>
  <si>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</si>
  <si>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</si>
  <si>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</si>
  <si>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</si>
  <si>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</si>
  <si>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</si>
  <si>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</si>
  <si>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</si>
  <si>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</si>
  <si>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</si>
  <si>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</si>
  <si>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</si>
  <si>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</si>
  <si>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</si>
  <si>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</si>
  <si>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</si>
  <si>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</si>
  <si>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</si>
  <si>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</si>
  <si>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</si>
  <si>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</si>
  <si>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</si>
  <si>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</si>
  <si>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</si>
  <si>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</si>
  <si>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</si>
  <si>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</si>
  <si>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</si>
  <si>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</si>
  <si>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</si>
  <si>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</si>
  <si>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</si>
  <si>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</si>
  <si>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</si>
  <si>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</si>
  <si>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</si>
  <si>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</si>
  <si>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</si>
  <si>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</si>
  <si>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</si>
  <si>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</si>
  <si>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</si>
  <si>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</si>
  <si>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</si>
  <si>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</si>
  <si>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</si>
  <si>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</si>
  <si>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</si>
  <si>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</si>
  <si>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</si>
  <si>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</si>
  <si>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</si>
  <si>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</si>
  <si>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</si>
  <si>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</si>
  <si>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</si>
  <si>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</si>
  <si>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</si>
  <si>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</si>
  <si>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</si>
  <si>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</si>
  <si>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</si>
  <si>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</si>
  <si>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</si>
  <si>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</si>
  <si>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</si>
  <si>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</si>
  <si>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</si>
  <si>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</si>
  <si>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</si>
  <si>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</si>
  <si>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</si>
  <si>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</si>
  <si>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</si>
  <si>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</si>
  <si>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</si>
  <si>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</si>
  <si>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</si>
  <si>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</si>
  <si>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</si>
  <si>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</si>
  <si>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</si>
  <si>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</si>
  <si>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</si>
  <si>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</si>
  <si>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</si>
  <si>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</si>
  <si>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</si>
  <si>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</si>
  <si>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</si>
  <si>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</si>
  <si>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</si>
  <si>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</si>
  <si>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</si>
  <si>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</si>
  <si>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</si>
  <si>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</si>
  <si>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</si>
  <si>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</si>
  <si>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</si>
  <si>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</si>
  <si>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</si>
  <si>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</si>
  <si>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</si>
  <si>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</si>
  <si>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</si>
  <si>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</si>
  <si>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</si>
  <si>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</si>
  <si>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</si>
  <si>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</si>
  <si>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</si>
  <si>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</si>
  <si>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</si>
  <si>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</si>
  <si>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</si>
  <si>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</si>
  <si>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</si>
  <si>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</si>
  <si>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</si>
  <si>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</si>
  <si>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</si>
  <si>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</si>
  <si>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</si>
  <si>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</si>
  <si>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</si>
  <si>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</si>
  <si>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</si>
  <si>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</si>
  <si>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</si>
  <si>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</si>
  <si>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</si>
  <si>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</si>
  <si>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</si>
  <si>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</si>
  <si>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</si>
  <si>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</si>
  <si>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</si>
  <si>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</si>
  <si>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</si>
  <si>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</si>
  <si>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</si>
  <si>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</si>
  <si>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</si>
  <si>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</si>
  <si>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</si>
  <si>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</si>
  <si>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</si>
  <si>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</si>
  <si>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</si>
  <si>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</si>
  <si>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</si>
  <si>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</si>
  <si>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</si>
  <si>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</si>
  <si>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</si>
  <si>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</si>
  <si>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</si>
  <si>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</si>
  <si>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</si>
  <si>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</si>
  <si>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</si>
  <si>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</si>
  <si>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</si>
  <si>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</si>
  <si>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</si>
  <si>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</si>
  <si>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</si>
  <si>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</si>
  <si>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</si>
  <si>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</si>
  <si>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</si>
  <si>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</si>
  <si>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</si>
  <si>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</si>
  <si>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</si>
  <si>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</si>
  <si>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</si>
  <si>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</si>
  <si>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</si>
  <si>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</si>
  <si>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</si>
  <si>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</si>
  <si>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</si>
  <si>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</si>
  <si>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</si>
  <si>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</si>
  <si>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</si>
  <si>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</si>
  <si>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</si>
  <si>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</si>
  <si>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</si>
  <si>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</si>
  <si>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</si>
  <si>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</si>
  <si>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</si>
  <si>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</si>
  <si>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</si>
  <si>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</si>
  <si>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</si>
  <si>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</si>
  <si>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</si>
  <si>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</si>
  <si>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</si>
  <si>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</si>
  <si>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</si>
  <si>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</si>
  <si>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</si>
  <si>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</si>
  <si>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</si>
  <si>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</si>
  <si>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</si>
  <si>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</si>
  <si>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</si>
  <si>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</si>
  <si>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</si>
  <si>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</si>
  <si>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</si>
  <si>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</si>
  <si>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</si>
  <si>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</si>
  <si>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</si>
  <si>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</si>
  <si>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</si>
  <si>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</si>
  <si>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</si>
  <si>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</si>
  <si>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</si>
  <si>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</si>
  <si>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</si>
  <si>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</si>
  <si>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</si>
  <si>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</si>
  <si>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</si>
  <si>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</si>
  <si>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</si>
  <si>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</si>
  <si>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</si>
  <si>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</si>
  <si>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</si>
  <si>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</si>
  <si>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</si>
  <si>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</si>
  <si>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</si>
  <si>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</si>
  <si>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</si>
  <si>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</si>
  <si>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</si>
  <si>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</si>
  <si>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</si>
  <si>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</si>
  <si>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</si>
  <si>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</si>
  <si>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</si>
  <si>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</si>
  <si>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</si>
  <si>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</si>
  <si>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</si>
  <si>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</si>
  <si>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</si>
  <si>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</si>
  <si>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</si>
  <si>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</si>
  <si>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</si>
  <si>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</si>
  <si>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</si>
  <si>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</si>
  <si>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</si>
  <si>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</si>
  <si>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</si>
  <si>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</si>
  <si>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</si>
  <si>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</si>
  <si>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</si>
  <si>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</si>
  <si>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</si>
  <si>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</si>
  <si>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</si>
  <si>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</si>
  <si>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</si>
  <si>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</si>
  <si>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</si>
  <si>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</si>
  <si>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</si>
  <si>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</si>
  <si>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</si>
  <si>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</si>
  <si>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</si>
  <si>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</si>
  <si>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</si>
  <si>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</si>
  <si>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</si>
  <si>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</si>
  <si>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</si>
  <si>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</si>
  <si>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</si>
  <si>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</si>
  <si>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</si>
  <si>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</si>
  <si>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</si>
  <si>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</si>
  <si>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</si>
  <si>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</si>
  <si>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</si>
  <si>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</si>
  <si>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</si>
  <si>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</si>
  <si>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</si>
  <si>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</si>
  <si>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</si>
  <si>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</si>
  <si>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</si>
  <si>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</si>
  <si>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</si>
  <si>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</si>
  <si>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</si>
  <si>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</si>
  <si>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</si>
  <si>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</si>
  <si>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</si>
  <si>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</si>
  <si>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</si>
  <si>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</si>
  <si>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</si>
  <si>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</si>
  <si>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</si>
  <si>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</si>
  <si>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</si>
  <si>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</si>
  <si>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</si>
  <si>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</si>
  <si>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</si>
  <si>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</si>
  <si>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</si>
  <si>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</si>
  <si>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</si>
  <si>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</si>
  <si>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</si>
  <si>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</si>
  <si>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</si>
  <si>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</si>
  <si>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</si>
  <si>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</si>
  <si>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</si>
  <si>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</si>
  <si>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</si>
  <si>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</si>
  <si>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</si>
  <si>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</si>
  <si>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</si>
  <si>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</si>
  <si>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</si>
  <si>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</si>
  <si>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</si>
  <si>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</si>
  <si>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</si>
  <si>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</si>
  <si>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</si>
  <si>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</si>
  <si>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</si>
  <si>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</si>
  <si>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</si>
  <si>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</si>
  <si>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</si>
  <si>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</si>
  <si>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</si>
  <si>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</si>
  <si>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</si>
  <si>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</si>
  <si>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</si>
  <si>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</si>
  <si>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</si>
  <si>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</si>
  <si>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</si>
  <si>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</si>
  <si>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</si>
  <si>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</si>
  <si>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</si>
  <si>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</si>
  <si>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</si>
  <si>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</si>
  <si>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</si>
  <si>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</si>
  <si>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</si>
  <si>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</si>
  <si>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</si>
  <si>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</si>
  <si>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</si>
  <si>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</si>
  <si>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</si>
  <si>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</si>
  <si>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</si>
  <si>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</si>
  <si>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</si>
  <si>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</si>
  <si>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</si>
  <si>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</si>
  <si>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</si>
  <si>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</si>
  <si>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</si>
  <si>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</si>
  <si>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</si>
  <si>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</si>
  <si>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</si>
  <si>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</si>
  <si>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</si>
  <si>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</si>
  <si>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</si>
  <si>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</si>
  <si>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</si>
  <si>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</si>
  <si>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</si>
  <si>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</si>
  <si>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</si>
  <si>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</si>
  <si>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</si>
  <si>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</si>
  <si>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</si>
  <si>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</si>
  <si>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</si>
  <si>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</si>
  <si>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</si>
  <si>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</si>
  <si>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</si>
  <si>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</si>
  <si>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</si>
  <si>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</si>
  <si>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</si>
  <si>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</si>
  <si>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</si>
  <si>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</si>
  <si>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</si>
  <si>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</si>
  <si>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</si>
  <si>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</si>
  <si>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</si>
  <si>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</si>
  <si>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</si>
  <si>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</si>
  <si>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</si>
  <si>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</si>
  <si>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</si>
  <si>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</si>
  <si>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</si>
  <si>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</si>
  <si>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</si>
  <si>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</si>
  <si>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</si>
  <si>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</si>
  <si>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</si>
  <si>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</si>
  <si>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</si>
  <si>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</si>
  <si>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</si>
  <si>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</si>
  <si>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</si>
  <si>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</si>
  <si>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</si>
  <si>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</si>
  <si>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</si>
  <si>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</si>
  <si>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</si>
  <si>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</si>
  <si>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</si>
  <si>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</si>
  <si>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</si>
  <si>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</si>
  <si>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</si>
  <si>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</si>
  <si>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</si>
  <si>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</si>
  <si>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</si>
  <si>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</si>
  <si>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</si>
  <si>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</si>
  <si>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</si>
  <si>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</si>
  <si>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</si>
  <si>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</si>
  <si>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</si>
  <si>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</si>
  <si>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</si>
  <si>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</si>
  <si>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</si>
  <si>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</si>
  <si>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</si>
  <si>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</si>
  <si>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</si>
  <si>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</si>
  <si>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</si>
  <si>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</si>
  <si>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</si>
  <si>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</si>
  <si>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</si>
  <si>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</si>
  <si>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</si>
  <si>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</si>
  <si>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</si>
  <si>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</si>
  <si>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</si>
  <si>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</si>
  <si>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</si>
  <si>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</si>
  <si>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</si>
  <si>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</si>
  <si>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</si>
  <si>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</si>
  <si>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</si>
  <si>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</si>
  <si>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</si>
  <si>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</si>
  <si>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</si>
  <si>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</si>
  <si>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</si>
  <si>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</si>
  <si>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</si>
  <si>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</si>
  <si>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</si>
  <si>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</si>
  <si>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</si>
  <si>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</si>
  <si>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</si>
  <si>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</si>
  <si>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</si>
  <si>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</si>
  <si>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</si>
  <si>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</si>
  <si>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</si>
  <si>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</si>
  <si>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</si>
  <si>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</si>
  <si>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</si>
  <si>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</si>
  <si>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</si>
  <si>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</si>
  <si>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</si>
  <si>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</si>
  <si>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</si>
  <si>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</si>
  <si>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</si>
  <si>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</si>
  <si>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</si>
  <si>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</si>
  <si>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</si>
  <si>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</si>
  <si>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</si>
  <si>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</si>
  <si>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</si>
  <si>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</si>
  <si>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</si>
  <si>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</si>
  <si>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</si>
  <si>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</si>
  <si>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</si>
  <si>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</si>
  <si>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</si>
  <si>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</si>
  <si>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</si>
  <si>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</si>
  <si>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</si>
  <si>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</si>
  <si>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</si>
  <si>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</si>
  <si>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</si>
  <si>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</si>
  <si>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</si>
  <si>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</si>
  <si>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</si>
  <si>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</si>
  <si>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</si>
  <si>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</si>
  <si>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</si>
  <si>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</si>
  <si>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</si>
  <si>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</si>
  <si>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</si>
  <si>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</si>
  <si>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</si>
  <si>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</si>
  <si>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</si>
  <si>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</si>
  <si>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</si>
  <si>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</si>
  <si>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</si>
  <si>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</si>
  <si>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</si>
  <si>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</si>
  <si>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</si>
  <si>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</si>
  <si>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</si>
  <si>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</si>
  <si>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</si>
  <si>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</si>
  <si>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</si>
  <si>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</si>
  <si>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</si>
  <si>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</si>
  <si>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</si>
  <si>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</si>
  <si>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</si>
  <si>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</si>
  <si>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</si>
  <si>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</si>
  <si>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</si>
  <si>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</si>
  <si>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</si>
  <si>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</si>
  <si>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</si>
  <si>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</si>
  <si>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</si>
  <si>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</si>
  <si>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</si>
  <si>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</si>
  <si>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</si>
  <si>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</si>
  <si>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</si>
  <si>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</si>
  <si>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</si>
  <si>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</si>
  <si>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</si>
  <si>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</si>
  <si>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</si>
  <si>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</si>
  <si>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</si>
  <si>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</si>
  <si>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</si>
  <si>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</si>
  <si>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</si>
  <si>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</si>
  <si>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</si>
  <si>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</si>
  <si>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</si>
  <si>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</si>
  <si>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</si>
  <si>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</si>
  <si>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</si>
  <si>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</si>
  <si>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</si>
  <si>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</si>
  <si>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</si>
  <si>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</si>
  <si>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</si>
  <si>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</si>
  <si>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</si>
  <si>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</si>
  <si>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</si>
  <si>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</si>
  <si>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</si>
  <si>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</si>
  <si>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</si>
  <si>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</si>
  <si>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</si>
  <si>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</si>
  <si>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</si>
  <si>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</si>
  <si>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</si>
  <si>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</si>
  <si>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</si>
  <si>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</si>
  <si>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</si>
  <si>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</si>
  <si>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</si>
  <si>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</si>
  <si>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</si>
  <si>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</si>
  <si>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</si>
  <si>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</si>
  <si>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</si>
  <si>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</si>
  <si>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</si>
  <si>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</si>
  <si>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</si>
  <si>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</si>
  <si>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</si>
  <si>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</si>
  <si>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</si>
  <si>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</si>
  <si>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</si>
  <si>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</si>
  <si>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</si>
  <si>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</si>
  <si>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</si>
  <si>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</si>
  <si>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</si>
  <si>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</si>
  <si>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</si>
  <si>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</si>
  <si>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</si>
  <si>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</si>
  <si>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</si>
  <si>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</si>
  <si>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</si>
  <si>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</si>
  <si>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</si>
  <si>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</si>
  <si>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</si>
  <si>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</si>
  <si>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</si>
  <si>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</si>
  <si>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</si>
  <si>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</si>
  <si>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</si>
  <si>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</si>
  <si>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</si>
  <si>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</si>
  <si>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</si>
  <si>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</si>
  <si>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</si>
  <si>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</si>
  <si>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</si>
  <si>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</si>
  <si>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</si>
  <si>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</si>
  <si>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</si>
  <si>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</si>
  <si>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</si>
  <si>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</si>
  <si>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</si>
  <si>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</si>
  <si>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</si>
  <si>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</si>
  <si>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</si>
  <si>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</si>
  <si>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</si>
  <si>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</si>
  <si>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</si>
  <si>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</si>
  <si>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</si>
  <si>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</si>
  <si>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</si>
  <si>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</si>
  <si>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</si>
  <si>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</si>
  <si>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</si>
  <si>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</si>
  <si>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</si>
  <si>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</si>
  <si>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</si>
  <si>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</si>
  <si>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</si>
  <si>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</si>
  <si>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</si>
  <si>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</si>
  <si>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</si>
  <si>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</si>
  <si>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</si>
  <si>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</si>
  <si>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</si>
  <si>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</si>
  <si>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</si>
  <si>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</si>
  <si>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</si>
  <si>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</si>
  <si>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</si>
  <si>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</si>
  <si>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</si>
  <si>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</si>
  <si>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</si>
  <si>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</si>
  <si>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</si>
  <si>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</si>
  <si>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</si>
  <si>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</si>
  <si>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</si>
  <si>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</si>
  <si>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</si>
  <si>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</si>
  <si>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</si>
  <si>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</si>
  <si>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</si>
  <si>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</si>
  <si>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</si>
  <si>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</si>
  <si>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</si>
  <si>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tschrum@cole-switches.com</t>
  </si>
  <si>
    <t>marilyn.rodney@elma.com</t>
  </si>
  <si>
    <t>kathryn.joines@ultra-ems.com</t>
  </si>
  <si>
    <t>adrian.cole@genisco.com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</si>
  <si>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</si>
  <si>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</si>
  <si>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</si>
  <si>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</si>
  <si>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</si>
  <si>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</si>
  <si>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</si>
  <si>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</si>
  <si>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</si>
  <si>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</si>
  <si>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</si>
  <si>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</si>
  <si>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</si>
  <si>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</si>
  <si>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</si>
  <si>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</si>
  <si>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</si>
  <si>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</si>
  <si>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</si>
  <si>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</si>
  <si>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</si>
  <si>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</si>
  <si>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</si>
  <si>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</si>
  <si>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</si>
  <si>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</si>
  <si>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</si>
  <si>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</si>
  <si>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</si>
  <si>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</si>
  <si>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</si>
  <si>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</si>
  <si>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</si>
  <si>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</si>
  <si>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</si>
  <si>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</si>
  <si>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</si>
  <si>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</si>
  <si>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</si>
  <si>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</si>
  <si>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</si>
  <si>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</si>
  <si>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</si>
  <si>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</si>
  <si>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</si>
  <si>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</si>
  <si>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</si>
  <si>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</si>
  <si>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</si>
  <si>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</si>
  <si>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</si>
  <si>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</si>
  <si>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</si>
  <si>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</si>
  <si>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</si>
  <si>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</si>
  <si>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</si>
  <si>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</si>
  <si>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</si>
  <si>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</si>
  <si>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</si>
  <si>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</si>
  <si>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</si>
  <si>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</si>
  <si>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</si>
  <si>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</si>
  <si>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</si>
  <si>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</si>
  <si>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</si>
  <si>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</si>
  <si>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</si>
  <si>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</si>
  <si>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</si>
  <si>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</si>
  <si>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</si>
  <si>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</si>
  <si>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</si>
  <si>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</si>
  <si>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</si>
  <si>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</si>
  <si>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</si>
  <si>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</si>
  <si>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</si>
  <si>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</si>
  <si>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</si>
  <si>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</si>
  <si>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</si>
  <si>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</si>
  <si>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</si>
  <si>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</si>
  <si>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</si>
  <si>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</si>
  <si>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</si>
  <si>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</si>
  <si>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</si>
  <si>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</si>
  <si>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</si>
  <si>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</si>
  <si>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</si>
  <si>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</si>
  <si>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</si>
  <si>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</si>
  <si>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</si>
  <si>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</si>
  <si>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</si>
  <si>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</si>
  <si>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</si>
  <si>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</si>
  <si>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</si>
  <si>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</si>
  <si>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</si>
  <si>
    <t>Hiab USA, Inc.</t>
  </si>
  <si>
    <t>702 Columbia Drive</t>
  </si>
  <si>
    <t>Plainfield, IN 46168</t>
  </si>
  <si>
    <t>Phone: 1-800-837-2351</t>
  </si>
  <si>
    <t>ITT Cannon</t>
  </si>
  <si>
    <t>56 Technology Dr.</t>
  </si>
  <si>
    <t>Irvine, CA 92618</t>
  </si>
  <si>
    <t>Attention: Lorraine Cerulli</t>
  </si>
  <si>
    <t xml:space="preserve">425 Hanley Industrial Court </t>
  </si>
  <si>
    <t>St. Louis, MO 63144</t>
  </si>
  <si>
    <t>Phone: 800-243-8162</t>
  </si>
  <si>
    <t>Kooltronic</t>
  </si>
  <si>
    <t xml:space="preserve">30 Pennington-Hopewell Road </t>
  </si>
  <si>
    <t xml:space="preserve">Pennington, NJ 08534 </t>
  </si>
  <si>
    <t xml:space="preserve">Phone: (609) 466-3400 </t>
  </si>
  <si>
    <t>KTSDI LLC</t>
  </si>
  <si>
    <t>801 E. Middletown Road</t>
  </si>
  <si>
    <t>North Lima/ YNG, OH 44452</t>
  </si>
  <si>
    <t>Phone: 330-783-2000</t>
  </si>
  <si>
    <t>Leddynamics, Inc.</t>
  </si>
  <si>
    <t>44 Hull ST PO BOX 444 Suite 100</t>
  </si>
  <si>
    <t>Randolph, VT 05060</t>
  </si>
  <si>
    <t>Attention: Bob Sparadeo</t>
  </si>
  <si>
    <t>Mafo Naval Closures BV</t>
  </si>
  <si>
    <t>P.O. Box 212, 7556 AE Almelo</t>
  </si>
  <si>
    <t>the Netherlands</t>
  </si>
  <si>
    <t>Att: Renée de Lange</t>
  </si>
  <si>
    <t>Molded Devices, Inc.</t>
  </si>
  <si>
    <t xml:space="preserve">6918 Ed Perkic Street </t>
  </si>
  <si>
    <t>Riverside, CA 92504</t>
  </si>
  <si>
    <t>Phone: (951) 509·6918</t>
  </si>
  <si>
    <t>Morpac Industries, Inc.</t>
  </si>
  <si>
    <t>Phone: (253) 735-8922</t>
  </si>
  <si>
    <t>Attention: Kerry Brush</t>
  </si>
  <si>
    <t>Crane Pro Parts</t>
  </si>
  <si>
    <t>11420 West Theo Trecker Way</t>
  </si>
  <si>
    <t>West Allis, WI 53214</t>
  </si>
  <si>
    <t>Phone: 800-727-8774</t>
  </si>
  <si>
    <t>Munters Corporation - Air Treatment Division</t>
  </si>
  <si>
    <t>79 Monroe St.</t>
  </si>
  <si>
    <t>Amesbury, MA 01913</t>
  </si>
  <si>
    <t>Phone: 978-241-1100</t>
  </si>
  <si>
    <t>Attention: USBOSKATO</t>
  </si>
  <si>
    <t>2900 Lockheed Way</t>
  </si>
  <si>
    <t>Carson City, NV 89706</t>
  </si>
  <si>
    <t xml:space="preserve">Phone: 775-246-5511 </t>
  </si>
  <si>
    <t>Attention: Joshua Hutchinson</t>
  </si>
  <si>
    <t>National Instruments</t>
  </si>
  <si>
    <t>11500 N Mopac Expwy</t>
  </si>
  <si>
    <t>Austin, TX 78759-3504</t>
  </si>
  <si>
    <t>Newport Corporation</t>
  </si>
  <si>
    <t>1791 Deere Avenue</t>
  </si>
  <si>
    <t>Irvine, CA 92606</t>
  </si>
  <si>
    <t>18280 SW 108th Ave</t>
  </si>
  <si>
    <t>Tualatin, OR 97062</t>
  </si>
  <si>
    <t>Attention: Marc Mazzocco</t>
  </si>
  <si>
    <t>Phone:  (707) 429-2434</t>
  </si>
  <si>
    <t>1820 Walters Court</t>
  </si>
  <si>
    <t>Fairfield, CA 94533</t>
  </si>
  <si>
    <t>Fluid Flow Products, Inc.</t>
  </si>
  <si>
    <t>Phone: 352-347-4177</t>
  </si>
  <si>
    <t>Attention: Jarrod Taylor</t>
  </si>
  <si>
    <t>Phoenix Logistics, Inc.</t>
  </si>
  <si>
    <t>1840 W 1st Ave</t>
  </si>
  <si>
    <t>Mesa, AZ 85202</t>
  </si>
  <si>
    <t>Phone: 602-231-8616</t>
  </si>
  <si>
    <t>Attention: Kristina Jonas</t>
  </si>
  <si>
    <t>Adel Wiggins</t>
  </si>
  <si>
    <t>5000 Triggs St</t>
  </si>
  <si>
    <t>Los Angeles, CA 90022</t>
  </si>
  <si>
    <t>Phone: 323-881-7605</t>
  </si>
  <si>
    <t>Kern Engineering</t>
  </si>
  <si>
    <t>pamjones@fluidflow.com</t>
  </si>
  <si>
    <t>sales@atrexenergy.com</t>
  </si>
  <si>
    <t>ITT VEAM LLC</t>
  </si>
  <si>
    <t>Rhode &amp; Schwarz USA, Inc.</t>
  </si>
  <si>
    <t xml:space="preserve">6821 Benjamin Franklin Drive </t>
  </si>
  <si>
    <t xml:space="preserve">Columbia, MD 21046 </t>
  </si>
  <si>
    <t xml:space="preserve">Attention: Jessica Clendenon </t>
  </si>
  <si>
    <t>106 Enterprise Dr</t>
  </si>
  <si>
    <t>Bristol, CT 06010</t>
  </si>
  <si>
    <t>Phone: (860) 582-6776</t>
  </si>
  <si>
    <t>Stedham Electronics</t>
  </si>
  <si>
    <t>4900 Mill Street, Bldg A-4</t>
  </si>
  <si>
    <t>Reno, NV 89502</t>
  </si>
  <si>
    <t>Timken Gears &amp; Services, Inc.</t>
  </si>
  <si>
    <t>1242 24th Avenue</t>
  </si>
  <si>
    <t>Hueytown, AL 35023</t>
  </si>
  <si>
    <t>Attention: Kathy Jansen</t>
  </si>
  <si>
    <t>Tim Price, Inc.</t>
  </si>
  <si>
    <t xml:space="preserve">1818 Roberts Street </t>
  </si>
  <si>
    <t xml:space="preserve">Winchester, VA 22601 </t>
  </si>
  <si>
    <t xml:space="preserve">Phone: (540) 722-8716 </t>
  </si>
  <si>
    <t>Instrumart</t>
  </si>
  <si>
    <t>35 Green Mountain Drive</t>
  </si>
  <si>
    <t>S. Burlington, VT 05403</t>
  </si>
  <si>
    <t>Phone: 802-863-0085</t>
  </si>
  <si>
    <t>World Magnetics Company</t>
  </si>
  <si>
    <t>810 Hastings Street</t>
  </si>
  <si>
    <t>Traverse City, MI 49686</t>
  </si>
  <si>
    <t>Phone: (951) 509·6918 ·</t>
  </si>
  <si>
    <t>Attention: Sandy Galla</t>
  </si>
  <si>
    <t>Xentronic</t>
  </si>
  <si>
    <t>Xenotronix</t>
  </si>
  <si>
    <t>2541 Tracy Road</t>
  </si>
  <si>
    <t>Nortwood, OH 43619</t>
  </si>
  <si>
    <t>Phone: 407-331-4793</t>
  </si>
  <si>
    <t>Xylem, Inc.</t>
  </si>
  <si>
    <t>75 Standard Pkwy</t>
  </si>
  <si>
    <t>Cheektowaga, NY 14227</t>
  </si>
  <si>
    <t>Phone: 716-897-2800</t>
  </si>
  <si>
    <t>Attention: Navy Sales</t>
  </si>
  <si>
    <t>10 Mupac Drive</t>
  </si>
  <si>
    <t>Brockton, MA 02301</t>
  </si>
  <si>
    <t>Phone: 508-818-5303</t>
  </si>
  <si>
    <t>Acumentrics</t>
  </si>
  <si>
    <t>10 Walpole Park South</t>
  </si>
  <si>
    <t>Walpole, MA 02081</t>
  </si>
  <si>
    <t>Attention: Marco Calvo</t>
  </si>
  <si>
    <t>C&amp;S Antennas, Inc.</t>
  </si>
  <si>
    <t>1123 Industrial Dr SW</t>
  </si>
  <si>
    <t>Conover NC 28613</t>
  </si>
  <si>
    <t>Attention: Nancy Landis</t>
  </si>
  <si>
    <t>Cameron Technologies, Inc.</t>
  </si>
  <si>
    <t>4040 S. Capitol Ave</t>
  </si>
  <si>
    <t xml:space="preserve">City of Industry, CA 90601 </t>
  </si>
  <si>
    <t xml:space="preserve">Phone: 562-321-9152 </t>
  </si>
  <si>
    <t>Attention: David Bardsley</t>
  </si>
  <si>
    <t>Chromalox, Inc.</t>
  </si>
  <si>
    <t>Applebee-Church, Inc.</t>
  </si>
  <si>
    <t>2796 Summerdale Dr N</t>
  </si>
  <si>
    <t>Clearwater, FL 33761</t>
  </si>
  <si>
    <t>Attention: Kevin Morse</t>
  </si>
  <si>
    <t>Clarus Technologies, LLC</t>
  </si>
  <si>
    <t>3145 Mercer Ave Unit 104</t>
  </si>
  <si>
    <t>Bellingham, WA 98225</t>
  </si>
  <si>
    <t>Phone: 800-671-1514</t>
  </si>
  <si>
    <t>Attention: Kendra Mitchell</t>
  </si>
  <si>
    <t>Connectronics Corp.</t>
  </si>
  <si>
    <t>2745 Avondale Ave. PO Box 3355</t>
  </si>
  <si>
    <t>Toledo, OH 43607</t>
  </si>
  <si>
    <t>Attention: Steve Robinson</t>
  </si>
  <si>
    <t>CTT, Inc.</t>
  </si>
  <si>
    <t>5870 Hellyer Ave Suite 70</t>
  </si>
  <si>
    <t>San Jose, CA 95138</t>
  </si>
  <si>
    <t>Phone: (408) 541-0596</t>
  </si>
  <si>
    <t>Attention: Gordon Graham</t>
  </si>
  <si>
    <t>DIT-MCO International</t>
  </si>
  <si>
    <t>5612 Brighton Terrace</t>
  </si>
  <si>
    <t>Kansas City, MO 64130</t>
  </si>
  <si>
    <t>Attention: Scott Kendrick</t>
  </si>
  <si>
    <t>Douglas Autotech</t>
  </si>
  <si>
    <t>300 Albers Road</t>
  </si>
  <si>
    <t>Bronson, MI 49028</t>
  </si>
  <si>
    <t>Phone: (517) 369-2315</t>
  </si>
  <si>
    <t>Attention: Richelle Kulpinski</t>
  </si>
  <si>
    <t>110 Main Project Rd.</t>
  </si>
  <si>
    <t>Schriever, LA 70395</t>
  </si>
  <si>
    <t>Attention: Lori Gros</t>
  </si>
  <si>
    <t>Gai-Tronics Corp</t>
  </si>
  <si>
    <t>400 E. Wyomissing Ave.</t>
  </si>
  <si>
    <t>Mohnton, PA 19540</t>
  </si>
  <si>
    <t>Phone: (800) 492-1212</t>
  </si>
  <si>
    <t>Attention: Chris Peppler</t>
  </si>
  <si>
    <t>2201 E Ganley Road</t>
  </si>
  <si>
    <t>Tucson, AZ 85706</t>
  </si>
  <si>
    <t>Phone: 412-424-0270 X301</t>
  </si>
  <si>
    <t>Attention: Greg Scelp</t>
  </si>
  <si>
    <t>Astrodyne</t>
  </si>
  <si>
    <t>300 Columbus Circle Suite F</t>
  </si>
  <si>
    <t>Edison, NJ 068837</t>
  </si>
  <si>
    <t>Kulite Semiconductor Products</t>
  </si>
  <si>
    <t>1 Willow Tree Road</t>
  </si>
  <si>
    <t>Leonia, NJ 07605</t>
  </si>
  <si>
    <t>Phone: 201-461-0900</t>
  </si>
  <si>
    <t>Mirada Research &amp; Manufacturing</t>
  </si>
  <si>
    <t>Phone: 218-546-6061</t>
  </si>
  <si>
    <t>Attention: Kurt Drewelow</t>
  </si>
  <si>
    <t>Norman Filter Company, LLC</t>
  </si>
  <si>
    <t>9850 South Industrial Drive</t>
  </si>
  <si>
    <t>Bridgeview, IL 60455</t>
  </si>
  <si>
    <t>Phone: 800-207-6045</t>
  </si>
  <si>
    <t>Attention: Danya Chandler</t>
  </si>
  <si>
    <t>17802 Fitch</t>
  </si>
  <si>
    <t>Irvine, CA 92614</t>
  </si>
  <si>
    <t>Vetronix Research Corporation</t>
  </si>
  <si>
    <t>28 Palmetto Business Park</t>
  </si>
  <si>
    <t>Hilton Head, SC 29928</t>
  </si>
  <si>
    <t>Phone: 843.842.4900</t>
  </si>
  <si>
    <t>Attention: Kris Ruffino</t>
  </si>
  <si>
    <t>Wescon Controls LLC</t>
  </si>
  <si>
    <t>2533 South West Street</t>
  </si>
  <si>
    <t>Wichita, KS 67217</t>
  </si>
  <si>
    <t>Attention: Deanna Howell</t>
  </si>
  <si>
    <t>dcampbell@acewirespring.com</t>
  </si>
  <si>
    <t>sales@aerofit.com</t>
  </si>
  <si>
    <t>nancy@cpi-nj.com</t>
  </si>
  <si>
    <t>contracts@eastwestindustries.com</t>
  </si>
  <si>
    <t>alphonso.brooks@standardcal.com</t>
  </si>
  <si>
    <t>aarellano@cla-val.com</t>
  </si>
  <si>
    <t>km.support.spares.neworleans@kongsberg.com</t>
  </si>
  <si>
    <t>sales@leespring.com</t>
  </si>
  <si>
    <t>sales-dept@mafo.nl</t>
  </si>
  <si>
    <t>angelinaherrera@moldeddevices.com</t>
  </si>
  <si>
    <t>thysee@theleeco.com</t>
  </si>
  <si>
    <t xml:space="preserve">kathyj@philagear.com </t>
  </si>
  <si>
    <t>gquinlan@philagear.com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</si>
</sst>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4">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sz val="9"/>
      <name val="Arial"/>
      <family val="2"/>
    </font>
    <font>
      <sz val="10"/>
      <name val="Arial"/>
      <family val="2"/>
    </font>
    <font>
      <b/>
      <sz val="9"/>
      <name val="Arial"/>
      <family val="2"/>
    </font>
    <font>
      <sz val="9"/>
      <color rgb="FF000000"/>
      <name val="Lucida Sans Unicode"/>
      <family val="2"/>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12">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0" fillId="0" borderId="0" xfId="0" applyFont="1" applyProtection="1">
      <protection locked="0"/>
    </xf>
    <xf numFmtId="0" fontId="61" fillId="0" borderId="0" xfId="0" applyFont="1" applyProtection="1">
      <protection locked="0"/>
    </xf>
    <xf numFmtId="0" fontId="58" fillId="16" borderId="0" xfId="0" applyFont="1" applyFill="1" applyAlignment="1">
      <alignment horizontal="left" vertical="center" wrapText="1"/>
    </xf>
    <xf numFmtId="0" fontId="22" fillId="0" borderId="18" xfId="0" applyFont="1" applyBorder="1"/>
    <xf numFmtId="0" fontId="60" fillId="0" borderId="0" xfId="0" applyFont="1"/>
    <xf numFmtId="0" fontId="61" fillId="0" borderId="0" xfId="0" applyFont="1"/>
    <xf numFmtId="0" fontId="62" fillId="0" borderId="0" xfId="0" applyFont="1"/>
    <xf numFmtId="0" fontId="63" fillId="0" borderId="0" xfId="0" applyFont="1"/>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17" Type="http://schemas.openxmlformats.org/officeDocument/2006/relationships/hyperlink" Target="mailto:erin@newerasalesteam.com" TargetMode="External"/><Relationship Id="rId21" Type="http://schemas.openxmlformats.org/officeDocument/2006/relationships/hyperlink" Target="mailto:quote@ni.com" TargetMode="External"/><Relationship Id="rId42" Type="http://schemas.openxmlformats.org/officeDocument/2006/relationships/hyperlink" Target="mailto:kdrewelow@miradaresearch.com" TargetMode="External"/><Relationship Id="rId63" Type="http://schemas.openxmlformats.org/officeDocument/2006/relationships/hyperlink" Target="mailto:sales@gouldvalve.com" TargetMode="External"/><Relationship Id="rId84" Type="http://schemas.openxmlformats.org/officeDocument/2006/relationships/hyperlink" Target="mailto:russell.hanson@empowerrf.com" TargetMode="External"/><Relationship Id="rId138" Type="http://schemas.openxmlformats.org/officeDocument/2006/relationships/hyperlink" Target="mailto:Service.RSA@RSA.Rohde-Schwarz.com" TargetMode="External"/><Relationship Id="rId159" Type="http://schemas.openxmlformats.org/officeDocument/2006/relationships/hyperlink" Target="mailto:tim-w@superbrightleds.com" TargetMode="External"/><Relationship Id="rId170" Type="http://schemas.openxmlformats.org/officeDocument/2006/relationships/hyperlink" Target="mailto:sales@ruland.com" TargetMode="External"/><Relationship Id="rId191" Type="http://schemas.openxmlformats.org/officeDocument/2006/relationships/hyperlink" Target="mailto:jwoolridge@uswi.com" TargetMode="External"/><Relationship Id="rId205" Type="http://schemas.openxmlformats.org/officeDocument/2006/relationships/hyperlink" Target="mailto:joshh@nafcousa.com" TargetMode="External"/><Relationship Id="rId226" Type="http://schemas.openxmlformats.org/officeDocument/2006/relationships/hyperlink" Target="mailto:us.hiab.parts@hiab.com" TargetMode="External"/><Relationship Id="rId247" Type="http://schemas.openxmlformats.org/officeDocument/2006/relationships/hyperlink" Target="mailto:sales@leespring.com" TargetMode="External"/><Relationship Id="rId107" Type="http://schemas.openxmlformats.org/officeDocument/2006/relationships/hyperlink" Target="mailto:quotes@digikey.com" TargetMode="External"/><Relationship Id="rId11" Type="http://schemas.openxmlformats.org/officeDocument/2006/relationships/hyperlink" Target="mailto:crystal@ametek.com" TargetMode="External"/><Relationship Id="rId32" Type="http://schemas.openxmlformats.org/officeDocument/2006/relationships/hyperlink" Target="mailto:partscpp@konecranes.com" TargetMode="External"/><Relationship Id="rId53" Type="http://schemas.openxmlformats.org/officeDocument/2006/relationships/hyperlink" Target="mailto:gabrielac@westmarine.com" TargetMode="External"/><Relationship Id="rId74" Type="http://schemas.openxmlformats.org/officeDocument/2006/relationships/hyperlink" Target="mailto:twolff@kmparts.com" TargetMode="External"/><Relationship Id="rId128" Type="http://schemas.openxmlformats.org/officeDocument/2006/relationships/hyperlink" Target="mailto:calvin.duplechin@doverautomation.com" TargetMode="External"/><Relationship Id="rId149" Type="http://schemas.openxmlformats.org/officeDocument/2006/relationships/hyperlink" Target="mailto:mps@hascoinc.net" TargetMode="External"/><Relationship Id="rId5" Type="http://schemas.openxmlformats.org/officeDocument/2006/relationships/hyperlink" Target="mailto:ccpressureusa@ge.com" TargetMode="External"/><Relationship Id="rId95" Type="http://schemas.openxmlformats.org/officeDocument/2006/relationships/hyperlink" Target="mailto:jrogers@tech-etch.com" TargetMode="External"/><Relationship Id="rId160" Type="http://schemas.openxmlformats.org/officeDocument/2006/relationships/hyperlink" Target="mailto:lcerulli@brandel-stephens.com" TargetMode="External"/><Relationship Id="rId181" Type="http://schemas.openxmlformats.org/officeDocument/2006/relationships/hyperlink" Target="mailto:dgeren@indeeco.com" TargetMode="External"/><Relationship Id="rId216" Type="http://schemas.openxmlformats.org/officeDocument/2006/relationships/hyperlink" Target="mailto:sales@hvrapc.com" TargetMode="External"/><Relationship Id="rId237" Type="http://schemas.openxmlformats.org/officeDocument/2006/relationships/hyperlink" Target="mailto:aarellano@cla-val.com" TargetMode="External"/><Relationship Id="rId22" Type="http://schemas.openxmlformats.org/officeDocument/2006/relationships/hyperlink" Target="mailto:tim.smith@timesmicro.com" TargetMode="External"/><Relationship Id="rId43" Type="http://schemas.openxmlformats.org/officeDocument/2006/relationships/hyperlink" Target="mailto:icarrillo@glenair.com" TargetMode="External"/><Relationship Id="rId64" Type="http://schemas.openxmlformats.org/officeDocument/2006/relationships/hyperlink" Target="mailto:sgalla@worldmagnetics.com" TargetMode="External"/><Relationship Id="rId118" Type="http://schemas.openxmlformats.org/officeDocument/2006/relationships/hyperlink" Target="mailto:kbriersmith@hydroair.net" TargetMode="External"/><Relationship Id="rId139" Type="http://schemas.openxmlformats.org/officeDocument/2006/relationships/hyperlink" Target="mailto:bsheffield@entwistleco.com" TargetMode="External"/><Relationship Id="rId85" Type="http://schemas.openxmlformats.org/officeDocument/2006/relationships/hyperlink" Target="mailto:kathryn.joines@ultra-ems.com" TargetMode="External"/><Relationship Id="rId150" Type="http://schemas.openxmlformats.org/officeDocument/2006/relationships/hyperlink" Target="mailto:kjonas@phxlogistics.com" TargetMode="External"/><Relationship Id="rId171" Type="http://schemas.openxmlformats.org/officeDocument/2006/relationships/hyperlink" Target="mailto:sales@spartonre.com" TargetMode="External"/><Relationship Id="rId192" Type="http://schemas.openxmlformats.org/officeDocument/2006/relationships/hyperlink" Target="mailto:snagy@vaporpower.com" TargetMode="External"/><Relationship Id="rId206" Type="http://schemas.openxmlformats.org/officeDocument/2006/relationships/hyperlink" Target="mailto:maria.garibay@paulisystems.com" TargetMode="External"/><Relationship Id="rId227" Type="http://schemas.openxmlformats.org/officeDocument/2006/relationships/hyperlink" Target="mailto:actuators@morpac.com" TargetMode="External"/><Relationship Id="rId248" Type="http://schemas.openxmlformats.org/officeDocument/2006/relationships/hyperlink" Target="mailto:sales-dept@mafo.nl" TargetMode="External"/><Relationship Id="rId12" Type="http://schemas.openxmlformats.org/officeDocument/2006/relationships/hyperlink" Target="mailto:sales@preeceinc.com" TargetMode="External"/><Relationship Id="rId33" Type="http://schemas.openxmlformats.org/officeDocument/2006/relationships/hyperlink" Target="mailto:tatsuya.koyama@amadamiyachi.com" TargetMode="External"/><Relationship Id="rId108" Type="http://schemas.openxmlformats.org/officeDocument/2006/relationships/hyperlink" Target="mailto:erica.gordillo@carlisleit.com" TargetMode="External"/><Relationship Id="rId129" Type="http://schemas.openxmlformats.org/officeDocument/2006/relationships/hyperlink" Target="mailto:la@minicircuits.com" TargetMode="External"/><Relationship Id="rId54" Type="http://schemas.openxmlformats.org/officeDocument/2006/relationships/hyperlink" Target="mailto:sales@cttinc.com" TargetMode="External"/><Relationship Id="rId70" Type="http://schemas.openxmlformats.org/officeDocument/2006/relationships/hyperlink" Target="mailto:sales@instrumart.com" TargetMode="External"/><Relationship Id="rId75" Type="http://schemas.openxmlformats.org/officeDocument/2006/relationships/hyperlink" Target="mailto:jgrainger@filtrationgroup.com" TargetMode="External"/><Relationship Id="rId91" Type="http://schemas.openxmlformats.org/officeDocument/2006/relationships/hyperlink" Target="mailto:maria.garibay@paulisystems.com" TargetMode="External"/><Relationship Id="rId96" Type="http://schemas.openxmlformats.org/officeDocument/2006/relationships/hyperlink" Target="mailto:sales@ameritrol.com" TargetMode="External"/><Relationship Id="rId140" Type="http://schemas.openxmlformats.org/officeDocument/2006/relationships/hyperlink" Target="mailto:bserenson@airexrubber.com" TargetMode="External"/><Relationship Id="rId145" Type="http://schemas.openxmlformats.org/officeDocument/2006/relationships/hyperlink" Target="mailto:us.quotes@us.spiraxsarco.com" TargetMode="External"/><Relationship Id="rId161" Type="http://schemas.openxmlformats.org/officeDocument/2006/relationships/hyperlink" Target="mailto:us.hiab.parts@hiab.com" TargetMode="External"/><Relationship Id="rId166" Type="http://schemas.openxmlformats.org/officeDocument/2006/relationships/hyperlink" Target="mailto:brenze@pgcontrols.com" TargetMode="External"/><Relationship Id="rId182" Type="http://schemas.openxmlformats.org/officeDocument/2006/relationships/hyperlink" Target="mailto:ajs@edifax.com" TargetMode="External"/><Relationship Id="rId187" Type="http://schemas.openxmlformats.org/officeDocument/2006/relationships/hyperlink" Target="mailto:davem@xenotronix.com" TargetMode="External"/><Relationship Id="rId217" Type="http://schemas.openxmlformats.org/officeDocument/2006/relationships/hyperlink" Target="mailto:Elona.Brown@astrodynetdi.com" TargetMode="External"/><Relationship Id="rId1" Type="http://schemas.openxmlformats.org/officeDocument/2006/relationships/hyperlink" Target="mailto:erin@newerasalesteam.com" TargetMode="External"/><Relationship Id="rId6" Type="http://schemas.openxmlformats.org/officeDocument/2006/relationships/hyperlink" Target="mailto:angelinaherrera@moldeddevices.com" TargetMode="External"/><Relationship Id="rId212" Type="http://schemas.openxmlformats.org/officeDocument/2006/relationships/hyperlink" Target="mailto:acastro@calgasket.com" TargetMode="External"/><Relationship Id="rId233" Type="http://schemas.openxmlformats.org/officeDocument/2006/relationships/hyperlink" Target="mailto:sales@aerofit.com" TargetMode="External"/><Relationship Id="rId238" Type="http://schemas.openxmlformats.org/officeDocument/2006/relationships/hyperlink" Target="mailto:km.support.spares.neworleans@kongsberg.com" TargetMode="External"/><Relationship Id="rId23" Type="http://schemas.openxmlformats.org/officeDocument/2006/relationships/hyperlink" Target="mailto:Service.RSA@RSA.Rohde-Schwarz.com" TargetMode="External"/><Relationship Id="rId28" Type="http://schemas.openxmlformats.org/officeDocument/2006/relationships/hyperlink" Target="mailto:sales@procureinc.us" TargetMode="External"/><Relationship Id="rId49" Type="http://schemas.openxmlformats.org/officeDocument/2006/relationships/hyperlink" Target="mailto:gregs@general-rubber.com" TargetMode="External"/><Relationship Id="rId114" Type="http://schemas.openxmlformats.org/officeDocument/2006/relationships/hyperlink" Target="mailto:pamjones@fluidflow.com" TargetMode="External"/><Relationship Id="rId119" Type="http://schemas.openxmlformats.org/officeDocument/2006/relationships/hyperlink" Target="mailto:Nancy@kerneng.com" TargetMode="External"/><Relationship Id="rId44" Type="http://schemas.openxmlformats.org/officeDocument/2006/relationships/hyperlink" Target="mailto:tim-w@superbrightleds.com" TargetMode="External"/><Relationship Id="rId60" Type="http://schemas.openxmlformats.org/officeDocument/2006/relationships/hyperlink" Target="mailto:sales@maurymw.com" TargetMode="External"/><Relationship Id="rId65" Type="http://schemas.openxmlformats.org/officeDocument/2006/relationships/hyperlink" Target="mailto:cheryl@elastomeric.com" TargetMode="External"/><Relationship Id="rId81" Type="http://schemas.openxmlformats.org/officeDocument/2006/relationships/hyperlink" Target="mailto:dewan.watts@avon-rubber.com" TargetMode="External"/><Relationship Id="rId86" Type="http://schemas.openxmlformats.org/officeDocument/2006/relationships/hyperlink" Target="mailto:warren.youger@fcxinc.com" TargetMode="External"/><Relationship Id="rId130" Type="http://schemas.openxmlformats.org/officeDocument/2006/relationships/hyperlink" Target="mailto:sales@pasternack.com" TargetMode="External"/><Relationship Id="rId135" Type="http://schemas.openxmlformats.org/officeDocument/2006/relationships/hyperlink" Target="mailto:info@armelelectronics.com" TargetMode="External"/><Relationship Id="rId151" Type="http://schemas.openxmlformats.org/officeDocument/2006/relationships/hyperlink" Target="mailto:sales@hantech.com" TargetMode="External"/><Relationship Id="rId156" Type="http://schemas.openxmlformats.org/officeDocument/2006/relationships/hyperlink" Target="mailto:davepatrick@generaldevices.com" TargetMode="External"/><Relationship Id="rId177" Type="http://schemas.openxmlformats.org/officeDocument/2006/relationships/hyperlink" Target="mailto:lcalderon@sierramonitor.com" TargetMode="External"/><Relationship Id="rId198" Type="http://schemas.openxmlformats.org/officeDocument/2006/relationships/hyperlink" Target="mailto:marilyn.rodney@elma.com" TargetMode="External"/><Relationship Id="rId172" Type="http://schemas.openxmlformats.org/officeDocument/2006/relationships/hyperlink" Target="mailto:ht.navymail@xyleminc.com&#160;&#160;" TargetMode="External"/><Relationship Id="rId193" Type="http://schemas.openxmlformats.org/officeDocument/2006/relationships/hyperlink" Target="mailto:kim.rice@smithsinterconnect.com" TargetMode="External"/><Relationship Id="rId202" Type="http://schemas.openxmlformats.org/officeDocument/2006/relationships/hyperlink" Target="mailto:adrian.cole@genisco.com" TargetMode="External"/><Relationship Id="rId207" Type="http://schemas.openxmlformats.org/officeDocument/2006/relationships/hyperlink" Target="mailto:info@vernatherm.com" TargetMode="External"/><Relationship Id="rId223" Type="http://schemas.openxmlformats.org/officeDocument/2006/relationships/hyperlink" Target="mailto:erica.gordillo@carlisleit.com" TargetMode="External"/><Relationship Id="rId228" Type="http://schemas.openxmlformats.org/officeDocument/2006/relationships/hyperlink" Target="mailto:crystal.bryant@pccairframe.com" TargetMode="External"/><Relationship Id="rId244" Type="http://schemas.openxmlformats.org/officeDocument/2006/relationships/hyperlink" Target="mailto:contracts@eastwestindustries.com" TargetMode="External"/><Relationship Id="rId249" Type="http://schemas.openxmlformats.org/officeDocument/2006/relationships/hyperlink" Target="mailto:angelinaherrera@moldeddevices.com" TargetMode="External"/><Relationship Id="rId13" Type="http://schemas.openxmlformats.org/officeDocument/2006/relationships/hyperlink" Target="mailto:calvin.duplechin@doverautomation.com" TargetMode="External"/><Relationship Id="rId18" Type="http://schemas.openxmlformats.org/officeDocument/2006/relationships/hyperlink" Target="mailto:kmartin@tencarva.com" TargetMode="External"/><Relationship Id="rId39" Type="http://schemas.openxmlformats.org/officeDocument/2006/relationships/hyperlink" Target="mailto:nlandis@amphenol-antennas.com" TargetMode="External"/><Relationship Id="rId109" Type="http://schemas.openxmlformats.org/officeDocument/2006/relationships/hyperlink" Target="mailto:kruffino@vetronixresearch.com" TargetMode="External"/><Relationship Id="rId34" Type="http://schemas.openxmlformats.org/officeDocument/2006/relationships/hyperlink" Target="mailto:mps@hascoinc.net" TargetMode="External"/><Relationship Id="rId50" Type="http://schemas.openxmlformats.org/officeDocument/2006/relationships/hyperlink" Target="mailto:srobinson@connectronicscorp.com" TargetMode="External"/><Relationship Id="rId55" Type="http://schemas.openxmlformats.org/officeDocument/2006/relationships/hyperlink" Target="mailto:sales@ruland.com" TargetMode="External"/><Relationship Id="rId76" Type="http://schemas.openxmlformats.org/officeDocument/2006/relationships/hyperlink" Target="mailto:jwoolridge@uswi.com" TargetMode="External"/><Relationship Id="rId97" Type="http://schemas.openxmlformats.org/officeDocument/2006/relationships/hyperlink" Target="mailto:acastro@calgasket.com" TargetMode="External"/><Relationship Id="rId104" Type="http://schemas.openxmlformats.org/officeDocument/2006/relationships/hyperlink" Target="mailto:spoh@ledtronics.com" TargetMode="External"/><Relationship Id="rId120" Type="http://schemas.openxmlformats.org/officeDocument/2006/relationships/hyperlink" Target="mailto:partsairtusa@munters.com" TargetMode="External"/><Relationship Id="rId125" Type="http://schemas.openxmlformats.org/officeDocument/2006/relationships/hyperlink" Target="mailto:bsparadeo@leddynamics.com" TargetMode="External"/><Relationship Id="rId141" Type="http://schemas.openxmlformats.org/officeDocument/2006/relationships/hyperlink" Target="mailto:Kendra.Mitchell@colfaxfluidhandling.com" TargetMode="External"/><Relationship Id="rId146" Type="http://schemas.openxmlformats.org/officeDocument/2006/relationships/hyperlink" Target="mailto:kmorse@applebeechurch.com" TargetMode="External"/><Relationship Id="rId167" Type="http://schemas.openxmlformats.org/officeDocument/2006/relationships/hyperlink" Target="mailto:parts@KTSDI.com" TargetMode="External"/><Relationship Id="rId188" Type="http://schemas.openxmlformats.org/officeDocument/2006/relationships/hyperlink" Target="mailto:elaine.dufrene@macgregor.com" TargetMode="External"/><Relationship Id="rId7" Type="http://schemas.openxmlformats.org/officeDocument/2006/relationships/hyperlink" Target="mailto:paulk@datadelay.com" TargetMode="External"/><Relationship Id="rId71" Type="http://schemas.openxmlformats.org/officeDocument/2006/relationships/hyperlink" Target="mailto:sales@avon-aef.com" TargetMode="External"/><Relationship Id="rId92" Type="http://schemas.openxmlformats.org/officeDocument/2006/relationships/hyperlink" Target="mailto:info@vernatherm.com" TargetMode="External"/><Relationship Id="rId162" Type="http://schemas.openxmlformats.org/officeDocument/2006/relationships/hyperlink" Target="mailto:customerservice@gai-tronics.com" TargetMode="External"/><Relationship Id="rId183" Type="http://schemas.openxmlformats.org/officeDocument/2006/relationships/hyperlink" Target="mailto:cathy.eufemia@ultra-msi.com" TargetMode="External"/><Relationship Id="rId213" Type="http://schemas.openxmlformats.org/officeDocument/2006/relationships/hyperlink" Target="mailto:spares@consiliummarineus.com" TargetMode="External"/><Relationship Id="rId218" Type="http://schemas.openxmlformats.org/officeDocument/2006/relationships/hyperlink" Target="mailto:lucyb@lcdoane.com" TargetMode="External"/><Relationship Id="rId234" Type="http://schemas.openxmlformats.org/officeDocument/2006/relationships/hyperlink" Target="mailto:nancy@cpi-nj.com" TargetMode="External"/><Relationship Id="rId239" Type="http://schemas.openxmlformats.org/officeDocument/2006/relationships/hyperlink" Target="mailto:sales@leespring.com" TargetMode="External"/><Relationship Id="rId2" Type="http://schemas.openxmlformats.org/officeDocument/2006/relationships/hyperlink" Target="mailto:kbriersmith@hydroair.net" TargetMode="External"/><Relationship Id="rId29" Type="http://schemas.openxmlformats.org/officeDocument/2006/relationships/hyperlink" Target="mailto:cnotaro@wems.com" TargetMode="External"/><Relationship Id="rId250" Type="http://schemas.openxmlformats.org/officeDocument/2006/relationships/hyperlink" Target="mailto:kathyj@philagear.com" TargetMode="External"/><Relationship Id="rId24" Type="http://schemas.openxmlformats.org/officeDocument/2006/relationships/hyperlink" Target="mailto:bsheffield@entwistleco.com" TargetMode="External"/><Relationship Id="rId40" Type="http://schemas.openxmlformats.org/officeDocument/2006/relationships/hyperlink" Target="mailto:vbanks@zistos.com" TargetMode="External"/><Relationship Id="rId45" Type="http://schemas.openxmlformats.org/officeDocument/2006/relationships/hyperlink" Target="mailto:lcerulli@brandel-stephens.com" TargetMode="External"/><Relationship Id="rId66" Type="http://schemas.openxmlformats.org/officeDocument/2006/relationships/hyperlink" Target="mailto:dgeren@indeeco.com" TargetMode="External"/><Relationship Id="rId87" Type="http://schemas.openxmlformats.org/officeDocument/2006/relationships/hyperlink" Target="mailto:adrian.cole@genisco.com" TargetMode="External"/><Relationship Id="rId110" Type="http://schemas.openxmlformats.org/officeDocument/2006/relationships/hyperlink" Target="mailto:samantha.gorney@vteworld.com" TargetMode="External"/><Relationship Id="rId115" Type="http://schemas.openxmlformats.org/officeDocument/2006/relationships/hyperlink" Target="mailto:sales@atrexenergy.com" TargetMode="External"/><Relationship Id="rId131" Type="http://schemas.openxmlformats.org/officeDocument/2006/relationships/hyperlink" Target="mailto:ksoares@atrenne-cs.com" TargetMode="External"/><Relationship Id="rId136" Type="http://schemas.openxmlformats.org/officeDocument/2006/relationships/hyperlink" Target="mailto:quote@ni.com" TargetMode="External"/><Relationship Id="rId157" Type="http://schemas.openxmlformats.org/officeDocument/2006/relationships/hyperlink" Target="mailto:kdrewelow@miradaresearch.com" TargetMode="External"/><Relationship Id="rId178" Type="http://schemas.openxmlformats.org/officeDocument/2006/relationships/hyperlink" Target="mailto:sales@gouldvalve.com" TargetMode="External"/><Relationship Id="rId61" Type="http://schemas.openxmlformats.org/officeDocument/2006/relationships/hyperlink" Target="mailto:bmoore@arc-tech.com" TargetMode="External"/><Relationship Id="rId82" Type="http://schemas.openxmlformats.org/officeDocument/2006/relationships/hyperlink" Target="mailto:tschrum@cole-switches.com" TargetMode="External"/><Relationship Id="rId152" Type="http://schemas.openxmlformats.org/officeDocument/2006/relationships/hyperlink" Target="mailto:rachelg@millerleaman.com" TargetMode="External"/><Relationship Id="rId173" Type="http://schemas.openxmlformats.org/officeDocument/2006/relationships/hyperlink" Target="mailto:sales@highpressure.com" TargetMode="External"/><Relationship Id="rId194" Type="http://schemas.openxmlformats.org/officeDocument/2006/relationships/hyperlink" Target="mailto:mmazzocco@olympus-controls.com" TargetMode="External"/><Relationship Id="rId199" Type="http://schemas.openxmlformats.org/officeDocument/2006/relationships/hyperlink" Target="mailto:russell.hanson@empowerrf.com" TargetMode="External"/><Relationship Id="rId203" Type="http://schemas.openxmlformats.org/officeDocument/2006/relationships/hyperlink" Target="mailto:jgoday@jewellinstruments.com" TargetMode="External"/><Relationship Id="rId208" Type="http://schemas.openxmlformats.org/officeDocument/2006/relationships/hyperlink" Target="mailto:sales@stedham.com" TargetMode="External"/><Relationship Id="rId229" Type="http://schemas.openxmlformats.org/officeDocument/2006/relationships/hyperlink" Target="mailto:pamjones@fluidflow.com" TargetMode="External"/><Relationship Id="rId19" Type="http://schemas.openxmlformats.org/officeDocument/2006/relationships/hyperlink" Target="mailto:terie.briones@kulite.com" TargetMode="External"/><Relationship Id="rId224" Type="http://schemas.openxmlformats.org/officeDocument/2006/relationships/hyperlink" Target="mailto:kruffino@vetronixresearch.com" TargetMode="External"/><Relationship Id="rId240" Type="http://schemas.openxmlformats.org/officeDocument/2006/relationships/hyperlink" Target="mailto:sales-dept@mafo.nl" TargetMode="External"/><Relationship Id="rId245" Type="http://schemas.openxmlformats.org/officeDocument/2006/relationships/hyperlink" Target="mailto:aarellano@cla-val.com" TargetMode="External"/><Relationship Id="rId14"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kjonas@phxlogistics.com" TargetMode="External"/><Relationship Id="rId56" Type="http://schemas.openxmlformats.org/officeDocument/2006/relationships/hyperlink" Target="mailto:sales@spartonre.com" TargetMode="External"/><Relationship Id="rId77" Type="http://schemas.openxmlformats.org/officeDocument/2006/relationships/hyperlink" Target="mailto:snagy@vaporpower.com" TargetMode="External"/><Relationship Id="rId100" Type="http://schemas.openxmlformats.org/officeDocument/2006/relationships/hyperlink" Target="mailto:JBacon@ditmco.com" TargetMode="External"/><Relationship Id="rId105" Type="http://schemas.openxmlformats.org/officeDocument/2006/relationships/hyperlink" Target="mailto:quote@midstate-sales.com" TargetMode="External"/><Relationship Id="rId126" Type="http://schemas.openxmlformats.org/officeDocument/2006/relationships/hyperlink" Target="mailto:crystal@ametek.com" TargetMode="External"/><Relationship Id="rId147" Type="http://schemas.openxmlformats.org/officeDocument/2006/relationships/hyperlink" Target="mailto:partscpp@konecranes.com" TargetMode="External"/><Relationship Id="rId168" Type="http://schemas.openxmlformats.org/officeDocument/2006/relationships/hyperlink" Target="mailto:gabrielac@westmarine.com" TargetMode="External"/><Relationship Id="rId8" Type="http://schemas.openxmlformats.org/officeDocument/2006/relationships/hyperlink" Target="mailto:tina.lopez@newport.com" TargetMode="External"/><Relationship Id="rId51" Type="http://schemas.openxmlformats.org/officeDocument/2006/relationships/hyperlink" Target="mailto:brenze@pgcontrols.com" TargetMode="External"/><Relationship Id="rId72" Type="http://schemas.openxmlformats.org/officeDocument/2006/relationships/hyperlink" Target="mailto:davem@xenotronix.com" TargetMode="External"/><Relationship Id="rId93" Type="http://schemas.openxmlformats.org/officeDocument/2006/relationships/hyperlink" Target="mailto:sales@stedham.com" TargetMode="External"/><Relationship Id="rId98" Type="http://schemas.openxmlformats.org/officeDocument/2006/relationships/hyperlink" Target="mailto:spares@consiliummarineus.com" TargetMode="External"/><Relationship Id="rId121" Type="http://schemas.openxmlformats.org/officeDocument/2006/relationships/hyperlink" Target="mailto:ccpressureusa@ge.com" TargetMode="External"/><Relationship Id="rId142" Type="http://schemas.openxmlformats.org/officeDocument/2006/relationships/hyperlink" Target="mailto:rgeisz@essexind.com" TargetMode="External"/><Relationship Id="rId163" Type="http://schemas.openxmlformats.org/officeDocument/2006/relationships/hyperlink" Target="mailto:tbishop@marway.com" TargetMode="External"/><Relationship Id="rId184" Type="http://schemas.openxmlformats.org/officeDocument/2006/relationships/hyperlink" Target="mailto:ginal@ambco.net" TargetMode="External"/><Relationship Id="rId189" Type="http://schemas.openxmlformats.org/officeDocument/2006/relationships/hyperlink" Target="mailto:twolff@kmparts.com" TargetMode="External"/><Relationship Id="rId219" Type="http://schemas.openxmlformats.org/officeDocument/2006/relationships/hyperlink" Target="mailto:spoh@ledtronics.com" TargetMode="External"/><Relationship Id="rId3" Type="http://schemas.openxmlformats.org/officeDocument/2006/relationships/hyperlink" Target="mailto:Nancy@kerneng.com" TargetMode="External"/><Relationship Id="rId214" Type="http://schemas.openxmlformats.org/officeDocument/2006/relationships/hyperlink" Target="mailto:lfriedrichs@cortroninc.com" TargetMode="External"/><Relationship Id="rId230" Type="http://schemas.openxmlformats.org/officeDocument/2006/relationships/hyperlink" Target="mailto:sales@atrexenergy.com" TargetMode="External"/><Relationship Id="rId235" Type="http://schemas.openxmlformats.org/officeDocument/2006/relationships/hyperlink" Target="mailto:contracts@eastwestindustries.com" TargetMode="External"/><Relationship Id="rId251" Type="http://schemas.openxmlformats.org/officeDocument/2006/relationships/hyperlink" Target="mailto:gquinlan@philagear.com" TargetMode="External"/><Relationship Id="rId25" Type="http://schemas.openxmlformats.org/officeDocument/2006/relationships/hyperlink" Target="mailto:bserenson@airexrubber.com" TargetMode="External"/><Relationship Id="rId46" Type="http://schemas.openxmlformats.org/officeDocument/2006/relationships/hyperlink" Target="mailto:us.hiab.parts@hiab.com" TargetMode="External"/><Relationship Id="rId67" Type="http://schemas.openxmlformats.org/officeDocument/2006/relationships/hyperlink" Target="mailto:ajs@edifax.com" TargetMode="External"/><Relationship Id="rId116" Type="http://schemas.openxmlformats.org/officeDocument/2006/relationships/hyperlink" Target="mailto:lcerulli@brandel-stephens.com" TargetMode="External"/><Relationship Id="rId137" Type="http://schemas.openxmlformats.org/officeDocument/2006/relationships/hyperlink" Target="mailto:tim.smith@timesmicro.com" TargetMode="External"/><Relationship Id="rId158" Type="http://schemas.openxmlformats.org/officeDocument/2006/relationships/hyperlink" Target="mailto:icarrillo@glenair.com" TargetMode="External"/><Relationship Id="rId20" Type="http://schemas.openxmlformats.org/officeDocument/2006/relationships/hyperlink" Target="mailto:info@armelelectronics.com" TargetMode="External"/><Relationship Id="rId41" Type="http://schemas.openxmlformats.org/officeDocument/2006/relationships/hyperlink" Target="mailto:davepatrick@generaldevices.com" TargetMode="External"/><Relationship Id="rId62" Type="http://schemas.openxmlformats.org/officeDocument/2006/relationships/hyperlink" Target="mailto:lcalderon@sierramonitor.com" TargetMode="External"/><Relationship Id="rId83" Type="http://schemas.openxmlformats.org/officeDocument/2006/relationships/hyperlink" Target="mailto:marilyn.rodney@elma.com" TargetMode="External"/><Relationship Id="rId88" Type="http://schemas.openxmlformats.org/officeDocument/2006/relationships/hyperlink" Target="mailto:jgoday@jewellinstruments.com" TargetMode="External"/><Relationship Id="rId111" Type="http://schemas.openxmlformats.org/officeDocument/2006/relationships/hyperlink" Target="mailto:us.hiab.parts@hiab.com" TargetMode="External"/><Relationship Id="rId132" Type="http://schemas.openxmlformats.org/officeDocument/2006/relationships/hyperlink" Target="mailto:Nicole.Acevedo@dsi-hums.com" TargetMode="External"/><Relationship Id="rId153" Type="http://schemas.openxmlformats.org/officeDocument/2006/relationships/hyperlink" Target="mailto:deanna.howell@wesconcontrols.com" TargetMode="External"/><Relationship Id="rId174" Type="http://schemas.openxmlformats.org/officeDocument/2006/relationships/hyperlink" Target="mailto:kristin@microlambda.com" TargetMode="External"/><Relationship Id="rId179" Type="http://schemas.openxmlformats.org/officeDocument/2006/relationships/hyperlink" Target="mailto:sgalla@worldmagnetics.com" TargetMode="External"/><Relationship Id="rId195" Type="http://schemas.openxmlformats.org/officeDocument/2006/relationships/hyperlink" Target="mailto:e.lensegrav@wwnugent.com" TargetMode="External"/><Relationship Id="rId209" Type="http://schemas.openxmlformats.org/officeDocument/2006/relationships/hyperlink" Target="mailto:tquadros@wardwell.com" TargetMode="External"/><Relationship Id="rId190" Type="http://schemas.openxmlformats.org/officeDocument/2006/relationships/hyperlink" Target="mailto:jgrainger@filtrationgroup.com" TargetMode="External"/><Relationship Id="rId204" Type="http://schemas.openxmlformats.org/officeDocument/2006/relationships/hyperlink" Target="mailto:awalkowski@kooltronic.com" TargetMode="External"/><Relationship Id="rId220" Type="http://schemas.openxmlformats.org/officeDocument/2006/relationships/hyperlink" Target="mailto:quote@midstate-sales.com" TargetMode="External"/><Relationship Id="rId225" Type="http://schemas.openxmlformats.org/officeDocument/2006/relationships/hyperlink" Target="mailto:samantha.gorney@vteworld.com" TargetMode="External"/><Relationship Id="rId241" Type="http://schemas.openxmlformats.org/officeDocument/2006/relationships/hyperlink" Target="mailto:thysee@theleeco.com" TargetMode="External"/><Relationship Id="rId246" Type="http://schemas.openxmlformats.org/officeDocument/2006/relationships/hyperlink" Target="mailto:km.support.spares.neworleans@kongsberg.com" TargetMode="External"/><Relationship Id="rId15" Type="http://schemas.openxmlformats.org/officeDocument/2006/relationships/hyperlink" Target="mailto:sales@pasternack.com" TargetMode="External"/><Relationship Id="rId36" Type="http://schemas.openxmlformats.org/officeDocument/2006/relationships/hyperlink" Target="mailto:sales@hantech.com" TargetMode="External"/><Relationship Id="rId57" Type="http://schemas.openxmlformats.org/officeDocument/2006/relationships/hyperlink" Target="mailto:ht.navymail@xyleminc.com&#160;&#160;" TargetMode="External"/><Relationship Id="rId106" Type="http://schemas.openxmlformats.org/officeDocument/2006/relationships/hyperlink" Target="mailto:jharty@normanfilters.com" TargetMode="External"/><Relationship Id="rId127" Type="http://schemas.openxmlformats.org/officeDocument/2006/relationships/hyperlink" Target="mailto:sales@preeceinc.com" TargetMode="External"/><Relationship Id="rId10" Type="http://schemas.openxmlformats.org/officeDocument/2006/relationships/hyperlink" Target="mailto:bsparadeo@leddynamics.com" TargetMode="External"/><Relationship Id="rId31" Type="http://schemas.openxmlformats.org/officeDocument/2006/relationships/hyperlink" Target="mailto:kmorse@applebeechurch.com" TargetMode="External"/><Relationship Id="rId52" Type="http://schemas.openxmlformats.org/officeDocument/2006/relationships/hyperlink" Target="mailto:parts@KTSDI.com" TargetMode="External"/><Relationship Id="rId73" Type="http://schemas.openxmlformats.org/officeDocument/2006/relationships/hyperlink" Target="mailto:elaine.dufrene@macgregor.com" TargetMode="External"/><Relationship Id="rId78" Type="http://schemas.openxmlformats.org/officeDocument/2006/relationships/hyperlink" Target="mailto:kim.rice@smithsinterconnect.com" TargetMode="External"/><Relationship Id="rId94" Type="http://schemas.openxmlformats.org/officeDocument/2006/relationships/hyperlink" Target="mailto:tquadros@wardwell.com" TargetMode="External"/><Relationship Id="rId99" Type="http://schemas.openxmlformats.org/officeDocument/2006/relationships/hyperlink" Target="mailto:lfriedrichs@cortroninc.com" TargetMode="External"/><Relationship Id="rId101" Type="http://schemas.openxmlformats.org/officeDocument/2006/relationships/hyperlink" Target="mailto:sales@hvrapc.com" TargetMode="External"/><Relationship Id="rId122" Type="http://schemas.openxmlformats.org/officeDocument/2006/relationships/hyperlink" Target="mailto:paulk@datadelay.com" TargetMode="External"/><Relationship Id="rId143" Type="http://schemas.openxmlformats.org/officeDocument/2006/relationships/hyperlink" Target="mailto:sales@procureinc.us" TargetMode="External"/><Relationship Id="rId148" Type="http://schemas.openxmlformats.org/officeDocument/2006/relationships/hyperlink" Target="mailto:tatsuya.koyama@amadamiyachi.com" TargetMode="External"/><Relationship Id="rId164" Type="http://schemas.openxmlformats.org/officeDocument/2006/relationships/hyperlink" Target="mailto:gregs@general-rubber.com" TargetMode="External"/><Relationship Id="rId169" Type="http://schemas.openxmlformats.org/officeDocument/2006/relationships/hyperlink" Target="mailto:sales@cttinc.com" TargetMode="External"/><Relationship Id="rId185" Type="http://schemas.openxmlformats.org/officeDocument/2006/relationships/hyperlink" Target="mailto:sales@instrumart.com" TargetMode="External"/><Relationship Id="rId4" Type="http://schemas.openxmlformats.org/officeDocument/2006/relationships/hyperlink" Target="mailto:partsairtusa@munters.com" TargetMode="External"/><Relationship Id="rId9" Type="http://schemas.openxmlformats.org/officeDocument/2006/relationships/hyperlink" Target="mailto:DBardsley2@cameron.slb.com" TargetMode="External"/><Relationship Id="rId180" Type="http://schemas.openxmlformats.org/officeDocument/2006/relationships/hyperlink" Target="mailto:cheryl@elastomeric.com" TargetMode="External"/><Relationship Id="rId210" Type="http://schemas.openxmlformats.org/officeDocument/2006/relationships/hyperlink" Target="mailto:jrogers@tech-etch.com" TargetMode="External"/><Relationship Id="rId215" Type="http://schemas.openxmlformats.org/officeDocument/2006/relationships/hyperlink" Target="mailto:JBacon@ditmco.com" TargetMode="External"/><Relationship Id="rId236" Type="http://schemas.openxmlformats.org/officeDocument/2006/relationships/hyperlink" Target="mailto:alphonso.brooks@standardcal.com" TargetMode="External"/><Relationship Id="rId26" Type="http://schemas.openxmlformats.org/officeDocument/2006/relationships/hyperlink" Target="mailto:Kendra.Mitchell@colfaxfluidhandling.com" TargetMode="External"/><Relationship Id="rId231" Type="http://schemas.openxmlformats.org/officeDocument/2006/relationships/hyperlink" Target="mailto:lcerulli@brandel-stephens.com" TargetMode="External"/><Relationship Id="rId252" Type="http://schemas.openxmlformats.org/officeDocument/2006/relationships/hyperlink" Target="mailto:kathyj@philagear.com" TargetMode="External"/><Relationship Id="rId47" Type="http://schemas.openxmlformats.org/officeDocument/2006/relationships/hyperlink" Target="mailto:customerservice@gai-tronics.com" TargetMode="External"/><Relationship Id="rId68" Type="http://schemas.openxmlformats.org/officeDocument/2006/relationships/hyperlink" Target="mailto:cathy.eufemia@ultra-msi.com" TargetMode="External"/><Relationship Id="rId89" Type="http://schemas.openxmlformats.org/officeDocument/2006/relationships/hyperlink" Target="mailto:awalkowski@kooltronic.com" TargetMode="External"/><Relationship Id="rId112" Type="http://schemas.openxmlformats.org/officeDocument/2006/relationships/hyperlink" Target="mailto:actuators@morpac.com" TargetMode="External"/><Relationship Id="rId133" Type="http://schemas.openxmlformats.org/officeDocument/2006/relationships/hyperlink" Target="mailto:kmartin@tencarva.com" TargetMode="External"/><Relationship Id="rId154" Type="http://schemas.openxmlformats.org/officeDocument/2006/relationships/hyperlink" Target="mailto:nlandis@amphenol-antennas.com" TargetMode="External"/><Relationship Id="rId175" Type="http://schemas.openxmlformats.org/officeDocument/2006/relationships/hyperlink" Target="mailto:sales@maurymw.com" TargetMode="External"/><Relationship Id="rId196" Type="http://schemas.openxmlformats.org/officeDocument/2006/relationships/hyperlink" Target="mailto:dewan.watts@avon-rubber.com" TargetMode="External"/><Relationship Id="rId200" Type="http://schemas.openxmlformats.org/officeDocument/2006/relationships/hyperlink" Target="mailto:kathryn.joines@ultra-ems.com" TargetMode="External"/><Relationship Id="rId16" Type="http://schemas.openxmlformats.org/officeDocument/2006/relationships/hyperlink" Target="mailto:ksoares@atrenne-cs.com" TargetMode="External"/><Relationship Id="rId221" Type="http://schemas.openxmlformats.org/officeDocument/2006/relationships/hyperlink" Target="mailto:jharty@normanfilters.com" TargetMode="External"/><Relationship Id="rId242" Type="http://schemas.openxmlformats.org/officeDocument/2006/relationships/hyperlink" Target="mailto:dcampbell@acewirespring.com" TargetMode="External"/><Relationship Id="rId37" Type="http://schemas.openxmlformats.org/officeDocument/2006/relationships/hyperlink" Target="mailto:rachelg@millerleaman.com" TargetMode="External"/><Relationship Id="rId58" Type="http://schemas.openxmlformats.org/officeDocument/2006/relationships/hyperlink" Target="mailto:sales@highpressure.com" TargetMode="External"/><Relationship Id="rId79" Type="http://schemas.openxmlformats.org/officeDocument/2006/relationships/hyperlink" Target="mailto:mmazzocco@olympus-controls.com" TargetMode="External"/><Relationship Id="rId102" Type="http://schemas.openxmlformats.org/officeDocument/2006/relationships/hyperlink" Target="mailto:Elona.Brown@astrodynetdi.com" TargetMode="External"/><Relationship Id="rId123" Type="http://schemas.openxmlformats.org/officeDocument/2006/relationships/hyperlink" Target="mailto:tina.lopez@newport.com" TargetMode="External"/><Relationship Id="rId144" Type="http://schemas.openxmlformats.org/officeDocument/2006/relationships/hyperlink" Target="mailto:cnotaro@wems.com" TargetMode="External"/><Relationship Id="rId90" Type="http://schemas.openxmlformats.org/officeDocument/2006/relationships/hyperlink" Target="mailto:joshh@nafcousa.com" TargetMode="External"/><Relationship Id="rId165" Type="http://schemas.openxmlformats.org/officeDocument/2006/relationships/hyperlink" Target="mailto:srobinson@connectronicscorp.com" TargetMode="External"/><Relationship Id="rId186" Type="http://schemas.openxmlformats.org/officeDocument/2006/relationships/hyperlink" Target="mailto:sales@avon-aef.com" TargetMode="External"/><Relationship Id="rId211" Type="http://schemas.openxmlformats.org/officeDocument/2006/relationships/hyperlink" Target="mailto:sales@ameritrol.com" TargetMode="External"/><Relationship Id="rId232" Type="http://schemas.openxmlformats.org/officeDocument/2006/relationships/hyperlink" Target="mailto:dcampbell@acewirespring.com" TargetMode="External"/><Relationship Id="rId253" Type="http://schemas.openxmlformats.org/officeDocument/2006/relationships/printerSettings" Target="../printerSettings/printerSettings16.bin"/><Relationship Id="rId27" Type="http://schemas.openxmlformats.org/officeDocument/2006/relationships/hyperlink" Target="mailto:rgeisz@essexind.com" TargetMode="External"/><Relationship Id="rId48" Type="http://schemas.openxmlformats.org/officeDocument/2006/relationships/hyperlink" Target="mailto:tbishop@marway.com" TargetMode="External"/><Relationship Id="rId69" Type="http://schemas.openxmlformats.org/officeDocument/2006/relationships/hyperlink" Target="mailto:ginal@ambco.net" TargetMode="External"/><Relationship Id="rId113" Type="http://schemas.openxmlformats.org/officeDocument/2006/relationships/hyperlink" Target="mailto:crystal.bryant@pccairframe.com" TargetMode="External"/><Relationship Id="rId134" Type="http://schemas.openxmlformats.org/officeDocument/2006/relationships/hyperlink" Target="mailto:terie.briones@kulite.com" TargetMode="External"/><Relationship Id="rId80" Type="http://schemas.openxmlformats.org/officeDocument/2006/relationships/hyperlink" Target="mailto:e.lensegrav@wwnugent.com" TargetMode="External"/><Relationship Id="rId155" Type="http://schemas.openxmlformats.org/officeDocument/2006/relationships/hyperlink" Target="mailto:vbanks@zistos.com" TargetMode="External"/><Relationship Id="rId176" Type="http://schemas.openxmlformats.org/officeDocument/2006/relationships/hyperlink" Target="mailto:bmoore@arc-tech.com" TargetMode="External"/><Relationship Id="rId197" Type="http://schemas.openxmlformats.org/officeDocument/2006/relationships/hyperlink" Target="mailto:tschrum@cole-switches.com" TargetMode="External"/><Relationship Id="rId201" Type="http://schemas.openxmlformats.org/officeDocument/2006/relationships/hyperlink" Target="mailto:warren.youger@fcxinc.com" TargetMode="External"/><Relationship Id="rId222" Type="http://schemas.openxmlformats.org/officeDocument/2006/relationships/hyperlink" Target="mailto:quotes@digikey.com" TargetMode="External"/><Relationship Id="rId243" Type="http://schemas.openxmlformats.org/officeDocument/2006/relationships/hyperlink" Target="mailto:sales@aerofit.com" TargetMode="External"/><Relationship Id="rId17" Type="http://schemas.openxmlformats.org/officeDocument/2006/relationships/hyperlink" Target="mailto:Nicole.Acevedo@dsi-hums.com" TargetMode="External"/><Relationship Id="rId38" Type="http://schemas.openxmlformats.org/officeDocument/2006/relationships/hyperlink" Target="mailto:deanna.howell@wesconcontrols.com" TargetMode="External"/><Relationship Id="rId59" Type="http://schemas.openxmlformats.org/officeDocument/2006/relationships/hyperlink" Target="mailto:kristin@microlambda.com" TargetMode="External"/><Relationship Id="rId103" Type="http://schemas.openxmlformats.org/officeDocument/2006/relationships/hyperlink" Target="mailto:lucyb@lcdoane.com" TargetMode="External"/><Relationship Id="rId124" Type="http://schemas.openxmlformats.org/officeDocument/2006/relationships/hyperlink" Target="mailto:DBardsley2@cameron.slb.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4494</v>
      </c>
      <c r="Q171" s="1">
        <v>19693.93</v>
      </c>
      <c r="R171" t="s">
        <v>4149</v>
      </c>
      <c r="S171" s="61">
        <v>23359.22</v>
      </c>
    </row>
    <row r="172" spans="5:19">
      <c r="F172" t="s">
        <v>4101</v>
      </c>
      <c r="G172" s="1">
        <v>8147.96</v>
      </c>
      <c r="H172">
        <v>27</v>
      </c>
      <c r="I172" s="1">
        <v>6276.24</v>
      </c>
      <c r="J172" t="s">
        <v>4088</v>
      </c>
      <c r="K172" s="1">
        <v>6538.4</v>
      </c>
      <c r="L172" t="s">
        <v>4483</v>
      </c>
      <c r="M172" s="1">
        <v>1902.48</v>
      </c>
      <c r="O172" s="1"/>
      <c r="P172" t="s">
        <v>4505</v>
      </c>
      <c r="Q172">
        <v>11629.84</v>
      </c>
    </row>
    <row r="173" spans="5:19">
      <c r="F173" t="s">
        <v>4102</v>
      </c>
      <c r="G173" s="1">
        <v>6080.2</v>
      </c>
      <c r="H173">
        <v>38</v>
      </c>
      <c r="I173" s="1">
        <v>6328</v>
      </c>
      <c r="J173" t="s">
        <v>4045</v>
      </c>
      <c r="K173" s="170">
        <v>3287</v>
      </c>
      <c r="L173" t="s">
        <v>4484</v>
      </c>
      <c r="M173" s="1">
        <v>8553.5400000000009</v>
      </c>
      <c r="O173" s="11"/>
      <c r="Q173" s="62">
        <f>SUM(Q171:Q172)</f>
        <v>31323.77</v>
      </c>
      <c r="R173" t="s">
        <v>4641</v>
      </c>
      <c r="S173" s="1">
        <v>129.03</v>
      </c>
    </row>
    <row r="174" spans="5:19">
      <c r="F174" t="s">
        <v>4063</v>
      </c>
      <c r="G174" s="1">
        <v>8238.4500000000007</v>
      </c>
      <c r="H174" s="136">
        <v>43314</v>
      </c>
      <c r="I174">
        <v>230</v>
      </c>
      <c r="J174" t="s">
        <v>4067</v>
      </c>
      <c r="K174" s="181">
        <v>3036.4</v>
      </c>
      <c r="L174" t="s">
        <v>4485</v>
      </c>
      <c r="M174" s="1">
        <v>2908.88</v>
      </c>
      <c r="R174" t="s">
        <v>4642</v>
      </c>
      <c r="S174" s="1">
        <v>6931.2</v>
      </c>
    </row>
    <row r="175" spans="5:19">
      <c r="F175" t="s">
        <v>4103</v>
      </c>
      <c r="G175" s="1">
        <v>1649.83</v>
      </c>
      <c r="H175">
        <v>20</v>
      </c>
      <c r="I175" s="170">
        <v>5273.8</v>
      </c>
      <c r="J175" t="s">
        <v>1214</v>
      </c>
      <c r="K175" s="1">
        <v>647.29</v>
      </c>
      <c r="L175" t="s">
        <v>4486</v>
      </c>
      <c r="M175" s="1">
        <v>3389</v>
      </c>
      <c r="N175" t="s">
        <v>4188</v>
      </c>
      <c r="O175" s="1">
        <v>7294.38</v>
      </c>
      <c r="P175" t="s">
        <v>4583</v>
      </c>
      <c r="Q175" s="1">
        <v>3323.7</v>
      </c>
      <c r="R175" t="s">
        <v>4643</v>
      </c>
      <c r="S175" s="1">
        <v>11667.6</v>
      </c>
    </row>
    <row r="176" spans="5:19">
      <c r="F176" t="s">
        <v>4104</v>
      </c>
      <c r="G176" s="1">
        <v>3535.35</v>
      </c>
      <c r="I176" s="11"/>
      <c r="J176" t="s">
        <v>4143</v>
      </c>
      <c r="K176" s="1">
        <v>1244.5</v>
      </c>
      <c r="L176" t="s">
        <v>4487</v>
      </c>
      <c r="M176" s="1">
        <v>3389</v>
      </c>
      <c r="N176" t="s">
        <v>4199</v>
      </c>
      <c r="O176" s="1">
        <v>4072.8</v>
      </c>
      <c r="P176" t="s">
        <v>4584</v>
      </c>
      <c r="Q176" s="1">
        <v>311.64</v>
      </c>
      <c r="R176" t="s">
        <v>4644</v>
      </c>
      <c r="S176" s="1">
        <v>8258.4599999999991</v>
      </c>
    </row>
    <row r="177" spans="2:19">
      <c r="F177" t="s">
        <v>4105</v>
      </c>
      <c r="G177" s="1">
        <v>2774.1</v>
      </c>
      <c r="J177">
        <v>24</v>
      </c>
      <c r="K177" s="170">
        <v>990.96</v>
      </c>
      <c r="L177" t="s">
        <v>4488</v>
      </c>
      <c r="M177" s="1">
        <v>3389</v>
      </c>
      <c r="N177" t="s">
        <v>3878</v>
      </c>
      <c r="O177" s="1">
        <v>8369.7800000000007</v>
      </c>
      <c r="P177" t="s">
        <v>4585</v>
      </c>
      <c r="Q177" s="1">
        <v>24715.360000000001</v>
      </c>
      <c r="S177" s="84">
        <f>SUM(S173:S176)</f>
        <v>26986.29</v>
      </c>
    </row>
    <row r="178" spans="2:19">
      <c r="F178" t="s">
        <v>4106</v>
      </c>
      <c r="G178" s="1">
        <v>4423.4399999999996</v>
      </c>
      <c r="J178">
        <v>27</v>
      </c>
      <c r="K178" s="1">
        <v>6276.24</v>
      </c>
      <c r="L178" t="s">
        <v>4489</v>
      </c>
      <c r="M178" s="1">
        <v>4066.8</v>
      </c>
      <c r="O178" s="61">
        <f>SUM(O175:O177)</f>
        <v>19736.96</v>
      </c>
      <c r="P178" t="s">
        <v>4586</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4490</v>
      </c>
      <c r="M180" s="1">
        <v>10799.46</v>
      </c>
      <c r="N180" t="s">
        <v>4176</v>
      </c>
      <c r="O180" s="61">
        <v>549.41999999999996</v>
      </c>
    </row>
    <row r="181" spans="2:19">
      <c r="F181" t="s">
        <v>4030</v>
      </c>
      <c r="G181" s="25">
        <v>2159.92</v>
      </c>
      <c r="J181">
        <v>20</v>
      </c>
      <c r="K181" s="170">
        <v>5273.8</v>
      </c>
      <c r="L181" t="s">
        <v>4491</v>
      </c>
      <c r="M181" s="1">
        <v>16047.25</v>
      </c>
      <c r="P181" t="s">
        <v>4548</v>
      </c>
      <c r="Q181" s="61">
        <v>2418.7399999999998</v>
      </c>
    </row>
    <row r="182" spans="2:19">
      <c r="J182" t="s">
        <v>4042</v>
      </c>
      <c r="K182" s="170">
        <v>916.83</v>
      </c>
      <c r="L182" t="s">
        <v>4492</v>
      </c>
      <c r="M182" s="1">
        <v>1282.1500000000001</v>
      </c>
      <c r="N182" t="s">
        <v>4546</v>
      </c>
      <c r="O182" s="1">
        <v>5299.65</v>
      </c>
    </row>
    <row r="183" spans="2:19">
      <c r="F183" t="s">
        <v>4005</v>
      </c>
      <c r="G183" s="25">
        <v>78</v>
      </c>
      <c r="K183" s="62">
        <f>SUM(K171:K182)</f>
        <v>50349.58</v>
      </c>
      <c r="L183" t="s">
        <v>4493</v>
      </c>
      <c r="M183" s="1">
        <v>289.77999999999997</v>
      </c>
      <c r="N183" t="s">
        <v>4190</v>
      </c>
      <c r="O183" s="1">
        <v>13611</v>
      </c>
      <c r="P183" t="s">
        <v>4608</v>
      </c>
      <c r="Q183" s="1">
        <v>15937.1</v>
      </c>
    </row>
    <row r="184" spans="2:19">
      <c r="M184" s="61">
        <f>SUM(M171:M183)</f>
        <v>68570.5</v>
      </c>
      <c r="O184" s="61">
        <f>SUM(O182:O183)</f>
        <v>18910.650000000001</v>
      </c>
      <c r="P184" t="s">
        <v>4609</v>
      </c>
      <c r="Q184" s="1">
        <v>2169.3000000000002</v>
      </c>
    </row>
    <row r="185" spans="2:19">
      <c r="F185" t="s">
        <v>4003</v>
      </c>
      <c r="G185" s="1">
        <v>1372.8</v>
      </c>
      <c r="P185" t="s">
        <v>4610</v>
      </c>
      <c r="Q185" s="1">
        <v>3042.55</v>
      </c>
    </row>
    <row r="186" spans="2:19">
      <c r="F186" t="s">
        <v>4070</v>
      </c>
      <c r="G186" s="1">
        <v>1439.49</v>
      </c>
      <c r="N186" t="s">
        <v>4555</v>
      </c>
      <c r="O186" s="61">
        <v>1729.49</v>
      </c>
      <c r="Q186" s="62">
        <f>SUM(Q183:Q185)</f>
        <v>21148.95</v>
      </c>
    </row>
    <row r="187" spans="2:19">
      <c r="G187" s="62">
        <f>SUM(G185:G186)</f>
        <v>2812.29</v>
      </c>
    </row>
    <row r="189" spans="2:19">
      <c r="B189" s="7" t="s">
        <v>4700</v>
      </c>
    </row>
    <row r="191" spans="2:19">
      <c r="B191" t="s">
        <v>4701</v>
      </c>
      <c r="C191" s="1">
        <v>10980.67</v>
      </c>
      <c r="D191" s="4">
        <v>10.67</v>
      </c>
      <c r="E191" t="s">
        <v>4709</v>
      </c>
      <c r="F191" s="1">
        <v>6923.52</v>
      </c>
      <c r="G191" t="s">
        <v>4634</v>
      </c>
      <c r="H191" s="1">
        <v>1470.6</v>
      </c>
      <c r="I191" t="s">
        <v>4758</v>
      </c>
      <c r="J191" s="1">
        <v>9345.48</v>
      </c>
      <c r="K191" t="s">
        <v>4631</v>
      </c>
      <c r="L191" s="1">
        <v>1671.32</v>
      </c>
    </row>
    <row r="192" spans="2:19">
      <c r="B192" t="s">
        <v>4702</v>
      </c>
      <c r="C192" s="1">
        <v>742.89</v>
      </c>
      <c r="E192" t="s">
        <v>4710</v>
      </c>
      <c r="F192" s="1">
        <v>1669.29</v>
      </c>
      <c r="G192" t="s">
        <v>4648</v>
      </c>
      <c r="H192" s="1">
        <v>5769</v>
      </c>
      <c r="I192" t="s">
        <v>4759</v>
      </c>
      <c r="J192" s="1">
        <v>2029.76</v>
      </c>
      <c r="K192" t="s">
        <v>4682</v>
      </c>
      <c r="L192" s="1">
        <v>5266.8</v>
      </c>
    </row>
    <row r="193" spans="2:12">
      <c r="B193" t="s">
        <v>4197</v>
      </c>
      <c r="C193" s="1">
        <v>10.45</v>
      </c>
      <c r="D193" s="75">
        <v>959.31</v>
      </c>
      <c r="E193" t="s">
        <v>4711</v>
      </c>
      <c r="F193" s="1">
        <v>6409.76</v>
      </c>
      <c r="H193" s="61">
        <f>SUM(H191:H192)</f>
        <v>7239.6</v>
      </c>
      <c r="I193" t="s">
        <v>4760</v>
      </c>
      <c r="J193" s="1">
        <v>12240.69</v>
      </c>
      <c r="L193" s="62">
        <f>SUM(L191:L192)</f>
        <v>6938.12</v>
      </c>
    </row>
    <row r="194" spans="2:12">
      <c r="B194" t="s">
        <v>4703</v>
      </c>
      <c r="C194" s="1">
        <v>26436.6</v>
      </c>
      <c r="F194" s="61">
        <f>SUM(F191:F193)</f>
        <v>15002.570000000002</v>
      </c>
      <c r="G194" s="6">
        <v>43412</v>
      </c>
      <c r="I194" t="s">
        <v>4761</v>
      </c>
      <c r="J194" s="1">
        <v>519.64</v>
      </c>
    </row>
    <row r="195" spans="2:12">
      <c r="B195" t="s">
        <v>4704</v>
      </c>
      <c r="C195" s="1">
        <v>2147.1</v>
      </c>
      <c r="G195" t="s">
        <v>4662</v>
      </c>
      <c r="H195" s="61">
        <v>4694.82</v>
      </c>
      <c r="I195" t="s">
        <v>4762</v>
      </c>
      <c r="J195" s="1">
        <v>1282.1500000000001</v>
      </c>
    </row>
    <row r="196" spans="2:12">
      <c r="B196" t="s">
        <v>4614</v>
      </c>
      <c r="C196" s="1">
        <v>3370.72</v>
      </c>
      <c r="I196" t="s">
        <v>4694</v>
      </c>
      <c r="J196" s="1">
        <v>5026.7299999999996</v>
      </c>
    </row>
    <row r="197" spans="2:12">
      <c r="B197" t="s">
        <v>4705</v>
      </c>
      <c r="C197" s="1">
        <v>1058</v>
      </c>
      <c r="J197" s="61">
        <f>SUM(J191:J196)</f>
        <v>30444.45</v>
      </c>
    </row>
    <row r="198" spans="2:12">
      <c r="C198" s="61">
        <f>SUM(C191:C197)</f>
        <v>44746.43</v>
      </c>
    </row>
    <row r="200" spans="2:12">
      <c r="B200" t="s">
        <v>4806</v>
      </c>
      <c r="C200" s="1">
        <v>2492.9</v>
      </c>
      <c r="D200" t="s">
        <v>4833</v>
      </c>
      <c r="E200" s="1">
        <v>1710.14</v>
      </c>
      <c r="F200" t="s">
        <v>4846</v>
      </c>
      <c r="G200" s="1">
        <v>4273.68</v>
      </c>
      <c r="H200" t="s">
        <v>4892</v>
      </c>
      <c r="I200" s="1">
        <v>7868.52</v>
      </c>
      <c r="J200" t="s">
        <v>4944</v>
      </c>
      <c r="K200" s="1">
        <v>1389.2</v>
      </c>
    </row>
    <row r="201" spans="2:12">
      <c r="B201" t="s">
        <v>4807</v>
      </c>
      <c r="C201" s="1">
        <v>298</v>
      </c>
      <c r="D201" t="s">
        <v>4834</v>
      </c>
      <c r="E201" s="1">
        <v>1484.2</v>
      </c>
      <c r="F201" t="s">
        <v>1558</v>
      </c>
      <c r="G201" s="1">
        <v>23617.599999999999</v>
      </c>
      <c r="H201" t="s">
        <v>4893</v>
      </c>
      <c r="I201" s="1">
        <v>6109</v>
      </c>
      <c r="J201" t="s">
        <v>4945</v>
      </c>
      <c r="K201" s="1">
        <v>3746.4</v>
      </c>
    </row>
    <row r="202" spans="2:12">
      <c r="B202" t="s">
        <v>4808</v>
      </c>
      <c r="C202" s="1">
        <v>16672.740000000002</v>
      </c>
      <c r="D202" t="s">
        <v>4835</v>
      </c>
      <c r="E202" s="1">
        <v>2189.2800000000002</v>
      </c>
      <c r="F202" t="s">
        <v>4847</v>
      </c>
      <c r="G202" s="1">
        <v>1629.45</v>
      </c>
      <c r="H202" t="s">
        <v>4894</v>
      </c>
      <c r="I202" s="1">
        <v>16026</v>
      </c>
      <c r="J202" t="s">
        <v>4946</v>
      </c>
      <c r="K202" s="1">
        <v>2997.12</v>
      </c>
    </row>
    <row r="203" spans="2:12">
      <c r="B203" t="s">
        <v>4809</v>
      </c>
      <c r="C203" s="1">
        <v>8140.68</v>
      </c>
      <c r="E203" s="61">
        <f>SUM(E200:E202)</f>
        <v>5383.6200000000008</v>
      </c>
      <c r="G203" s="61">
        <f>SUM(G200:G202)</f>
        <v>29520.73</v>
      </c>
      <c r="H203" t="s">
        <v>4895</v>
      </c>
      <c r="I203" s="1">
        <v>11493.76</v>
      </c>
      <c r="J203" t="s">
        <v>4947</v>
      </c>
      <c r="K203" s="1">
        <v>2997.12</v>
      </c>
    </row>
    <row r="204" spans="2:12">
      <c r="B204" t="s">
        <v>4715</v>
      </c>
      <c r="C204" s="1">
        <v>8682.4</v>
      </c>
      <c r="H204" t="s">
        <v>4896</v>
      </c>
      <c r="I204" s="1">
        <v>14230.32</v>
      </c>
      <c r="J204" t="s">
        <v>4948</v>
      </c>
      <c r="K204" s="1">
        <v>5558.4</v>
      </c>
    </row>
    <row r="205" spans="2:12">
      <c r="C205" s="61">
        <f>SUM(C200:C204)</f>
        <v>36286.720000000001</v>
      </c>
      <c r="I205" s="61">
        <f>SUM(I200:I204)</f>
        <v>55727.6</v>
      </c>
      <c r="J205" t="s">
        <v>4949</v>
      </c>
      <c r="K205" s="1">
        <v>4366</v>
      </c>
    </row>
    <row r="206" spans="2:12">
      <c r="J206" t="s">
        <v>4830</v>
      </c>
      <c r="K206" s="1">
        <v>4014.42</v>
      </c>
    </row>
    <row r="207" spans="2:12">
      <c r="J207" t="s">
        <v>4950</v>
      </c>
      <c r="K207" s="1">
        <v>11493.76</v>
      </c>
    </row>
    <row r="208" spans="2:12">
      <c r="J208" t="s">
        <v>4832</v>
      </c>
      <c r="K208" s="1">
        <v>11493.76</v>
      </c>
    </row>
    <row r="209" spans="2:11">
      <c r="J209" t="s">
        <v>4951</v>
      </c>
      <c r="K209" s="1">
        <v>11493.76</v>
      </c>
    </row>
    <row r="210" spans="2:11">
      <c r="J210" t="s">
        <v>4952</v>
      </c>
      <c r="K210" s="1">
        <v>2326.84</v>
      </c>
    </row>
    <row r="211" spans="2:11">
      <c r="J211" t="s">
        <v>4953</v>
      </c>
      <c r="K211" s="1">
        <v>14864.01</v>
      </c>
    </row>
    <row r="212" spans="2:11">
      <c r="J212" t="s">
        <v>4954</v>
      </c>
      <c r="K212" s="1">
        <v>21623.360000000001</v>
      </c>
    </row>
    <row r="213" spans="2:11">
      <c r="K213" s="61">
        <f>SUM(K200:K212)</f>
        <v>98364.15</v>
      </c>
    </row>
    <row r="214" spans="2:11">
      <c r="B214" s="7" t="s">
        <v>4974</v>
      </c>
      <c r="C214" s="7"/>
    </row>
    <row r="216" spans="2:11">
      <c r="B216" t="s">
        <v>4883</v>
      </c>
      <c r="C216" s="61">
        <v>2503.62</v>
      </c>
      <c r="D216" t="s">
        <v>4908</v>
      </c>
      <c r="E216" s="61">
        <v>2248.35</v>
      </c>
      <c r="F216" t="s">
        <v>5066</v>
      </c>
      <c r="G216" s="1">
        <v>25219.67</v>
      </c>
    </row>
    <row r="217" spans="2:11">
      <c r="F217" t="s">
        <v>5067</v>
      </c>
      <c r="G217" s="1">
        <v>3893.13</v>
      </c>
    </row>
    <row r="218" spans="2:11">
      <c r="B218" s="6">
        <v>43441</v>
      </c>
      <c r="G218" s="61">
        <f>SUM(G216:G217)</f>
        <v>29112.799999999999</v>
      </c>
    </row>
    <row r="219" spans="2:11">
      <c r="B219" t="s">
        <v>4875</v>
      </c>
      <c r="C219" s="1">
        <v>10684</v>
      </c>
    </row>
    <row r="220" spans="2:11">
      <c r="B220" t="s">
        <v>4899</v>
      </c>
      <c r="C220" s="1">
        <v>4288.54</v>
      </c>
      <c r="F220" t="s">
        <v>4989</v>
      </c>
      <c r="G220" s="61">
        <v>10125.64</v>
      </c>
    </row>
    <row r="221" spans="2:11">
      <c r="C221" s="61">
        <f>SUM(C219:C220)</f>
        <v>14972.54</v>
      </c>
    </row>
    <row r="222" spans="2:11">
      <c r="F222" t="s">
        <v>5085</v>
      </c>
      <c r="G222" s="1">
        <v>1941.55</v>
      </c>
    </row>
    <row r="223" spans="2:11">
      <c r="C223" s="1">
        <v>0</v>
      </c>
      <c r="F223" t="s">
        <v>5086</v>
      </c>
      <c r="G223" s="1">
        <v>7311.42</v>
      </c>
    </row>
    <row r="224" spans="2:11">
      <c r="B224" t="s">
        <v>4918</v>
      </c>
      <c r="C224" s="1">
        <v>16672</v>
      </c>
      <c r="D224" t="s">
        <v>4908</v>
      </c>
      <c r="E224" s="61">
        <v>2248.35</v>
      </c>
      <c r="F224" t="s">
        <v>5087</v>
      </c>
      <c r="G224" s="1">
        <v>17.57</v>
      </c>
    </row>
    <row r="225" spans="2:11">
      <c r="B225" t="s">
        <v>4886</v>
      </c>
      <c r="C225" s="1">
        <v>1453.92</v>
      </c>
      <c r="G225" s="61">
        <f>SUM(G222:G224)</f>
        <v>9270.5399999999991</v>
      </c>
    </row>
    <row r="226" spans="2:11">
      <c r="B226" t="s">
        <v>4669</v>
      </c>
      <c r="C226" s="181">
        <v>6450.29</v>
      </c>
      <c r="D226" t="s">
        <v>5020</v>
      </c>
      <c r="E226" s="1">
        <v>4623.66</v>
      </c>
      <c r="F226" t="s">
        <v>4936</v>
      </c>
      <c r="G226" s="1">
        <v>4623.66</v>
      </c>
    </row>
    <row r="227" spans="2:11">
      <c r="B227" t="s">
        <v>4902</v>
      </c>
      <c r="C227" s="1">
        <v>19978.560000000001</v>
      </c>
      <c r="D227" t="s">
        <v>5021</v>
      </c>
      <c r="E227" s="1">
        <v>5837.28</v>
      </c>
      <c r="F227" t="s">
        <v>1549</v>
      </c>
      <c r="G227" s="1">
        <v>15534.97</v>
      </c>
    </row>
    <row r="228" spans="2:11">
      <c r="C228" s="1"/>
      <c r="D228" t="s">
        <v>5022</v>
      </c>
      <c r="E228" s="1">
        <v>6362.1</v>
      </c>
      <c r="G228" s="61">
        <f>SUM(G226:G227)</f>
        <v>20158.629999999997</v>
      </c>
    </row>
    <row r="229" spans="2:11">
      <c r="B229" t="s">
        <v>4920</v>
      </c>
      <c r="C229" s="1">
        <v>16672</v>
      </c>
      <c r="D229" t="s">
        <v>5023</v>
      </c>
      <c r="E229" s="1">
        <v>1463.74</v>
      </c>
    </row>
    <row r="230" spans="2:11">
      <c r="C230" s="62">
        <f>SUM(C223:C229)</f>
        <v>61226.770000000004</v>
      </c>
      <c r="E230" s="61">
        <f>SUM(E226:E229)</f>
        <v>18286.780000000002</v>
      </c>
      <c r="G230" s="1">
        <v>11089.61</v>
      </c>
    </row>
    <row r="231" spans="2:11">
      <c r="G231" s="1">
        <v>6290.4</v>
      </c>
    </row>
    <row r="232" spans="2:11">
      <c r="B232" t="s">
        <v>4997</v>
      </c>
      <c r="C232" s="1">
        <v>15310.88</v>
      </c>
      <c r="D232" t="s">
        <v>4878</v>
      </c>
      <c r="E232" s="61">
        <v>5473.2</v>
      </c>
      <c r="G232" s="61">
        <f>SUM(G230:G231)</f>
        <v>17380.010000000002</v>
      </c>
    </row>
    <row r="233" spans="2:11">
      <c r="B233" t="s">
        <v>5009</v>
      </c>
      <c r="C233" s="1">
        <v>441.39</v>
      </c>
      <c r="G233" s="11"/>
    </row>
    <row r="234" spans="2:11">
      <c r="C234" s="62">
        <f>SUM(C232:C233)</f>
        <v>15752.269999999999</v>
      </c>
    </row>
    <row r="236" spans="2:11">
      <c r="B236" s="190">
        <v>43466</v>
      </c>
    </row>
    <row r="238" spans="2:11">
      <c r="B238" t="s">
        <v>5073</v>
      </c>
      <c r="C238" s="1">
        <v>7145.28</v>
      </c>
      <c r="D238" t="s">
        <v>5088</v>
      </c>
      <c r="E238" s="1">
        <v>5937.36</v>
      </c>
      <c r="G238" s="1"/>
      <c r="H238" t="s">
        <v>5273</v>
      </c>
      <c r="I238" s="1">
        <v>11546.7</v>
      </c>
      <c r="J238" t="s">
        <v>5333</v>
      </c>
      <c r="K238" s="1">
        <v>1.23</v>
      </c>
    </row>
    <row r="239" spans="2:11">
      <c r="B239" t="s">
        <v>5076</v>
      </c>
      <c r="C239" s="1">
        <v>7145.28</v>
      </c>
      <c r="D239" t="s">
        <v>5254</v>
      </c>
      <c r="E239" s="1">
        <v>3062.7</v>
      </c>
      <c r="G239" s="1"/>
      <c r="H239" t="s">
        <v>5289</v>
      </c>
      <c r="I239" s="1">
        <v>4435.38</v>
      </c>
      <c r="J239" t="s">
        <v>5485</v>
      </c>
      <c r="K239" s="1">
        <v>10056.42</v>
      </c>
    </row>
    <row r="240" spans="2:11">
      <c r="B240" t="s">
        <v>5077</v>
      </c>
      <c r="C240" s="1">
        <v>7294.14</v>
      </c>
      <c r="D240" t="s">
        <v>5255</v>
      </c>
      <c r="E240" s="1">
        <v>4509</v>
      </c>
      <c r="G240" s="1"/>
      <c r="H240" t="s">
        <v>5304</v>
      </c>
      <c r="I240" s="1">
        <v>926.48</v>
      </c>
      <c r="J240" t="s">
        <v>5486</v>
      </c>
      <c r="K240" s="1">
        <v>1274.49</v>
      </c>
    </row>
    <row r="241" spans="2:12">
      <c r="B241" t="s">
        <v>5082</v>
      </c>
      <c r="C241" s="1">
        <v>1422.72</v>
      </c>
      <c r="D241" t="s">
        <v>5256</v>
      </c>
      <c r="E241" s="1">
        <v>6597</v>
      </c>
      <c r="G241" s="1"/>
      <c r="H241" t="s">
        <v>5306</v>
      </c>
      <c r="I241" s="1">
        <v>483.77</v>
      </c>
      <c r="J241" t="s">
        <v>5487</v>
      </c>
      <c r="K241" s="1">
        <v>1074.26</v>
      </c>
    </row>
    <row r="242" spans="2:12">
      <c r="B242" t="s">
        <v>5091</v>
      </c>
      <c r="C242" s="1">
        <v>4910.1000000000004</v>
      </c>
      <c r="E242" s="62">
        <f>SUM(E238:E241)</f>
        <v>20106.059999999998</v>
      </c>
      <c r="G242" s="1"/>
      <c r="H242" t="s">
        <v>5307</v>
      </c>
      <c r="I242" s="1">
        <v>3587.25</v>
      </c>
      <c r="J242" t="s">
        <v>5488</v>
      </c>
      <c r="K242" s="1">
        <v>4894.83</v>
      </c>
    </row>
    <row r="243" spans="2:12">
      <c r="B243" t="s">
        <v>5094</v>
      </c>
      <c r="C243" s="1">
        <v>3414.16</v>
      </c>
      <c r="H243" t="s">
        <v>5305</v>
      </c>
      <c r="I243" s="1">
        <v>2971.36</v>
      </c>
      <c r="J243" t="s">
        <v>5489</v>
      </c>
      <c r="K243" s="1">
        <v>4966.5</v>
      </c>
    </row>
    <row r="244" spans="2:12">
      <c r="B244" t="s">
        <v>5118</v>
      </c>
      <c r="C244" s="1">
        <v>5974.2</v>
      </c>
      <c r="D244" t="s">
        <v>5146</v>
      </c>
      <c r="E244" s="170">
        <v>9661.75</v>
      </c>
      <c r="F244" t="s">
        <v>5333</v>
      </c>
      <c r="G244" s="1">
        <v>211.56</v>
      </c>
      <c r="H244" t="s">
        <v>5289</v>
      </c>
      <c r="I244" s="1">
        <v>3818.62</v>
      </c>
      <c r="K244" s="61">
        <f>SUM(K238:K243)</f>
        <v>22267.73</v>
      </c>
      <c r="L244" s="25"/>
    </row>
    <row r="245" spans="2:12">
      <c r="B245" t="s">
        <v>5127</v>
      </c>
      <c r="C245" s="1">
        <v>5216.37</v>
      </c>
      <c r="D245" t="s">
        <v>5174</v>
      </c>
      <c r="E245" s="1">
        <v>6937.35</v>
      </c>
      <c r="F245" t="s">
        <v>5334</v>
      </c>
      <c r="G245" s="1">
        <v>2950.5</v>
      </c>
      <c r="I245" s="61">
        <f>SUM(I238:I244)</f>
        <v>27769.56</v>
      </c>
      <c r="J245" t="s">
        <v>5495</v>
      </c>
      <c r="K245" s="1">
        <v>4598.88</v>
      </c>
    </row>
    <row r="246" spans="2:12">
      <c r="B246" t="s">
        <v>5130</v>
      </c>
      <c r="C246" s="1">
        <v>4518</v>
      </c>
      <c r="D246" t="s">
        <v>5165</v>
      </c>
      <c r="E246" s="1">
        <v>6597</v>
      </c>
      <c r="F246" t="s">
        <v>5335</v>
      </c>
      <c r="G246" s="1">
        <v>1513.89</v>
      </c>
      <c r="J246" t="s">
        <v>5496</v>
      </c>
      <c r="K246" s="1">
        <v>97</v>
      </c>
    </row>
    <row r="247" spans="2:12">
      <c r="B247" t="s">
        <v>5151</v>
      </c>
      <c r="C247" s="1">
        <v>6346</v>
      </c>
      <c r="D247" t="s">
        <v>5157</v>
      </c>
      <c r="E247" s="1">
        <v>4518</v>
      </c>
      <c r="F247" t="s">
        <v>5336</v>
      </c>
      <c r="G247" s="1">
        <v>2260.08</v>
      </c>
      <c r="H247" t="s">
        <v>5269</v>
      </c>
      <c r="I247" s="61">
        <v>8179.08</v>
      </c>
      <c r="J247" t="s">
        <v>5497</v>
      </c>
      <c r="K247" s="1">
        <v>1473.71</v>
      </c>
    </row>
    <row r="248" spans="2:12">
      <c r="B248" t="s">
        <v>4980</v>
      </c>
      <c r="C248" s="1">
        <v>1051.3599999999999</v>
      </c>
      <c r="D248" t="s">
        <v>5156</v>
      </c>
      <c r="E248" s="1">
        <v>4518</v>
      </c>
      <c r="F248" t="s">
        <v>5337</v>
      </c>
      <c r="G248" s="1">
        <v>4565.08</v>
      </c>
      <c r="K248" s="61">
        <f>SUM(K245:K247)</f>
        <v>6169.59</v>
      </c>
    </row>
    <row r="249" spans="2:12">
      <c r="B249" t="s">
        <v>5028</v>
      </c>
      <c r="C249" s="170">
        <v>954.87</v>
      </c>
      <c r="D249" t="s">
        <v>5172</v>
      </c>
      <c r="E249" s="1">
        <v>2909.28</v>
      </c>
      <c r="F249" t="s">
        <v>5338</v>
      </c>
      <c r="G249" s="1">
        <v>7638.24</v>
      </c>
      <c r="H249" t="s">
        <v>5309</v>
      </c>
      <c r="I249" s="1">
        <v>1904.11</v>
      </c>
      <c r="J249" s="6">
        <v>43503</v>
      </c>
    </row>
    <row r="250" spans="2:12">
      <c r="B250" t="s">
        <v>5052</v>
      </c>
      <c r="C250" s="1">
        <v>11399.28</v>
      </c>
      <c r="D250" t="s">
        <v>5214</v>
      </c>
      <c r="E250" s="1">
        <v>167.66</v>
      </c>
      <c r="F250" t="s">
        <v>5339</v>
      </c>
      <c r="G250" s="1">
        <v>4318.58</v>
      </c>
      <c r="H250" t="s">
        <v>5311</v>
      </c>
      <c r="I250" s="1">
        <v>1579.4</v>
      </c>
      <c r="J250" t="s">
        <v>5000</v>
      </c>
      <c r="K250" s="1">
        <v>2121.87</v>
      </c>
    </row>
    <row r="251" spans="2:12">
      <c r="B251" t="s">
        <v>5068</v>
      </c>
      <c r="C251" s="1">
        <v>20979.759999999998</v>
      </c>
      <c r="D251" t="s">
        <v>5232</v>
      </c>
      <c r="E251" s="1">
        <v>1277.07</v>
      </c>
      <c r="F251" t="s">
        <v>5340</v>
      </c>
      <c r="G251" s="1">
        <v>3115.84</v>
      </c>
      <c r="H251" t="s">
        <v>5314</v>
      </c>
      <c r="I251" s="1">
        <v>294</v>
      </c>
      <c r="J251" t="s">
        <v>5501</v>
      </c>
      <c r="K251" s="170">
        <v>997.38</v>
      </c>
    </row>
    <row r="252" spans="2:12">
      <c r="B252" t="s">
        <v>5053</v>
      </c>
      <c r="C252" s="11">
        <v>31793.040000000001</v>
      </c>
      <c r="D252" t="s">
        <v>5161</v>
      </c>
      <c r="E252" s="1">
        <v>6861.78</v>
      </c>
      <c r="F252" t="s">
        <v>5341</v>
      </c>
      <c r="G252" s="1">
        <v>2457</v>
      </c>
      <c r="I252" s="62">
        <f>SUM(I249:I251)</f>
        <v>3777.51</v>
      </c>
      <c r="J252" t="s">
        <v>5454</v>
      </c>
      <c r="K252" s="170">
        <v>4556</v>
      </c>
    </row>
    <row r="253" spans="2:12">
      <c r="C253" s="62">
        <f>SUM(C238:C252)</f>
        <v>119564.56</v>
      </c>
      <c r="E253" s="62">
        <f>SUM(E244:E252)</f>
        <v>43447.89</v>
      </c>
      <c r="F253" t="s">
        <v>5342</v>
      </c>
      <c r="G253" s="1">
        <v>6538.4</v>
      </c>
      <c r="J253" t="s">
        <v>5507</v>
      </c>
      <c r="K253" s="1">
        <v>2598.96</v>
      </c>
    </row>
    <row r="254" spans="2:12">
      <c r="G254" s="62">
        <f>SUM(G244:G253)</f>
        <v>35569.17</v>
      </c>
      <c r="H254" t="s">
        <v>5121</v>
      </c>
      <c r="I254" s="61">
        <v>4281.51</v>
      </c>
      <c r="J254" t="s">
        <v>5435</v>
      </c>
      <c r="K254" s="1">
        <v>1809.22</v>
      </c>
    </row>
    <row r="255" spans="2:12">
      <c r="D255" s="6">
        <v>43516</v>
      </c>
      <c r="H255" s="6">
        <v>43521</v>
      </c>
      <c r="J255" t="s">
        <v>5458</v>
      </c>
      <c r="K255" s="170">
        <v>4556</v>
      </c>
    </row>
    <row r="256" spans="2:12">
      <c r="B256" t="s">
        <v>5618</v>
      </c>
      <c r="C256" s="1">
        <v>1325.58</v>
      </c>
      <c r="D256" t="s">
        <v>5549</v>
      </c>
      <c r="E256" s="1">
        <v>6853</v>
      </c>
      <c r="F256" t="s">
        <v>5555</v>
      </c>
      <c r="G256" s="1">
        <v>7343.5</v>
      </c>
      <c r="H256" t="s">
        <v>5607</v>
      </c>
      <c r="I256">
        <v>6862.89</v>
      </c>
      <c r="J256" t="s">
        <v>5412</v>
      </c>
      <c r="K256" s="1">
        <v>9023.24</v>
      </c>
    </row>
    <row r="257" spans="2:11">
      <c r="B257" t="s">
        <v>5619</v>
      </c>
      <c r="C257" s="1">
        <v>9482.4</v>
      </c>
      <c r="D257" t="s">
        <v>5552</v>
      </c>
      <c r="E257" s="1">
        <v>11244.94</v>
      </c>
      <c r="F257" t="s">
        <v>5606</v>
      </c>
      <c r="G257" s="1">
        <v>2546.1</v>
      </c>
      <c r="H257" t="s">
        <v>5465</v>
      </c>
      <c r="I257" s="170">
        <v>192.96</v>
      </c>
      <c r="J257" t="s">
        <v>5416</v>
      </c>
      <c r="K257" s="1">
        <v>9023.24</v>
      </c>
    </row>
    <row r="258" spans="2:11">
      <c r="B258" t="s">
        <v>5620</v>
      </c>
      <c r="C258" s="1">
        <v>9417.1299999999992</v>
      </c>
      <c r="D258" t="s">
        <v>5581</v>
      </c>
      <c r="E258" s="1">
        <v>33825.279999999999</v>
      </c>
      <c r="F258" t="s">
        <v>5694</v>
      </c>
      <c r="G258" s="1">
        <v>902</v>
      </c>
      <c r="H258" t="s">
        <v>5687</v>
      </c>
      <c r="I258" s="1">
        <v>11545.65</v>
      </c>
      <c r="J258" t="s">
        <v>5382</v>
      </c>
      <c r="K258" s="1">
        <v>2516.5500000000002</v>
      </c>
    </row>
    <row r="259" spans="2:11">
      <c r="B259" t="s">
        <v>5621</v>
      </c>
      <c r="C259" s="1">
        <v>9790.83</v>
      </c>
      <c r="D259" t="s">
        <v>5592</v>
      </c>
      <c r="E259" s="1">
        <v>1108.5999999999999</v>
      </c>
      <c r="F259" t="s">
        <v>5641</v>
      </c>
      <c r="G259" s="1">
        <v>2826.92</v>
      </c>
      <c r="H259" t="s">
        <v>5649</v>
      </c>
      <c r="I259" s="1">
        <v>456.64</v>
      </c>
      <c r="J259" t="s">
        <v>5394</v>
      </c>
      <c r="K259" s="1">
        <v>7301.52</v>
      </c>
    </row>
    <row r="260" spans="2:11">
      <c r="B260" t="s">
        <v>5622</v>
      </c>
      <c r="C260" s="1">
        <v>4446.68</v>
      </c>
      <c r="D260" t="s">
        <v>5604</v>
      </c>
      <c r="E260" s="1">
        <v>5519.82</v>
      </c>
      <c r="F260" t="s">
        <v>5645</v>
      </c>
      <c r="G260" s="1">
        <v>3963</v>
      </c>
      <c r="H260" t="s">
        <v>5606</v>
      </c>
      <c r="I260" s="1">
        <v>3127.96</v>
      </c>
      <c r="J260" t="s">
        <v>5396</v>
      </c>
      <c r="K260" s="1">
        <v>5476.14</v>
      </c>
    </row>
    <row r="261" spans="2:11">
      <c r="C261" s="61">
        <f>SUM(C256:C260)</f>
        <v>34462.620000000003</v>
      </c>
      <c r="D261" t="s">
        <v>3428</v>
      </c>
      <c r="E261" s="1">
        <v>7312.8</v>
      </c>
      <c r="G261" s="61">
        <f>SUM(G256:G260)</f>
        <v>17581.52</v>
      </c>
      <c r="H261" t="s">
        <v>4219</v>
      </c>
      <c r="I261" s="1">
        <v>5299.65</v>
      </c>
      <c r="J261" t="s">
        <v>5367</v>
      </c>
      <c r="K261" s="1">
        <v>11106</v>
      </c>
    </row>
    <row r="262" spans="2:11">
      <c r="E262" s="61">
        <f>SUM(E256:E261)</f>
        <v>65864.44</v>
      </c>
      <c r="H262" t="s">
        <v>4222</v>
      </c>
      <c r="I262" s="1">
        <v>5299.65</v>
      </c>
      <c r="J262" t="s">
        <v>5468</v>
      </c>
      <c r="K262" s="170">
        <v>98.72</v>
      </c>
    </row>
    <row r="263" spans="2:11">
      <c r="I263">
        <f>SUM(I256:I262)</f>
        <v>32785.4</v>
      </c>
      <c r="J263" t="s">
        <v>5450</v>
      </c>
      <c r="K263" s="170">
        <v>4666.74</v>
      </c>
    </row>
    <row r="264" spans="2:11">
      <c r="B264" t="s">
        <v>5696</v>
      </c>
      <c r="C264" s="1">
        <v>2546</v>
      </c>
      <c r="J264" t="s">
        <v>5470</v>
      </c>
      <c r="K264" s="1">
        <v>5735.45</v>
      </c>
    </row>
    <row r="265" spans="2:11">
      <c r="B265" t="s">
        <v>5699</v>
      </c>
      <c r="C265" s="1">
        <v>2989.56</v>
      </c>
      <c r="J265" t="s">
        <v>5474</v>
      </c>
      <c r="K265" s="170">
        <v>672.12</v>
      </c>
    </row>
    <row r="266" spans="2:11">
      <c r="C266" s="1"/>
      <c r="J266" t="s">
        <v>5472</v>
      </c>
      <c r="K266" s="170">
        <v>879.84</v>
      </c>
    </row>
    <row r="267" spans="2:11">
      <c r="B267" t="s">
        <v>5681</v>
      </c>
      <c r="C267" s="1">
        <v>7565.11</v>
      </c>
      <c r="J267" t="s">
        <v>5441</v>
      </c>
      <c r="K267" s="1">
        <v>1476.44</v>
      </c>
    </row>
    <row r="268" spans="2:11">
      <c r="C268" s="62">
        <f>SUM(C264:C267)</f>
        <v>13100.669999999998</v>
      </c>
      <c r="J268" t="s">
        <v>5490</v>
      </c>
      <c r="K268" s="1">
        <v>9168.06</v>
      </c>
    </row>
    <row r="269" spans="2:11">
      <c r="J269" t="s">
        <v>5452</v>
      </c>
      <c r="K269" s="170">
        <v>4666.74</v>
      </c>
    </row>
    <row r="270" spans="2:11">
      <c r="J270" t="s">
        <v>5444</v>
      </c>
      <c r="K270" s="1">
        <v>4407.6499999999996</v>
      </c>
    </row>
    <row r="271" spans="2:11">
      <c r="J271" t="s">
        <v>5390</v>
      </c>
      <c r="K271" s="1">
        <v>7301.52</v>
      </c>
    </row>
    <row r="272" spans="2:11">
      <c r="J272" t="s">
        <v>5387</v>
      </c>
      <c r="K272" s="170">
        <v>669.44</v>
      </c>
    </row>
    <row r="273" spans="10:13">
      <c r="J273" t="s">
        <v>5438</v>
      </c>
      <c r="K273" s="1">
        <v>584.46</v>
      </c>
    </row>
    <row r="274" spans="10:13">
      <c r="J274" t="s">
        <v>5379</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K333"/>
  <sheetViews>
    <sheetView tabSelected="1" topLeftCell="A52" workbookViewId="0">
      <selection activeCell="E70" sqref="E70"/>
    </sheetView>
  </sheetViews>
  <sheetFormatPr defaultRowHeight="15"/>
  <cols>
    <col min="2" max="2" width="7.7109375" customWidth="1"/>
    <col min="3" max="3" width="51.5703125" customWidth="1"/>
    <col min="4" max="4" width="53.42578125" customWidth="1"/>
    <col min="5" max="5" width="44.85546875" bestFit="1" customWidth="1"/>
    <col min="6" max="6" width="38" bestFit="1" customWidth="1"/>
    <col min="7" max="7" width="27.7109375" bestFit="1" customWidth="1"/>
    <col min="8" max="8" width="25" bestFit="1" customWidth="1"/>
    <col min="9" max="9" width="24.140625" bestFit="1" customWidth="1"/>
    <col min="10" max="10" width="26.85546875" bestFit="1" customWidth="1"/>
  </cols>
  <sheetData>
    <row r="1" spans="1:10">
      <c r="A1" s="198"/>
      <c r="B1" t="s">
        <v>5885</v>
      </c>
      <c r="C1" t="s">
        <v>5886</v>
      </c>
      <c r="D1" t="s">
        <v>5887</v>
      </c>
      <c r="E1" t="s">
        <v>5888</v>
      </c>
      <c r="F1" t="s">
        <v>5889</v>
      </c>
      <c r="G1" t="s">
        <v>5890</v>
      </c>
      <c r="H1" t="s">
        <v>5891</v>
      </c>
      <c r="I1" t="s">
        <v>5892</v>
      </c>
      <c r="J1" t="s">
        <v>5893</v>
      </c>
    </row>
    <row r="2" spans="1:10" ht="13.15" customHeight="1">
      <c r="A2" s="198" t="s">
        <v>1913</v>
      </c>
      <c r="B2" s="199" t="s">
        <v>4393</v>
      </c>
      <c r="C2" t="s">
        <v>4394</v>
      </c>
      <c r="D2" s="10" t="s">
        <v>6148</v>
      </c>
      <c r="E2" s="10" t="s">
        <v>6148</v>
      </c>
      <c r="F2" s="83"/>
    </row>
    <row r="3" spans="1:10">
      <c r="A3" s="198"/>
      <c r="B3" s="199" t="s">
        <v>747</v>
      </c>
      <c r="C3" t="s">
        <v>5884</v>
      </c>
      <c r="D3" s="10" t="s">
        <v>6149</v>
      </c>
      <c r="E3" s="10" t="s">
        <v>6149</v>
      </c>
      <c r="F3" s="83" t="s">
        <v>1999</v>
      </c>
      <c r="G3" s="204" t="s">
        <v>5894</v>
      </c>
      <c r="H3" s="204" t="s">
        <v>5895</v>
      </c>
      <c r="J3" s="205" t="s">
        <v>5896</v>
      </c>
    </row>
    <row r="4" spans="1:10">
      <c r="A4" s="198"/>
      <c r="B4" s="199" t="s">
        <v>918</v>
      </c>
      <c r="C4" t="s">
        <v>4404</v>
      </c>
      <c r="D4" s="10" t="s">
        <v>4405</v>
      </c>
      <c r="E4" s="10" t="s">
        <v>4405</v>
      </c>
      <c r="F4" s="83"/>
    </row>
    <row r="5" spans="1:10">
      <c r="A5" s="198"/>
      <c r="B5" s="199" t="s">
        <v>4338</v>
      </c>
      <c r="C5" t="s">
        <v>4339</v>
      </c>
      <c r="D5" s="10" t="s">
        <v>4340</v>
      </c>
      <c r="E5" s="10" t="s">
        <v>4340</v>
      </c>
      <c r="F5" s="83"/>
    </row>
    <row r="6" spans="1:10">
      <c r="A6" s="198" t="s">
        <v>5862</v>
      </c>
      <c r="B6" s="199" t="s">
        <v>253</v>
      </c>
      <c r="C6" t="s">
        <v>172</v>
      </c>
      <c r="D6" s="186" t="s">
        <v>4242</v>
      </c>
      <c r="E6" s="186" t="s">
        <v>4242</v>
      </c>
      <c r="F6" s="83" t="s">
        <v>5908</v>
      </c>
      <c r="G6" s="204" t="s">
        <v>5897</v>
      </c>
      <c r="H6" s="204" t="s">
        <v>5944</v>
      </c>
      <c r="I6" s="204" t="s">
        <v>5898</v>
      </c>
      <c r="J6" s="205" t="s">
        <v>5899</v>
      </c>
    </row>
    <row r="7" spans="1:10">
      <c r="A7" s="198"/>
      <c r="B7" s="199" t="s">
        <v>1682</v>
      </c>
      <c r="C7" t="s">
        <v>1681</v>
      </c>
      <c r="D7" s="10" t="s">
        <v>1683</v>
      </c>
      <c r="E7" s="10" t="s">
        <v>1683</v>
      </c>
      <c r="F7" s="83"/>
      <c r="G7" s="131"/>
    </row>
    <row r="8" spans="1:10">
      <c r="A8" s="198"/>
      <c r="B8" s="199" t="s">
        <v>4706</v>
      </c>
      <c r="C8" t="s">
        <v>4245</v>
      </c>
      <c r="D8" s="203" t="s">
        <v>5839</v>
      </c>
      <c r="E8" s="203" t="s">
        <v>5839</v>
      </c>
      <c r="F8" s="83" t="s">
        <v>5900</v>
      </c>
      <c r="G8" s="208" t="s">
        <v>5901</v>
      </c>
      <c r="H8" s="205" t="s">
        <v>5943</v>
      </c>
      <c r="I8" s="205" t="s">
        <v>5902</v>
      </c>
      <c r="J8" s="205" t="s">
        <v>5903</v>
      </c>
    </row>
    <row r="9" spans="1:10">
      <c r="A9" s="198"/>
      <c r="B9" s="199" t="s">
        <v>159</v>
      </c>
      <c r="C9" t="s">
        <v>20</v>
      </c>
      <c r="D9" s="10" t="s">
        <v>6150</v>
      </c>
      <c r="E9" s="186"/>
      <c r="F9" s="83" t="s">
        <v>20</v>
      </c>
      <c r="G9" t="s">
        <v>5904</v>
      </c>
      <c r="H9" t="s">
        <v>5905</v>
      </c>
      <c r="J9" t="s">
        <v>5906</v>
      </c>
    </row>
    <row r="10" spans="1:10">
      <c r="A10" s="198"/>
      <c r="B10" s="199" t="s">
        <v>221</v>
      </c>
      <c r="C10" t="s">
        <v>419</v>
      </c>
      <c r="D10" s="10" t="s">
        <v>601</v>
      </c>
      <c r="E10" s="10" t="s">
        <v>601</v>
      </c>
      <c r="F10" s="83" t="s">
        <v>5907</v>
      </c>
      <c r="G10" s="209" t="s">
        <v>5909</v>
      </c>
      <c r="H10" s="209" t="s">
        <v>5910</v>
      </c>
      <c r="J10" s="205" t="s">
        <v>5911</v>
      </c>
    </row>
    <row r="11" spans="1:10">
      <c r="A11" s="198"/>
      <c r="B11" s="199" t="s">
        <v>379</v>
      </c>
      <c r="C11" t="s">
        <v>390</v>
      </c>
      <c r="D11" s="10" t="s">
        <v>410</v>
      </c>
      <c r="E11" s="10" t="s">
        <v>410</v>
      </c>
      <c r="F11" s="83" t="s">
        <v>5912</v>
      </c>
      <c r="G11" s="204" t="s">
        <v>5913</v>
      </c>
      <c r="H11" s="204" t="s">
        <v>5914</v>
      </c>
      <c r="I11" s="204" t="s">
        <v>5915</v>
      </c>
    </row>
    <row r="12" spans="1:10">
      <c r="A12" s="198"/>
      <c r="B12" s="199" t="s">
        <v>150</v>
      </c>
      <c r="C12" t="s">
        <v>5820</v>
      </c>
      <c r="D12" s="10" t="s">
        <v>6151</v>
      </c>
      <c r="E12" s="10" t="s">
        <v>6151</v>
      </c>
      <c r="F12" s="83" t="s">
        <v>5916</v>
      </c>
      <c r="G12" s="204" t="s">
        <v>5917</v>
      </c>
      <c r="H12" s="204" t="s">
        <v>5918</v>
      </c>
      <c r="J12" s="205" t="s">
        <v>5919</v>
      </c>
    </row>
    <row r="13" spans="1:10">
      <c r="A13" s="198"/>
      <c r="B13" s="199" t="s">
        <v>4365</v>
      </c>
      <c r="C13" t="s">
        <v>4366</v>
      </c>
      <c r="D13" s="10" t="s">
        <v>4367</v>
      </c>
      <c r="E13" s="10" t="s">
        <v>4367</v>
      </c>
      <c r="F13" s="83"/>
    </row>
    <row r="14" spans="1:10">
      <c r="A14" s="198"/>
      <c r="B14" s="199" t="s">
        <v>5864</v>
      </c>
      <c r="C14" t="s">
        <v>4392</v>
      </c>
      <c r="D14" s="203" t="s">
        <v>5840</v>
      </c>
      <c r="E14" s="203" t="s">
        <v>5840</v>
      </c>
      <c r="F14" s="83" t="s">
        <v>5925</v>
      </c>
      <c r="G14" s="208" t="s">
        <v>5926</v>
      </c>
      <c r="H14" s="205" t="s">
        <v>5927</v>
      </c>
    </row>
    <row r="15" spans="1:10" ht="13.5" customHeight="1">
      <c r="A15" s="198"/>
      <c r="B15" s="201" t="s">
        <v>466</v>
      </c>
      <c r="C15" t="s">
        <v>5822</v>
      </c>
      <c r="D15" s="10" t="s">
        <v>467</v>
      </c>
      <c r="E15" s="10" t="s">
        <v>467</v>
      </c>
      <c r="F15" s="83" t="s">
        <v>5928</v>
      </c>
      <c r="G15" s="204" t="s">
        <v>5929</v>
      </c>
      <c r="H15" s="204" t="s">
        <v>5930</v>
      </c>
      <c r="I15" s="204" t="s">
        <v>5931</v>
      </c>
      <c r="J15" s="205" t="s">
        <v>5932</v>
      </c>
    </row>
    <row r="16" spans="1:10">
      <c r="A16" s="198"/>
      <c r="B16" s="201" t="s">
        <v>578</v>
      </c>
      <c r="C16" t="s">
        <v>4246</v>
      </c>
      <c r="D16" s="10" t="s">
        <v>5841</v>
      </c>
      <c r="E16" s="10" t="s">
        <v>5841</v>
      </c>
      <c r="F16" s="83" t="s">
        <v>5920</v>
      </c>
      <c r="G16" s="204" t="s">
        <v>5921</v>
      </c>
      <c r="H16" s="204" t="s">
        <v>5922</v>
      </c>
      <c r="I16" s="204" t="s">
        <v>5923</v>
      </c>
      <c r="J16" s="205" t="s">
        <v>5924</v>
      </c>
    </row>
    <row r="17" spans="1:10">
      <c r="A17" s="198"/>
      <c r="B17" s="199" t="s">
        <v>4324</v>
      </c>
      <c r="C17" t="s">
        <v>4325</v>
      </c>
      <c r="D17" s="10" t="s">
        <v>4326</v>
      </c>
      <c r="E17" s="10" t="s">
        <v>4326</v>
      </c>
      <c r="F17" s="83" t="s">
        <v>5933</v>
      </c>
      <c r="G17" s="204" t="s">
        <v>5934</v>
      </c>
      <c r="H17" s="204" t="s">
        <v>5935</v>
      </c>
      <c r="I17" s="204" t="s">
        <v>5936</v>
      </c>
      <c r="J17" s="205" t="s">
        <v>5937</v>
      </c>
    </row>
    <row r="18" spans="1:10">
      <c r="A18" s="198"/>
      <c r="B18" s="199" t="s">
        <v>91</v>
      </c>
      <c r="C18" t="s">
        <v>88</v>
      </c>
      <c r="E18" s="10" t="s">
        <v>6152</v>
      </c>
      <c r="F18" s="83" t="s">
        <v>4850</v>
      </c>
      <c r="G18" s="204" t="s">
        <v>5938</v>
      </c>
      <c r="H18" s="204" t="s">
        <v>5939</v>
      </c>
      <c r="I18" s="204" t="s">
        <v>5931</v>
      </c>
      <c r="J18" s="205" t="s">
        <v>5940</v>
      </c>
    </row>
    <row r="19" spans="1:10">
      <c r="A19" s="198"/>
      <c r="B19" s="202" t="s">
        <v>1417</v>
      </c>
      <c r="C19" t="s">
        <v>1416</v>
      </c>
      <c r="D19" s="10" t="s">
        <v>5842</v>
      </c>
      <c r="E19" s="10" t="s">
        <v>5842</v>
      </c>
      <c r="F19" s="83" t="s">
        <v>1302</v>
      </c>
      <c r="G19" s="204" t="s">
        <v>5941</v>
      </c>
      <c r="H19" s="204" t="s">
        <v>5942</v>
      </c>
      <c r="I19" s="204" t="s">
        <v>5931</v>
      </c>
      <c r="J19" s="205" t="s">
        <v>5945</v>
      </c>
    </row>
    <row r="20" spans="1:10">
      <c r="A20" s="198" t="s">
        <v>5862</v>
      </c>
      <c r="B20" s="199" t="s">
        <v>110</v>
      </c>
      <c r="C20" t="s">
        <v>109</v>
      </c>
      <c r="D20" s="10" t="s">
        <v>4259</v>
      </c>
      <c r="E20" s="10" t="s">
        <v>4259</v>
      </c>
      <c r="F20" s="83" t="s">
        <v>109</v>
      </c>
      <c r="G20" s="208" t="s">
        <v>5946</v>
      </c>
      <c r="H20" s="205" t="s">
        <v>5947</v>
      </c>
      <c r="J20" s="205" t="s">
        <v>5948</v>
      </c>
    </row>
    <row r="21" spans="1:10">
      <c r="A21" s="198"/>
      <c r="B21" s="199" t="s">
        <v>394</v>
      </c>
      <c r="C21" t="s">
        <v>395</v>
      </c>
      <c r="D21" s="10" t="s">
        <v>6153</v>
      </c>
      <c r="E21" s="10" t="s">
        <v>6153</v>
      </c>
      <c r="F21" s="83" t="s">
        <v>5949</v>
      </c>
      <c r="G21" s="204" t="s">
        <v>5950</v>
      </c>
      <c r="H21" s="204" t="s">
        <v>5951</v>
      </c>
      <c r="I21" s="204" t="s">
        <v>5952</v>
      </c>
      <c r="J21" s="205" t="s">
        <v>5953</v>
      </c>
    </row>
    <row r="22" spans="1:10">
      <c r="A22" s="198"/>
      <c r="B22" s="199" t="s">
        <v>517</v>
      </c>
      <c r="C22" t="s">
        <v>4263</v>
      </c>
      <c r="D22" s="10" t="s">
        <v>4264</v>
      </c>
      <c r="E22" s="10" t="s">
        <v>4264</v>
      </c>
      <c r="F22" s="83" t="s">
        <v>5954</v>
      </c>
      <c r="G22" s="204" t="s">
        <v>5955</v>
      </c>
      <c r="H22" s="204" t="s">
        <v>5956</v>
      </c>
      <c r="I22" s="204" t="s">
        <v>5957</v>
      </c>
    </row>
    <row r="23" spans="1:10">
      <c r="A23" s="198"/>
      <c r="B23" s="199" t="s">
        <v>5865</v>
      </c>
      <c r="C23" t="s">
        <v>4265</v>
      </c>
      <c r="D23" s="10" t="s">
        <v>4264</v>
      </c>
      <c r="E23" s="10" t="s">
        <v>4264</v>
      </c>
      <c r="F23" s="83" t="s">
        <v>5954</v>
      </c>
      <c r="G23" s="204" t="s">
        <v>5955</v>
      </c>
      <c r="H23" s="204" t="s">
        <v>5956</v>
      </c>
      <c r="I23" s="204" t="s">
        <v>5957</v>
      </c>
    </row>
    <row r="24" spans="1:10">
      <c r="A24" s="198" t="s">
        <v>5863</v>
      </c>
      <c r="B24" s="201" t="s">
        <v>636</v>
      </c>
      <c r="C24" t="s">
        <v>5823</v>
      </c>
      <c r="D24" s="10" t="s">
        <v>678</v>
      </c>
      <c r="E24" s="10" t="s">
        <v>678</v>
      </c>
      <c r="F24" s="83" t="s">
        <v>5958</v>
      </c>
      <c r="G24" s="204" t="s">
        <v>5959</v>
      </c>
      <c r="H24" s="204" t="s">
        <v>5960</v>
      </c>
      <c r="J24" s="205" t="s">
        <v>5961</v>
      </c>
    </row>
    <row r="25" spans="1:10">
      <c r="A25" s="198"/>
      <c r="B25" s="199" t="s">
        <v>4315</v>
      </c>
      <c r="C25" t="s">
        <v>4316</v>
      </c>
      <c r="D25" s="10" t="s">
        <v>4317</v>
      </c>
      <c r="E25" s="10" t="s">
        <v>4317</v>
      </c>
      <c r="F25" s="83" t="s">
        <v>3318</v>
      </c>
      <c r="G25" s="204" t="s">
        <v>5962</v>
      </c>
      <c r="H25" s="204" t="s">
        <v>5963</v>
      </c>
      <c r="I25" s="204" t="s">
        <v>5964</v>
      </c>
    </row>
    <row r="26" spans="1:10">
      <c r="A26" s="198" t="s">
        <v>5863</v>
      </c>
      <c r="B26">
        <v>55561</v>
      </c>
      <c r="C26" t="s">
        <v>6028</v>
      </c>
      <c r="D26" s="10" t="s">
        <v>678</v>
      </c>
      <c r="E26" s="10" t="s">
        <v>678</v>
      </c>
      <c r="F26" s="83" t="s">
        <v>6028</v>
      </c>
      <c r="G26" s="204" t="s">
        <v>5959</v>
      </c>
      <c r="H26" s="204" t="s">
        <v>5960</v>
      </c>
      <c r="J26" s="205" t="s">
        <v>5961</v>
      </c>
    </row>
    <row r="27" spans="1:10">
      <c r="A27" s="198"/>
      <c r="B27" s="199"/>
      <c r="C27" t="s">
        <v>4464</v>
      </c>
      <c r="D27" s="10" t="s">
        <v>4465</v>
      </c>
      <c r="E27" s="10" t="s">
        <v>4465</v>
      </c>
      <c r="F27" s="83"/>
    </row>
    <row r="28" spans="1:10">
      <c r="A28" s="198"/>
      <c r="B28" s="199" t="s">
        <v>437</v>
      </c>
      <c r="C28" t="s">
        <v>6025</v>
      </c>
      <c r="D28" s="10" t="s">
        <v>436</v>
      </c>
      <c r="E28" s="10" t="s">
        <v>436</v>
      </c>
      <c r="F28" s="83"/>
    </row>
    <row r="29" spans="1:10">
      <c r="A29" s="198"/>
      <c r="B29" s="199" t="s">
        <v>5866</v>
      </c>
      <c r="C29" t="s">
        <v>5836</v>
      </c>
      <c r="D29" s="10" t="s">
        <v>4412</v>
      </c>
      <c r="E29" s="10" t="s">
        <v>4412</v>
      </c>
      <c r="F29" s="83"/>
    </row>
    <row r="30" spans="1:10">
      <c r="A30" s="198"/>
      <c r="B30" s="199" t="s">
        <v>4345</v>
      </c>
      <c r="C30" t="s">
        <v>4346</v>
      </c>
      <c r="D30" s="10" t="s">
        <v>6154</v>
      </c>
      <c r="E30" s="10" t="s">
        <v>6154</v>
      </c>
      <c r="F30" s="83"/>
    </row>
    <row r="31" spans="1:10" ht="15" customHeight="1">
      <c r="A31" s="198"/>
      <c r="B31" s="200" t="s">
        <v>987</v>
      </c>
      <c r="C31" t="s">
        <v>4305</v>
      </c>
      <c r="D31" s="10" t="s">
        <v>5843</v>
      </c>
      <c r="E31" s="10" t="s">
        <v>5843</v>
      </c>
      <c r="F31" s="83" t="s">
        <v>5965</v>
      </c>
      <c r="G31" s="204" t="s">
        <v>5966</v>
      </c>
      <c r="H31" s="204" t="s">
        <v>5967</v>
      </c>
      <c r="I31" s="204" t="s">
        <v>5968</v>
      </c>
    </row>
    <row r="32" spans="1:10">
      <c r="A32" s="198"/>
      <c r="B32" s="199" t="s">
        <v>1673</v>
      </c>
      <c r="C32" t="s">
        <v>1672</v>
      </c>
      <c r="D32" s="10" t="s">
        <v>1674</v>
      </c>
      <c r="E32" s="10" t="s">
        <v>1674</v>
      </c>
      <c r="F32" s="83" t="s">
        <v>5969</v>
      </c>
      <c r="G32" s="208" t="s">
        <v>5970</v>
      </c>
      <c r="H32" s="205" t="s">
        <v>5971</v>
      </c>
      <c r="I32" s="205" t="s">
        <v>5972</v>
      </c>
    </row>
    <row r="33" spans="1:10">
      <c r="A33" s="198"/>
      <c r="B33" s="199" t="s">
        <v>4924</v>
      </c>
      <c r="C33" t="s">
        <v>4923</v>
      </c>
      <c r="D33" s="186"/>
      <c r="E33" s="186"/>
      <c r="F33" s="83"/>
    </row>
    <row r="34" spans="1:10">
      <c r="A34" s="198"/>
      <c r="B34" s="199" t="s">
        <v>1863</v>
      </c>
      <c r="C34" t="s">
        <v>1862</v>
      </c>
      <c r="D34" s="186"/>
      <c r="E34" s="186"/>
      <c r="F34" s="83"/>
    </row>
    <row r="35" spans="1:10">
      <c r="A35" s="198"/>
      <c r="B35" s="199" t="s">
        <v>5867</v>
      </c>
      <c r="C35" t="s">
        <v>4281</v>
      </c>
      <c r="D35" s="186"/>
      <c r="E35" s="186"/>
      <c r="F35" s="83"/>
    </row>
    <row r="36" spans="1:10">
      <c r="A36" s="198"/>
      <c r="B36" s="201" t="s">
        <v>502</v>
      </c>
      <c r="C36" t="s">
        <v>640</v>
      </c>
      <c r="D36" s="10" t="s">
        <v>641</v>
      </c>
      <c r="E36" s="10" t="s">
        <v>641</v>
      </c>
      <c r="F36" s="83" t="s">
        <v>5973</v>
      </c>
      <c r="G36" s="208" t="s">
        <v>5974</v>
      </c>
      <c r="H36" s="205" t="s">
        <v>5975</v>
      </c>
      <c r="J36" s="205" t="s">
        <v>5976</v>
      </c>
    </row>
    <row r="37" spans="1:10">
      <c r="A37" s="198"/>
      <c r="B37" s="201" t="s">
        <v>4458</v>
      </c>
      <c r="C37" t="s">
        <v>4459</v>
      </c>
      <c r="D37" s="10" t="s">
        <v>6155</v>
      </c>
      <c r="E37" s="10" t="s">
        <v>6155</v>
      </c>
      <c r="F37" s="83"/>
    </row>
    <row r="38" spans="1:10">
      <c r="A38" s="198"/>
      <c r="B38" s="199" t="s">
        <v>1166</v>
      </c>
      <c r="C38" t="s">
        <v>2605</v>
      </c>
      <c r="D38" s="10" t="s">
        <v>6156</v>
      </c>
      <c r="E38" s="10" t="s">
        <v>6156</v>
      </c>
      <c r="F38" s="204" t="s">
        <v>5977</v>
      </c>
      <c r="G38" s="204" t="s">
        <v>5978</v>
      </c>
      <c r="H38" s="204" t="s">
        <v>5979</v>
      </c>
      <c r="J38" s="204" t="s">
        <v>5980</v>
      </c>
    </row>
    <row r="39" spans="1:10">
      <c r="A39" s="198"/>
      <c r="B39" s="199">
        <v>87009</v>
      </c>
      <c r="C39" t="s">
        <v>4350</v>
      </c>
      <c r="D39" s="10"/>
      <c r="E39" s="10"/>
      <c r="F39" s="83"/>
    </row>
    <row r="40" spans="1:10">
      <c r="A40" s="198"/>
      <c r="B40" s="199" t="s">
        <v>4430</v>
      </c>
      <c r="C40" t="s">
        <v>4431</v>
      </c>
      <c r="D40" s="186"/>
      <c r="E40" s="186"/>
      <c r="F40" s="83"/>
    </row>
    <row r="41" spans="1:10">
      <c r="A41" s="198" t="s">
        <v>1913</v>
      </c>
      <c r="B41" s="199" t="s">
        <v>446</v>
      </c>
      <c r="C41" t="s">
        <v>447</v>
      </c>
      <c r="D41" s="10" t="s">
        <v>6157</v>
      </c>
      <c r="E41" s="10" t="s">
        <v>6157</v>
      </c>
      <c r="F41" s="83" t="s">
        <v>5981</v>
      </c>
      <c r="G41" s="208" t="s">
        <v>5982</v>
      </c>
      <c r="H41" s="205" t="s">
        <v>5983</v>
      </c>
      <c r="I41" s="205" t="s">
        <v>5984</v>
      </c>
    </row>
    <row r="42" spans="1:10">
      <c r="A42" s="198"/>
      <c r="B42" s="199" t="s">
        <v>449</v>
      </c>
      <c r="C42" t="s">
        <v>448</v>
      </c>
      <c r="D42" s="10" t="s">
        <v>5883</v>
      </c>
      <c r="E42" s="10" t="s">
        <v>5883</v>
      </c>
      <c r="F42" s="83" t="s">
        <v>5985</v>
      </c>
      <c r="I42" s="204" t="s">
        <v>5986</v>
      </c>
      <c r="J42" s="205" t="s">
        <v>5987</v>
      </c>
    </row>
    <row r="43" spans="1:10">
      <c r="A43" s="198"/>
      <c r="B43" s="199" t="s">
        <v>985</v>
      </c>
      <c r="C43" t="s">
        <v>984</v>
      </c>
      <c r="D43" s="10" t="s">
        <v>4273</v>
      </c>
      <c r="E43" s="10" t="s">
        <v>4273</v>
      </c>
      <c r="F43" s="83" t="s">
        <v>5988</v>
      </c>
      <c r="G43" s="208" t="s">
        <v>5989</v>
      </c>
      <c r="H43" s="205" t="s">
        <v>5990</v>
      </c>
      <c r="I43" s="205" t="s">
        <v>5991</v>
      </c>
    </row>
    <row r="44" spans="1:10">
      <c r="A44" s="198"/>
      <c r="B44" s="199" t="s">
        <v>225</v>
      </c>
      <c r="C44" t="s">
        <v>1265</v>
      </c>
      <c r="D44" s="10" t="s">
        <v>438</v>
      </c>
      <c r="E44" s="10" t="s">
        <v>438</v>
      </c>
      <c r="F44" s="210" t="s">
        <v>5992</v>
      </c>
      <c r="G44" t="s">
        <v>5993</v>
      </c>
      <c r="H44" t="s">
        <v>5994</v>
      </c>
      <c r="I44" t="s">
        <v>5995</v>
      </c>
      <c r="J44" s="205" t="s">
        <v>5996</v>
      </c>
    </row>
    <row r="45" spans="1:10">
      <c r="A45" s="198"/>
      <c r="B45" s="199">
        <v>32387</v>
      </c>
      <c r="C45" t="s">
        <v>5824</v>
      </c>
      <c r="D45" s="10" t="s">
        <v>5844</v>
      </c>
      <c r="E45" s="10" t="s">
        <v>5844</v>
      </c>
      <c r="F45" s="83" t="s">
        <v>5824</v>
      </c>
      <c r="G45" s="204" t="s">
        <v>5997</v>
      </c>
      <c r="H45" s="204" t="s">
        <v>5998</v>
      </c>
      <c r="I45" s="204" t="s">
        <v>5999</v>
      </c>
      <c r="J45" s="205" t="s">
        <v>6000</v>
      </c>
    </row>
    <row r="46" spans="1:10">
      <c r="A46" s="198"/>
      <c r="B46" s="199" t="s">
        <v>818</v>
      </c>
      <c r="C46" t="s">
        <v>817</v>
      </c>
      <c r="D46" s="10" t="s">
        <v>1023</v>
      </c>
      <c r="E46" s="10" t="s">
        <v>1023</v>
      </c>
      <c r="F46" s="83" t="s">
        <v>6001</v>
      </c>
      <c r="G46" s="208" t="s">
        <v>6002</v>
      </c>
      <c r="H46" s="205" t="s">
        <v>6003</v>
      </c>
    </row>
    <row r="47" spans="1:10">
      <c r="A47" s="198"/>
      <c r="B47" s="199" t="s">
        <v>456</v>
      </c>
      <c r="C47" t="s">
        <v>455</v>
      </c>
      <c r="D47" s="186"/>
      <c r="E47" s="186"/>
      <c r="F47" s="83"/>
    </row>
    <row r="48" spans="1:10">
      <c r="A48" s="198"/>
      <c r="B48" s="199" t="s">
        <v>616</v>
      </c>
      <c r="C48" t="s">
        <v>617</v>
      </c>
      <c r="D48" s="10" t="s">
        <v>4282</v>
      </c>
      <c r="E48" s="10" t="s">
        <v>4282</v>
      </c>
      <c r="F48" s="83" t="s">
        <v>6004</v>
      </c>
      <c r="G48" s="208" t="s">
        <v>6005</v>
      </c>
      <c r="H48" s="205" t="s">
        <v>6006</v>
      </c>
    </row>
    <row r="49" spans="1:10">
      <c r="A49" s="198"/>
      <c r="B49" s="199" t="s">
        <v>4306</v>
      </c>
      <c r="C49" t="s">
        <v>4307</v>
      </c>
      <c r="D49" s="203" t="s">
        <v>5845</v>
      </c>
      <c r="E49" s="203" t="s">
        <v>5845</v>
      </c>
      <c r="F49" s="83" t="s">
        <v>1958</v>
      </c>
      <c r="G49" s="208" t="s">
        <v>6007</v>
      </c>
      <c r="H49" s="205" t="s">
        <v>6008</v>
      </c>
      <c r="J49" s="205" t="s">
        <v>6009</v>
      </c>
    </row>
    <row r="50" spans="1:10">
      <c r="A50" s="198"/>
      <c r="B50" s="199" t="s">
        <v>4409</v>
      </c>
      <c r="C50" t="s">
        <v>4410</v>
      </c>
      <c r="D50" s="10" t="s">
        <v>5846</v>
      </c>
      <c r="E50" s="10" t="s">
        <v>5846</v>
      </c>
      <c r="F50" s="83" t="s">
        <v>4136</v>
      </c>
      <c r="G50" s="208" t="s">
        <v>6011</v>
      </c>
      <c r="H50" s="205" t="s">
        <v>6012</v>
      </c>
      <c r="I50" s="204" t="s">
        <v>6010</v>
      </c>
    </row>
    <row r="51" spans="1:10">
      <c r="A51" s="198"/>
      <c r="B51" s="199" t="s">
        <v>157</v>
      </c>
      <c r="C51" t="s">
        <v>156</v>
      </c>
      <c r="D51" s="10" t="s">
        <v>6026</v>
      </c>
      <c r="E51" s="10" t="s">
        <v>6026</v>
      </c>
      <c r="F51" s="83" t="s">
        <v>6013</v>
      </c>
      <c r="I51" s="205" t="s">
        <v>6014</v>
      </c>
      <c r="J51" s="205" t="s">
        <v>6015</v>
      </c>
    </row>
    <row r="52" spans="1:10">
      <c r="A52" s="198"/>
      <c r="B52" s="199" t="s">
        <v>4285</v>
      </c>
      <c r="C52" t="s">
        <v>4286</v>
      </c>
      <c r="D52" s="10" t="s">
        <v>4287</v>
      </c>
      <c r="E52" s="10" t="s">
        <v>4287</v>
      </c>
      <c r="F52" s="83" t="s">
        <v>6016</v>
      </c>
      <c r="G52" s="208" t="s">
        <v>6017</v>
      </c>
      <c r="H52" s="205" t="s">
        <v>6018</v>
      </c>
      <c r="I52" s="205" t="s">
        <v>6019</v>
      </c>
      <c r="J52" s="205" t="s">
        <v>6020</v>
      </c>
    </row>
    <row r="53" spans="1:10">
      <c r="A53" s="198"/>
      <c r="B53" s="199" t="s">
        <v>412</v>
      </c>
      <c r="C53" t="s">
        <v>413</v>
      </c>
      <c r="D53" s="10" t="s">
        <v>414</v>
      </c>
      <c r="E53" s="10" t="s">
        <v>414</v>
      </c>
      <c r="F53" s="83"/>
    </row>
    <row r="54" spans="1:10" ht="16.5" customHeight="1">
      <c r="A54" s="198"/>
      <c r="B54" s="199" t="s">
        <v>534</v>
      </c>
      <c r="C54" t="s">
        <v>533</v>
      </c>
      <c r="D54" s="10" t="s">
        <v>664</v>
      </c>
      <c r="E54" s="10" t="s">
        <v>664</v>
      </c>
      <c r="F54" s="83" t="s">
        <v>6021</v>
      </c>
      <c r="G54" s="204" t="s">
        <v>6022</v>
      </c>
      <c r="H54" s="204" t="s">
        <v>6023</v>
      </c>
      <c r="I54" s="204" t="s">
        <v>6024</v>
      </c>
    </row>
    <row r="55" spans="1:10">
      <c r="A55" s="198"/>
      <c r="B55" s="199" t="s">
        <v>5868</v>
      </c>
      <c r="C55" t="s">
        <v>1330</v>
      </c>
      <c r="D55" s="10" t="s">
        <v>1331</v>
      </c>
      <c r="E55" s="10" t="s">
        <v>1331</v>
      </c>
      <c r="F55" s="83"/>
    </row>
    <row r="56" spans="1:10">
      <c r="A56" s="198"/>
      <c r="B56" s="199">
        <v>82199</v>
      </c>
      <c r="C56" t="s">
        <v>1026</v>
      </c>
      <c r="D56" s="10" t="s">
        <v>1073</v>
      </c>
      <c r="E56" s="10" t="s">
        <v>1073</v>
      </c>
      <c r="F56" s="83" t="s">
        <v>6029</v>
      </c>
      <c r="G56" s="208" t="s">
        <v>6030</v>
      </c>
      <c r="H56" s="205" t="s">
        <v>6031</v>
      </c>
      <c r="J56" s="205" t="s">
        <v>6032</v>
      </c>
    </row>
    <row r="57" spans="1:10">
      <c r="A57" s="198"/>
      <c r="B57" s="199" t="s">
        <v>4742</v>
      </c>
      <c r="C57" t="s">
        <v>4290</v>
      </c>
      <c r="D57" s="10" t="s">
        <v>5847</v>
      </c>
      <c r="E57" s="10" t="s">
        <v>5847</v>
      </c>
      <c r="F57" s="83" t="s">
        <v>2429</v>
      </c>
      <c r="G57" s="209" t="s">
        <v>6033</v>
      </c>
      <c r="H57" s="209" t="s">
        <v>6034</v>
      </c>
      <c r="I57" s="205" t="s">
        <v>6035</v>
      </c>
    </row>
    <row r="58" spans="1:10">
      <c r="A58" s="198"/>
      <c r="B58" s="201" t="s">
        <v>4460</v>
      </c>
      <c r="C58" t="s">
        <v>4461</v>
      </c>
      <c r="D58" s="186"/>
      <c r="E58" s="186"/>
      <c r="F58" s="83"/>
    </row>
    <row r="59" spans="1:10">
      <c r="A59" s="198"/>
      <c r="B59" s="199" t="s">
        <v>4863</v>
      </c>
      <c r="C59" t="s">
        <v>4864</v>
      </c>
      <c r="D59" s="186"/>
      <c r="E59" s="186"/>
      <c r="F59" s="83"/>
    </row>
    <row r="60" spans="1:10">
      <c r="A60" s="198"/>
      <c r="B60" s="199" t="s">
        <v>4274</v>
      </c>
      <c r="C60" t="s">
        <v>4783</v>
      </c>
      <c r="D60" s="186"/>
      <c r="E60" s="186"/>
      <c r="F60" s="83"/>
    </row>
    <row r="61" spans="1:10">
      <c r="A61" s="198"/>
      <c r="B61" s="201" t="s">
        <v>283</v>
      </c>
      <c r="C61" t="s">
        <v>520</v>
      </c>
      <c r="D61" s="186"/>
      <c r="E61" s="186"/>
      <c r="F61" s="83"/>
    </row>
    <row r="62" spans="1:10">
      <c r="A62" s="198"/>
      <c r="B62" s="199" t="s">
        <v>540</v>
      </c>
      <c r="C62" t="s">
        <v>539</v>
      </c>
      <c r="D62" s="10" t="s">
        <v>670</v>
      </c>
      <c r="E62" s="10" t="s">
        <v>670</v>
      </c>
      <c r="F62" s="206"/>
    </row>
    <row r="63" spans="1:10" ht="16.899999999999999" customHeight="1">
      <c r="A63" s="198"/>
      <c r="B63" s="199">
        <v>66647</v>
      </c>
      <c r="C63" t="s">
        <v>4356</v>
      </c>
      <c r="D63" s="10" t="s">
        <v>4357</v>
      </c>
      <c r="E63" s="10" t="s">
        <v>4357</v>
      </c>
      <c r="F63" s="83"/>
    </row>
    <row r="64" spans="1:10" ht="16.899999999999999" customHeight="1" thickBot="1">
      <c r="A64" s="198"/>
      <c r="B64" s="199">
        <v>50541</v>
      </c>
      <c r="C64" t="s">
        <v>5591</v>
      </c>
      <c r="D64" s="10" t="s">
        <v>5811</v>
      </c>
      <c r="E64" s="10" t="s">
        <v>5811</v>
      </c>
      <c r="F64" s="83"/>
    </row>
    <row r="65" spans="1:11" ht="15.75" thickBot="1">
      <c r="A65" s="198"/>
      <c r="B65" s="199">
        <v>24602</v>
      </c>
      <c r="C65" t="s">
        <v>4291</v>
      </c>
      <c r="D65" s="10" t="s">
        <v>4292</v>
      </c>
      <c r="E65" s="10" t="s">
        <v>4292</v>
      </c>
      <c r="F65" s="207"/>
    </row>
    <row r="66" spans="1:11">
      <c r="A66" s="198"/>
      <c r="B66" s="199" t="s">
        <v>4329</v>
      </c>
      <c r="C66" t="s">
        <v>4330</v>
      </c>
      <c r="D66" s="10" t="s">
        <v>5848</v>
      </c>
      <c r="E66" s="10" t="s">
        <v>5848</v>
      </c>
      <c r="F66" s="83" t="s">
        <v>6036</v>
      </c>
      <c r="G66" s="211" t="s">
        <v>6037</v>
      </c>
      <c r="H66" s="205" t="s">
        <v>6038</v>
      </c>
      <c r="J66" s="205" t="s">
        <v>5896</v>
      </c>
    </row>
    <row r="67" spans="1:11">
      <c r="A67" s="198"/>
      <c r="B67" s="199" t="s">
        <v>4359</v>
      </c>
      <c r="C67" t="s">
        <v>4360</v>
      </c>
      <c r="D67" s="10" t="s">
        <v>5849</v>
      </c>
      <c r="E67" s="10" t="s">
        <v>5849</v>
      </c>
      <c r="F67" s="83"/>
    </row>
    <row r="68" spans="1:11">
      <c r="A68" s="198"/>
      <c r="B68" s="199">
        <v>64411</v>
      </c>
      <c r="C68" t="s">
        <v>4408</v>
      </c>
      <c r="D68" s="10" t="s">
        <v>5850</v>
      </c>
      <c r="E68" s="10" t="s">
        <v>5850</v>
      </c>
      <c r="F68" s="83"/>
    </row>
    <row r="69" spans="1:11">
      <c r="A69" s="198"/>
      <c r="B69" s="199" t="s">
        <v>376</v>
      </c>
      <c r="C69" t="s">
        <v>4319</v>
      </c>
      <c r="D69" s="186"/>
      <c r="E69" s="186"/>
      <c r="F69" s="83" t="s">
        <v>6043</v>
      </c>
      <c r="G69" s="204" t="s">
        <v>6044</v>
      </c>
      <c r="H69" s="204" t="s">
        <v>6045</v>
      </c>
      <c r="I69" s="204" t="s">
        <v>6046</v>
      </c>
    </row>
    <row r="70" spans="1:11">
      <c r="A70" s="198"/>
      <c r="B70" s="199" t="s">
        <v>5826</v>
      </c>
      <c r="C70" t="s">
        <v>508</v>
      </c>
      <c r="D70" s="10" t="s">
        <v>6159</v>
      </c>
      <c r="E70" s="10" t="s">
        <v>6159</v>
      </c>
      <c r="F70" s="83" t="s">
        <v>6039</v>
      </c>
      <c r="G70" s="204" t="s">
        <v>6040</v>
      </c>
      <c r="H70" s="204" t="s">
        <v>6041</v>
      </c>
      <c r="J70" s="205" t="s">
        <v>6042</v>
      </c>
      <c r="K70" s="10" t="s">
        <v>6160</v>
      </c>
    </row>
    <row r="71" spans="1:11">
      <c r="A71" s="198"/>
      <c r="B71" s="199" t="s">
        <v>4406</v>
      </c>
      <c r="C71" t="s">
        <v>4407</v>
      </c>
      <c r="D71" s="10" t="s">
        <v>5851</v>
      </c>
      <c r="E71" s="10" t="s">
        <v>5851</v>
      </c>
      <c r="F71" s="83" t="s">
        <v>6047</v>
      </c>
      <c r="G71" s="208" t="s">
        <v>6048</v>
      </c>
      <c r="H71" s="205" t="s">
        <v>6049</v>
      </c>
      <c r="I71" s="205" t="s">
        <v>6050</v>
      </c>
    </row>
    <row r="72" spans="1:11" ht="15" customHeight="1">
      <c r="A72" s="198"/>
      <c r="B72" s="199" t="s">
        <v>4436</v>
      </c>
      <c r="C72" t="s">
        <v>4793</v>
      </c>
      <c r="D72" s="10" t="s">
        <v>4462</v>
      </c>
      <c r="E72" s="10" t="s">
        <v>4462</v>
      </c>
      <c r="F72" s="83"/>
    </row>
    <row r="73" spans="1:11">
      <c r="A73" s="198"/>
      <c r="B73" s="199" t="s">
        <v>1632</v>
      </c>
      <c r="C73" t="s">
        <v>1631</v>
      </c>
      <c r="D73" s="10" t="s">
        <v>5805</v>
      </c>
      <c r="E73" s="10" t="s">
        <v>5805</v>
      </c>
      <c r="F73" s="83"/>
    </row>
    <row r="74" spans="1:11" ht="17.649999999999999" customHeight="1">
      <c r="A74" s="198"/>
      <c r="B74" s="199">
        <v>44256</v>
      </c>
      <c r="C74" t="s">
        <v>4351</v>
      </c>
      <c r="D74" s="10" t="s">
        <v>5837</v>
      </c>
      <c r="E74" s="10" t="s">
        <v>5837</v>
      </c>
      <c r="F74" s="83"/>
    </row>
    <row r="75" spans="1:11" ht="16.149999999999999" customHeight="1">
      <c r="A75" s="198"/>
      <c r="B75" s="199" t="s">
        <v>1573</v>
      </c>
      <c r="C75" t="s">
        <v>4364</v>
      </c>
      <c r="D75" s="10" t="s">
        <v>1571</v>
      </c>
      <c r="E75" s="10" t="s">
        <v>1571</v>
      </c>
      <c r="F75" s="83" t="s">
        <v>6051</v>
      </c>
      <c r="G75" s="208" t="s">
        <v>6052</v>
      </c>
      <c r="H75" s="205" t="s">
        <v>6053</v>
      </c>
      <c r="I75" s="205" t="s">
        <v>6054</v>
      </c>
      <c r="J75" s="205" t="s">
        <v>6055</v>
      </c>
    </row>
    <row r="76" spans="1:11">
      <c r="A76" s="198"/>
      <c r="B76" s="199" t="s">
        <v>4362</v>
      </c>
      <c r="C76" t="s">
        <v>6056</v>
      </c>
      <c r="D76" s="10" t="s">
        <v>4363</v>
      </c>
      <c r="E76" s="10" t="s">
        <v>4363</v>
      </c>
      <c r="F76" s="83" t="s">
        <v>6057</v>
      </c>
      <c r="G76" s="204" t="s">
        <v>6058</v>
      </c>
      <c r="H76" s="204" t="s">
        <v>6059</v>
      </c>
      <c r="I76" s="204" t="s">
        <v>6060</v>
      </c>
    </row>
    <row r="77" spans="1:11">
      <c r="A77" s="198"/>
      <c r="B77" s="199" t="s">
        <v>4749</v>
      </c>
      <c r="C77" t="s">
        <v>4322</v>
      </c>
      <c r="D77" s="10" t="s">
        <v>4323</v>
      </c>
      <c r="E77" s="10" t="s">
        <v>4323</v>
      </c>
      <c r="F77" s="83" t="s">
        <v>6061</v>
      </c>
      <c r="G77" s="208" t="s">
        <v>6062</v>
      </c>
      <c r="H77" s="205" t="s">
        <v>6063</v>
      </c>
      <c r="I77" s="205" t="s">
        <v>6064</v>
      </c>
      <c r="J77" s="205" t="s">
        <v>6065</v>
      </c>
    </row>
    <row r="78" spans="1:11">
      <c r="A78" s="198"/>
      <c r="B78" s="199" t="s">
        <v>1168</v>
      </c>
      <c r="C78" t="s">
        <v>1167</v>
      </c>
      <c r="D78" s="10" t="s">
        <v>4304</v>
      </c>
      <c r="E78" s="10" t="s">
        <v>4304</v>
      </c>
      <c r="F78" s="83"/>
    </row>
    <row r="79" spans="1:11">
      <c r="A79" s="83"/>
      <c r="B79" s="199" t="s">
        <v>4456</v>
      </c>
      <c r="C79" t="s">
        <v>4457</v>
      </c>
      <c r="D79" s="186"/>
      <c r="E79" s="186"/>
      <c r="F79" s="83"/>
    </row>
    <row r="80" spans="1:11">
      <c r="A80" s="83"/>
      <c r="B80" s="199" t="s">
        <v>5829</v>
      </c>
      <c r="C80" t="s">
        <v>4318</v>
      </c>
      <c r="D80" s="186"/>
      <c r="E80" s="186"/>
      <c r="F80" s="83"/>
    </row>
    <row r="81" spans="1:6">
      <c r="A81" s="83"/>
      <c r="B81" s="199">
        <v>61141</v>
      </c>
      <c r="C81" t="s">
        <v>4400</v>
      </c>
      <c r="D81" s="186"/>
      <c r="E81" s="186"/>
      <c r="F81" s="83"/>
    </row>
    <row r="82" spans="1:6">
      <c r="A82" s="83"/>
      <c r="B82" s="199" t="s">
        <v>5205</v>
      </c>
      <c r="C82" t="s">
        <v>5204</v>
      </c>
      <c r="D82" s="186"/>
      <c r="E82" s="186"/>
      <c r="F82" s="83"/>
    </row>
    <row r="83" spans="1:6">
      <c r="A83" s="83"/>
      <c r="B83" s="199" t="s">
        <v>4444</v>
      </c>
      <c r="C83" t="s">
        <v>4445</v>
      </c>
      <c r="D83" s="186"/>
      <c r="E83" s="186"/>
      <c r="F83" s="83"/>
    </row>
    <row r="84" spans="1:6" ht="15" customHeight="1">
      <c r="A84" s="83"/>
      <c r="B84" s="199" t="s">
        <v>5667</v>
      </c>
      <c r="C84" t="s">
        <v>5349</v>
      </c>
      <c r="D84" s="186"/>
      <c r="E84" s="186"/>
      <c r="F84" s="83"/>
    </row>
    <row r="85" spans="1:6">
      <c r="A85" s="83"/>
      <c r="B85" s="199">
        <v>95368</v>
      </c>
      <c r="C85" t="s">
        <v>4369</v>
      </c>
      <c r="D85" s="10" t="s">
        <v>4370</v>
      </c>
      <c r="E85" s="10" t="s">
        <v>4370</v>
      </c>
      <c r="F85" s="83"/>
    </row>
    <row r="86" spans="1:6">
      <c r="A86" s="83"/>
      <c r="B86" s="199" t="s">
        <v>4425</v>
      </c>
      <c r="C86" t="s">
        <v>4426</v>
      </c>
      <c r="D86" s="186"/>
      <c r="E86" s="186"/>
      <c r="F86" s="83"/>
    </row>
    <row r="87" spans="1:6">
      <c r="A87" s="83"/>
      <c r="B87" s="199" t="s">
        <v>168</v>
      </c>
      <c r="C87" t="s">
        <v>21</v>
      </c>
      <c r="D87" s="186"/>
      <c r="E87" s="186"/>
      <c r="F87" s="83"/>
    </row>
    <row r="88" spans="1:6" ht="17.649999999999999" customHeight="1">
      <c r="A88" s="83"/>
      <c r="B88" s="199" t="s">
        <v>995</v>
      </c>
      <c r="C88" t="s">
        <v>934</v>
      </c>
      <c r="D88" s="10" t="s">
        <v>1296</v>
      </c>
      <c r="E88" s="10" t="s">
        <v>1296</v>
      </c>
      <c r="F88" s="83"/>
    </row>
    <row r="89" spans="1:6">
      <c r="A89" s="83"/>
      <c r="B89" s="199" t="s">
        <v>900</v>
      </c>
      <c r="C89" t="s">
        <v>5816</v>
      </c>
      <c r="D89" s="186"/>
      <c r="E89" s="186"/>
      <c r="F89" s="83"/>
    </row>
    <row r="90" spans="1:6">
      <c r="A90" s="83"/>
      <c r="B90" s="199" t="s">
        <v>177</v>
      </c>
      <c r="C90" t="s">
        <v>176</v>
      </c>
      <c r="D90" s="10" t="s">
        <v>278</v>
      </c>
      <c r="E90" s="10" t="s">
        <v>278</v>
      </c>
      <c r="F90" s="83"/>
    </row>
    <row r="91" spans="1:6">
      <c r="A91" s="83"/>
      <c r="B91" s="199" t="s">
        <v>4451</v>
      </c>
      <c r="C91" t="s">
        <v>4799</v>
      </c>
      <c r="D91" s="186"/>
      <c r="E91" s="186"/>
      <c r="F91" s="83"/>
    </row>
    <row r="92" spans="1:6">
      <c r="B92" s="199" t="s">
        <v>4239</v>
      </c>
      <c r="C92" t="s">
        <v>4240</v>
      </c>
      <c r="D92" s="10" t="s">
        <v>4241</v>
      </c>
      <c r="E92" s="10" t="s">
        <v>4241</v>
      </c>
      <c r="F92" s="83"/>
    </row>
    <row r="93" spans="1:6">
      <c r="B93" s="199" t="s">
        <v>5803</v>
      </c>
      <c r="C93" t="s">
        <v>4383</v>
      </c>
      <c r="D93" s="186"/>
      <c r="E93" s="186"/>
      <c r="F93" s="83"/>
    </row>
    <row r="94" spans="1:6">
      <c r="A94" s="83"/>
      <c r="B94" s="199">
        <v>70508</v>
      </c>
      <c r="C94" t="s">
        <v>917</v>
      </c>
      <c r="D94" s="186"/>
      <c r="E94" s="186"/>
      <c r="F94" s="83"/>
    </row>
    <row r="95" spans="1:6">
      <c r="A95" s="83"/>
      <c r="B95" s="199" t="s">
        <v>4353</v>
      </c>
      <c r="C95" t="s">
        <v>4354</v>
      </c>
      <c r="D95" s="10" t="s">
        <v>4355</v>
      </c>
      <c r="E95" s="10" t="s">
        <v>4355</v>
      </c>
      <c r="F95" s="83"/>
    </row>
    <row r="96" spans="1:6">
      <c r="A96" s="83"/>
      <c r="B96" s="199" t="s">
        <v>4378</v>
      </c>
      <c r="C96" t="s">
        <v>4379</v>
      </c>
      <c r="D96" s="186"/>
      <c r="E96" s="186"/>
      <c r="F96" s="83"/>
    </row>
    <row r="97" spans="1:10">
      <c r="A97" s="83"/>
      <c r="B97" s="199">
        <v>32245</v>
      </c>
      <c r="C97" t="s">
        <v>4275</v>
      </c>
      <c r="D97" s="186"/>
      <c r="E97" s="186"/>
      <c r="F97" s="83"/>
    </row>
    <row r="98" spans="1:10">
      <c r="B98" s="201" t="s">
        <v>922</v>
      </c>
      <c r="C98" t="s">
        <v>5500</v>
      </c>
      <c r="D98" s="186"/>
      <c r="E98" s="186"/>
      <c r="F98" s="83"/>
    </row>
    <row r="99" spans="1:10">
      <c r="A99" s="83"/>
      <c r="B99" s="199" t="s">
        <v>922</v>
      </c>
      <c r="C99" t="s">
        <v>921</v>
      </c>
      <c r="D99" s="10" t="s">
        <v>996</v>
      </c>
      <c r="E99" s="10" t="s">
        <v>996</v>
      </c>
      <c r="F99" s="83"/>
    </row>
    <row r="100" spans="1:10">
      <c r="A100" s="83"/>
      <c r="B100" s="200" t="s">
        <v>4450</v>
      </c>
      <c r="C100" t="s">
        <v>5810</v>
      </c>
      <c r="D100" s="186"/>
      <c r="E100" s="186"/>
      <c r="F100" s="83"/>
    </row>
    <row r="101" spans="1:10">
      <c r="A101" s="83"/>
      <c r="B101" s="199" t="s">
        <v>655</v>
      </c>
      <c r="C101" t="s">
        <v>654</v>
      </c>
      <c r="D101" s="10" t="s">
        <v>653</v>
      </c>
      <c r="E101" s="10" t="s">
        <v>653</v>
      </c>
      <c r="F101" s="83" t="s">
        <v>5103</v>
      </c>
      <c r="G101" s="204" t="s">
        <v>6066</v>
      </c>
      <c r="H101" s="204" t="s">
        <v>6067</v>
      </c>
      <c r="I101" s="204" t="s">
        <v>6068</v>
      </c>
    </row>
    <row r="102" spans="1:10">
      <c r="A102" s="83"/>
      <c r="B102" s="199" t="s">
        <v>605</v>
      </c>
      <c r="C102" t="s">
        <v>604</v>
      </c>
      <c r="D102" s="10" t="s">
        <v>6027</v>
      </c>
      <c r="E102" s="10" t="s">
        <v>6027</v>
      </c>
      <c r="F102" s="83" t="s">
        <v>6069</v>
      </c>
      <c r="G102" s="204" t="s">
        <v>6070</v>
      </c>
      <c r="H102" s="204" t="s">
        <v>6071</v>
      </c>
      <c r="J102" s="205" t="s">
        <v>6072</v>
      </c>
    </row>
    <row r="103" spans="1:10">
      <c r="A103" s="83"/>
      <c r="B103" s="199" t="s">
        <v>4422</v>
      </c>
      <c r="C103" t="s">
        <v>4423</v>
      </c>
      <c r="D103" s="197"/>
      <c r="E103" s="197"/>
      <c r="F103" s="83"/>
    </row>
    <row r="104" spans="1:10">
      <c r="A104" s="83"/>
      <c r="B104" s="199">
        <v>66618</v>
      </c>
      <c r="C104" t="s">
        <v>4415</v>
      </c>
      <c r="D104" s="10" t="s">
        <v>4416</v>
      </c>
      <c r="E104" s="10" t="s">
        <v>4416</v>
      </c>
      <c r="F104" s="83"/>
    </row>
    <row r="105" spans="1:10">
      <c r="A105" s="83"/>
      <c r="B105" s="199" t="s">
        <v>4276</v>
      </c>
      <c r="C105" t="s">
        <v>4277</v>
      </c>
      <c r="D105" s="10" t="s">
        <v>4278</v>
      </c>
      <c r="E105" s="10" t="s">
        <v>4278</v>
      </c>
      <c r="F105" s="83"/>
    </row>
    <row r="106" spans="1:10">
      <c r="A106" s="83"/>
      <c r="B106" s="199" t="s">
        <v>5724</v>
      </c>
      <c r="C106" t="s">
        <v>5723</v>
      </c>
      <c r="D106" s="10" t="s">
        <v>4417</v>
      </c>
      <c r="E106" s="10" t="s">
        <v>4417</v>
      </c>
      <c r="F106" s="83"/>
    </row>
    <row r="107" spans="1:10" ht="16.149999999999999" customHeight="1">
      <c r="A107" s="83"/>
      <c r="B107" s="200" t="s">
        <v>5670</v>
      </c>
      <c r="C107" t="s">
        <v>5668</v>
      </c>
      <c r="D107" s="186"/>
      <c r="E107" s="186"/>
      <c r="F107" s="83"/>
    </row>
    <row r="108" spans="1:10">
      <c r="A108" s="83"/>
      <c r="B108" s="199" t="s">
        <v>4437</v>
      </c>
      <c r="C108" t="s">
        <v>4438</v>
      </c>
      <c r="D108" s="186"/>
      <c r="E108" s="186"/>
      <c r="F108" s="83"/>
    </row>
    <row r="109" spans="1:10">
      <c r="A109" s="83"/>
      <c r="B109" s="199" t="s">
        <v>4361</v>
      </c>
      <c r="C109" t="s">
        <v>5819</v>
      </c>
      <c r="D109" s="186"/>
      <c r="E109" s="186"/>
      <c r="F109" s="83"/>
    </row>
    <row r="110" spans="1:10">
      <c r="A110" s="83"/>
      <c r="B110" s="199" t="s">
        <v>5353</v>
      </c>
      <c r="C110" t="s">
        <v>5352</v>
      </c>
      <c r="D110" s="186"/>
      <c r="E110" s="186"/>
      <c r="F110" s="83"/>
    </row>
    <row r="111" spans="1:10">
      <c r="A111" s="83"/>
      <c r="B111" s="199" t="s">
        <v>5869</v>
      </c>
      <c r="C111" t="s">
        <v>4800</v>
      </c>
      <c r="D111" s="186"/>
      <c r="E111" s="186"/>
      <c r="F111" s="83"/>
    </row>
    <row r="112" spans="1:10">
      <c r="A112" s="83"/>
      <c r="B112" s="199" t="s">
        <v>442</v>
      </c>
      <c r="C112" t="s">
        <v>443</v>
      </c>
      <c r="D112" s="10" t="s">
        <v>1440</v>
      </c>
      <c r="E112" s="10" t="s">
        <v>1440</v>
      </c>
      <c r="F112" s="83" t="s">
        <v>6073</v>
      </c>
      <c r="G112" s="208" t="s">
        <v>6074</v>
      </c>
      <c r="H112" s="205" t="s">
        <v>6075</v>
      </c>
      <c r="J112" s="205" t="s">
        <v>6076</v>
      </c>
    </row>
    <row r="113" spans="1:10" ht="16.149999999999999" customHeight="1">
      <c r="A113" s="83"/>
      <c r="B113" s="199">
        <v>86044</v>
      </c>
      <c r="C113" t="s">
        <v>4624</v>
      </c>
      <c r="D113" s="10" t="s">
        <v>5852</v>
      </c>
      <c r="E113" s="10" t="s">
        <v>5852</v>
      </c>
      <c r="F113" s="83"/>
    </row>
    <row r="114" spans="1:10" ht="14.45" customHeight="1">
      <c r="A114" s="83"/>
      <c r="B114" s="199" t="s">
        <v>5821</v>
      </c>
      <c r="C114" t="s">
        <v>638</v>
      </c>
      <c r="D114" s="10" t="s">
        <v>639</v>
      </c>
      <c r="E114" s="10" t="s">
        <v>639</v>
      </c>
      <c r="F114" s="83" t="s">
        <v>6077</v>
      </c>
      <c r="G114" s="204" t="s">
        <v>6078</v>
      </c>
      <c r="H114" s="204" t="s">
        <v>6079</v>
      </c>
      <c r="I114" s="204" t="s">
        <v>6080</v>
      </c>
      <c r="J114" s="205" t="s">
        <v>6081</v>
      </c>
    </row>
    <row r="115" spans="1:10">
      <c r="A115" s="83"/>
      <c r="B115" s="199" t="s">
        <v>403</v>
      </c>
      <c r="C115" t="s">
        <v>402</v>
      </c>
      <c r="D115" s="186"/>
      <c r="E115" s="186"/>
      <c r="F115" s="83"/>
    </row>
    <row r="116" spans="1:10">
      <c r="A116" s="83"/>
      <c r="B116" s="199">
        <v>71304</v>
      </c>
      <c r="C116" t="s">
        <v>4243</v>
      </c>
      <c r="D116" s="186"/>
      <c r="E116" s="186"/>
      <c r="F116" s="83"/>
    </row>
    <row r="117" spans="1:10">
      <c r="A117" s="83"/>
      <c r="B117" s="199" t="s">
        <v>5408</v>
      </c>
      <c r="C117" t="s">
        <v>5407</v>
      </c>
      <c r="D117" s="186"/>
      <c r="E117" s="186"/>
      <c r="F117" s="83"/>
    </row>
    <row r="118" spans="1:10">
      <c r="A118" s="83"/>
      <c r="B118" s="199" t="s">
        <v>904</v>
      </c>
      <c r="C118" t="s">
        <v>903</v>
      </c>
      <c r="D118" s="186"/>
      <c r="E118" s="186"/>
      <c r="F118" s="83"/>
    </row>
    <row r="119" spans="1:10">
      <c r="B119" s="199" t="s">
        <v>4476</v>
      </c>
      <c r="C119" t="s">
        <v>4477</v>
      </c>
      <c r="D119" s="186"/>
      <c r="E119" s="186"/>
      <c r="F119" s="83"/>
    </row>
    <row r="120" spans="1:10">
      <c r="A120" s="83"/>
      <c r="B120" s="199">
        <v>65586</v>
      </c>
      <c r="C120" t="s">
        <v>1295</v>
      </c>
      <c r="D120" s="10" t="s">
        <v>4244</v>
      </c>
      <c r="E120" s="10" t="s">
        <v>4244</v>
      </c>
      <c r="F120" s="83" t="s">
        <v>6082</v>
      </c>
      <c r="G120" t="s">
        <v>6083</v>
      </c>
      <c r="H120" s="205" t="s">
        <v>6084</v>
      </c>
      <c r="I120" s="205" t="s">
        <v>6085</v>
      </c>
      <c r="J120" s="205" t="s">
        <v>6086</v>
      </c>
    </row>
    <row r="121" spans="1:10">
      <c r="A121" s="83"/>
      <c r="B121" s="199" t="s">
        <v>5870</v>
      </c>
      <c r="C121" t="s">
        <v>1283</v>
      </c>
      <c r="D121" s="10" t="s">
        <v>1294</v>
      </c>
      <c r="E121" s="10" t="s">
        <v>1294</v>
      </c>
      <c r="F121" s="83" t="s">
        <v>6087</v>
      </c>
      <c r="G121" s="204" t="s">
        <v>6088</v>
      </c>
      <c r="H121" s="204" t="s">
        <v>6089</v>
      </c>
      <c r="I121" s="204" t="s">
        <v>6090</v>
      </c>
      <c r="J121" s="205" t="s">
        <v>6091</v>
      </c>
    </row>
    <row r="122" spans="1:10">
      <c r="A122" s="83"/>
      <c r="B122" s="199" t="s">
        <v>1346</v>
      </c>
      <c r="C122" t="s">
        <v>1345</v>
      </c>
      <c r="D122" s="186"/>
      <c r="E122" s="186"/>
      <c r="F122" s="83"/>
    </row>
    <row r="123" spans="1:10">
      <c r="A123" s="83"/>
      <c r="B123" s="199">
        <v>54119</v>
      </c>
      <c r="C123" t="s">
        <v>5348</v>
      </c>
      <c r="D123" s="186"/>
      <c r="E123" s="186"/>
      <c r="F123" s="83"/>
    </row>
    <row r="124" spans="1:10">
      <c r="A124" s="83"/>
      <c r="B124" s="199">
        <v>10988</v>
      </c>
      <c r="C124" t="s">
        <v>4443</v>
      </c>
      <c r="D124" s="186"/>
      <c r="E124" s="186"/>
      <c r="F124" s="83"/>
    </row>
    <row r="125" spans="1:10">
      <c r="A125" s="83"/>
      <c r="B125" s="199">
        <v>81815</v>
      </c>
      <c r="C125" t="s">
        <v>4371</v>
      </c>
      <c r="D125" s="186"/>
      <c r="E125" s="186"/>
      <c r="F125" s="83"/>
    </row>
    <row r="126" spans="1:10">
      <c r="A126" s="83"/>
      <c r="B126" s="199" t="s">
        <v>214</v>
      </c>
      <c r="C126" t="s">
        <v>215</v>
      </c>
      <c r="D126" s="10" t="s">
        <v>1502</v>
      </c>
      <c r="E126" s="10" t="s">
        <v>1502</v>
      </c>
      <c r="F126" s="83" t="s">
        <v>6092</v>
      </c>
      <c r="G126" s="208" t="s">
        <v>6093</v>
      </c>
      <c r="H126" s="205" t="s">
        <v>6094</v>
      </c>
      <c r="J126" t="s">
        <v>6095</v>
      </c>
    </row>
    <row r="127" spans="1:10">
      <c r="A127" s="83"/>
      <c r="B127" s="199" t="s">
        <v>4343</v>
      </c>
      <c r="C127" t="s">
        <v>4344</v>
      </c>
      <c r="D127" s="10" t="s">
        <v>5853</v>
      </c>
      <c r="E127" s="10" t="s">
        <v>5853</v>
      </c>
      <c r="F127" s="83"/>
    </row>
    <row r="128" spans="1:10">
      <c r="A128" s="83"/>
      <c r="B128" s="199" t="s">
        <v>4372</v>
      </c>
      <c r="C128" t="s">
        <v>4373</v>
      </c>
      <c r="D128" s="186"/>
      <c r="E128" s="186"/>
      <c r="F128" s="83"/>
    </row>
    <row r="129" spans="1:10">
      <c r="A129" s="83"/>
      <c r="B129" s="199">
        <v>15645</v>
      </c>
      <c r="C129" t="s">
        <v>5661</v>
      </c>
      <c r="D129" s="186"/>
      <c r="E129" s="186"/>
      <c r="F129" s="83"/>
    </row>
    <row r="130" spans="1:10">
      <c r="A130" s="83"/>
      <c r="B130" s="199">
        <v>76588</v>
      </c>
      <c r="C130" t="s">
        <v>4358</v>
      </c>
      <c r="D130" s="186"/>
      <c r="E130" s="186"/>
      <c r="F130" s="83"/>
    </row>
    <row r="131" spans="1:10">
      <c r="A131" s="83"/>
      <c r="B131" s="199" t="s">
        <v>1020</v>
      </c>
      <c r="C131" t="s">
        <v>4581</v>
      </c>
      <c r="D131" s="10" t="s">
        <v>5854</v>
      </c>
      <c r="E131" s="10" t="s">
        <v>5854</v>
      </c>
      <c r="F131" s="83"/>
    </row>
    <row r="132" spans="1:10" ht="14.25" customHeight="1">
      <c r="A132" s="83"/>
      <c r="B132" s="199">
        <v>11243</v>
      </c>
      <c r="C132" t="s">
        <v>4391</v>
      </c>
      <c r="D132" s="186"/>
      <c r="E132" s="186"/>
      <c r="F132" s="83"/>
    </row>
    <row r="133" spans="1:10">
      <c r="A133" s="83"/>
      <c r="B133" s="199" t="s">
        <v>631</v>
      </c>
      <c r="C133" t="s">
        <v>630</v>
      </c>
      <c r="D133" s="10" t="s">
        <v>663</v>
      </c>
      <c r="E133" s="10" t="s">
        <v>663</v>
      </c>
      <c r="F133" s="83"/>
    </row>
    <row r="134" spans="1:10">
      <c r="A134" s="83"/>
      <c r="B134" s="199" t="s">
        <v>1076</v>
      </c>
      <c r="C134" t="s">
        <v>1075</v>
      </c>
      <c r="D134" s="186"/>
      <c r="E134" s="186"/>
      <c r="F134" s="83"/>
    </row>
    <row r="135" spans="1:10">
      <c r="A135" s="83"/>
      <c r="B135" s="199">
        <v>66087</v>
      </c>
      <c r="C135" t="s">
        <v>4279</v>
      </c>
      <c r="D135" s="10" t="s">
        <v>4280</v>
      </c>
      <c r="E135" s="10" t="s">
        <v>4280</v>
      </c>
      <c r="F135" s="83" t="s">
        <v>6096</v>
      </c>
      <c r="G135" s="208" t="s">
        <v>6097</v>
      </c>
      <c r="H135" s="205" t="s">
        <v>6098</v>
      </c>
      <c r="I135" s="205" t="s">
        <v>6099</v>
      </c>
      <c r="J135" s="205" t="s">
        <v>6100</v>
      </c>
    </row>
    <row r="136" spans="1:10">
      <c r="A136" s="83"/>
      <c r="B136" s="199" t="s">
        <v>532</v>
      </c>
      <c r="C136" t="s">
        <v>531</v>
      </c>
      <c r="D136" s="10" t="s">
        <v>912</v>
      </c>
      <c r="E136" s="10" t="s">
        <v>912</v>
      </c>
      <c r="F136" s="83"/>
    </row>
    <row r="137" spans="1:10">
      <c r="A137" s="83"/>
      <c r="B137" s="199" t="s">
        <v>163</v>
      </c>
      <c r="C137" t="s">
        <v>162</v>
      </c>
      <c r="D137" s="10" t="s">
        <v>316</v>
      </c>
      <c r="E137" s="10" t="s">
        <v>316</v>
      </c>
      <c r="F137" s="83" t="s">
        <v>6101</v>
      </c>
      <c r="G137" s="205" t="s">
        <v>6102</v>
      </c>
      <c r="H137" t="s">
        <v>6103</v>
      </c>
      <c r="J137" t="s">
        <v>6104</v>
      </c>
    </row>
    <row r="138" spans="1:10">
      <c r="A138" s="83"/>
      <c r="B138" s="199" t="s">
        <v>5871</v>
      </c>
      <c r="C138" t="s">
        <v>1310</v>
      </c>
      <c r="D138" s="186"/>
      <c r="E138" s="186"/>
      <c r="F138" s="83"/>
    </row>
    <row r="139" spans="1:10">
      <c r="A139" s="83"/>
      <c r="B139" s="199" t="s">
        <v>94</v>
      </c>
      <c r="C139" t="s">
        <v>92</v>
      </c>
      <c r="D139" s="10"/>
      <c r="E139" s="10"/>
      <c r="F139" s="83" t="s">
        <v>6105</v>
      </c>
      <c r="G139" s="205" t="s">
        <v>6106</v>
      </c>
      <c r="H139" s="205" t="s">
        <v>6107</v>
      </c>
      <c r="I139" t="s">
        <v>6108</v>
      </c>
      <c r="J139" t="s">
        <v>6109</v>
      </c>
    </row>
    <row r="140" spans="1:10" ht="18" customHeight="1">
      <c r="A140" s="83"/>
      <c r="B140" s="199">
        <v>71985</v>
      </c>
      <c r="C140" t="s">
        <v>5662</v>
      </c>
      <c r="D140" s="186"/>
      <c r="E140" s="186"/>
      <c r="F140" s="83"/>
    </row>
    <row r="141" spans="1:10">
      <c r="A141" s="83"/>
      <c r="B141" s="199" t="s">
        <v>4386</v>
      </c>
      <c r="C141" t="s">
        <v>4387</v>
      </c>
      <c r="D141" s="186"/>
      <c r="E141" s="186"/>
      <c r="F141" s="83"/>
    </row>
    <row r="142" spans="1:10">
      <c r="A142" s="83"/>
      <c r="B142" s="199">
        <v>57771</v>
      </c>
      <c r="C142" t="s">
        <v>4375</v>
      </c>
      <c r="D142" s="186"/>
      <c r="E142" s="186"/>
      <c r="F142" s="83"/>
    </row>
    <row r="143" spans="1:10">
      <c r="A143" s="83"/>
      <c r="B143" s="199" t="s">
        <v>5872</v>
      </c>
      <c r="C143" t="s">
        <v>5351</v>
      </c>
      <c r="D143" s="186"/>
      <c r="E143" s="186"/>
      <c r="F143" s="83"/>
    </row>
    <row r="144" spans="1:10">
      <c r="A144" s="83"/>
      <c r="B144" s="199">
        <v>12190</v>
      </c>
      <c r="C144" t="s">
        <v>5599</v>
      </c>
      <c r="D144" s="186"/>
      <c r="E144" s="186"/>
      <c r="F144" s="83"/>
    </row>
    <row r="145" spans="1:10">
      <c r="A145" s="83"/>
      <c r="B145" s="199" t="s">
        <v>4470</v>
      </c>
      <c r="C145" t="s">
        <v>4471</v>
      </c>
      <c r="D145" s="186"/>
      <c r="E145" s="186"/>
      <c r="F145" s="83"/>
    </row>
    <row r="146" spans="1:10">
      <c r="A146" s="83"/>
      <c r="B146" s="199" t="s">
        <v>1181</v>
      </c>
      <c r="C146" t="s">
        <v>1180</v>
      </c>
      <c r="D146" s="10" t="s">
        <v>1182</v>
      </c>
      <c r="E146" s="10" t="s">
        <v>1182</v>
      </c>
      <c r="F146" s="83"/>
    </row>
    <row r="147" spans="1:10">
      <c r="A147" s="83"/>
      <c r="B147" s="199">
        <v>83533</v>
      </c>
      <c r="C147" t="s">
        <v>1309</v>
      </c>
      <c r="D147" s="10" t="s">
        <v>1308</v>
      </c>
      <c r="E147" s="10" t="s">
        <v>1308</v>
      </c>
      <c r="F147" s="83"/>
    </row>
    <row r="148" spans="1:10">
      <c r="A148" s="83"/>
      <c r="B148" s="199" t="s">
        <v>745</v>
      </c>
      <c r="C148" t="s">
        <v>5833</v>
      </c>
      <c r="D148" s="186"/>
      <c r="E148" s="186"/>
      <c r="F148" s="83"/>
    </row>
    <row r="149" spans="1:10">
      <c r="A149" s="83"/>
      <c r="B149" s="199" t="s">
        <v>5404</v>
      </c>
      <c r="C149" t="s">
        <v>5403</v>
      </c>
      <c r="D149" s="186"/>
      <c r="E149" s="186"/>
      <c r="F149" s="83"/>
    </row>
    <row r="150" spans="1:10">
      <c r="A150" s="83"/>
      <c r="B150" s="199" t="s">
        <v>4247</v>
      </c>
      <c r="C150" t="s">
        <v>4248</v>
      </c>
      <c r="D150" s="186"/>
      <c r="E150" s="186"/>
      <c r="F150" s="83"/>
    </row>
    <row r="151" spans="1:10">
      <c r="A151" s="83"/>
      <c r="B151" s="199" t="s">
        <v>4447</v>
      </c>
      <c r="C151" t="s">
        <v>4448</v>
      </c>
      <c r="D151" s="186"/>
      <c r="E151" s="186"/>
      <c r="F151" s="83"/>
    </row>
    <row r="152" spans="1:10">
      <c r="A152" s="83"/>
      <c r="B152" s="199" t="s">
        <v>5873</v>
      </c>
      <c r="C152" t="s">
        <v>4249</v>
      </c>
      <c r="D152" s="10"/>
      <c r="E152" s="10"/>
      <c r="F152" s="83" t="s">
        <v>2252</v>
      </c>
      <c r="G152" s="208" t="s">
        <v>6110</v>
      </c>
      <c r="H152" s="205" t="s">
        <v>6111</v>
      </c>
      <c r="J152" s="205" t="s">
        <v>6112</v>
      </c>
    </row>
    <row r="153" spans="1:10">
      <c r="A153" s="83"/>
      <c r="B153" s="199" t="s">
        <v>507</v>
      </c>
      <c r="C153" t="s">
        <v>506</v>
      </c>
      <c r="D153" s="186"/>
      <c r="E153" s="186"/>
      <c r="F153" s="83"/>
    </row>
    <row r="154" spans="1:10" ht="15.75" customHeight="1">
      <c r="A154" s="83"/>
      <c r="B154" s="199" t="s">
        <v>1522</v>
      </c>
      <c r="C154" t="s">
        <v>813</v>
      </c>
      <c r="D154" s="10" t="s">
        <v>961</v>
      </c>
      <c r="E154" s="10" t="s">
        <v>961</v>
      </c>
      <c r="F154" s="83"/>
    </row>
    <row r="155" spans="1:10">
      <c r="A155" s="83"/>
      <c r="B155" s="199">
        <v>30169</v>
      </c>
      <c r="C155" t="s">
        <v>4413</v>
      </c>
      <c r="D155" s="186"/>
      <c r="E155" s="186"/>
      <c r="F155" s="83"/>
    </row>
    <row r="156" spans="1:10">
      <c r="A156" s="83"/>
      <c r="B156" s="199" t="s">
        <v>4388</v>
      </c>
      <c r="C156" t="s">
        <v>4389</v>
      </c>
      <c r="D156" s="186"/>
      <c r="E156" s="186"/>
      <c r="F156" s="83"/>
    </row>
    <row r="157" spans="1:10">
      <c r="A157" s="83"/>
      <c r="B157" s="199" t="s">
        <v>4797</v>
      </c>
      <c r="C157" t="s">
        <v>4796</v>
      </c>
      <c r="D157" s="186"/>
      <c r="E157" s="186"/>
      <c r="F157" s="83"/>
    </row>
    <row r="158" spans="1:10">
      <c r="A158" s="83"/>
      <c r="B158" s="199" t="s">
        <v>4250</v>
      </c>
      <c r="C158" t="s">
        <v>4251</v>
      </c>
      <c r="D158" s="10" t="s">
        <v>4252</v>
      </c>
      <c r="E158" s="10" t="s">
        <v>4252</v>
      </c>
      <c r="F158" s="83" t="s">
        <v>6113</v>
      </c>
      <c r="G158" s="204" t="s">
        <v>6114</v>
      </c>
      <c r="H158" s="204" t="s">
        <v>6115</v>
      </c>
      <c r="I158" s="204" t="s">
        <v>6116</v>
      </c>
      <c r="J158" s="205" t="s">
        <v>6117</v>
      </c>
    </row>
    <row r="159" spans="1:10">
      <c r="A159" s="83"/>
      <c r="B159" s="199">
        <v>73680</v>
      </c>
      <c r="C159" t="s">
        <v>4414</v>
      </c>
      <c r="D159" s="186"/>
      <c r="E159" s="186"/>
      <c r="F159" s="83"/>
    </row>
    <row r="160" spans="1:10">
      <c r="A160" s="83"/>
      <c r="B160" s="199" t="s">
        <v>4393</v>
      </c>
      <c r="C160" t="s">
        <v>4411</v>
      </c>
      <c r="D160" s="186"/>
      <c r="E160" s="186"/>
      <c r="F160" s="83"/>
    </row>
    <row r="161" spans="1:10">
      <c r="A161" s="83"/>
      <c r="B161" s="199" t="s">
        <v>4348</v>
      </c>
      <c r="C161" t="s">
        <v>4349</v>
      </c>
      <c r="D161" s="186"/>
      <c r="E161" s="186"/>
      <c r="F161" s="83"/>
    </row>
    <row r="162" spans="1:10">
      <c r="A162" s="83"/>
      <c r="B162" s="199" t="s">
        <v>4253</v>
      </c>
      <c r="C162" t="s">
        <v>4254</v>
      </c>
      <c r="D162" s="10" t="s">
        <v>4255</v>
      </c>
      <c r="E162" s="10" t="s">
        <v>4255</v>
      </c>
      <c r="F162" s="83"/>
    </row>
    <row r="163" spans="1:10">
      <c r="A163" s="83"/>
      <c r="B163" s="199" t="s">
        <v>4256</v>
      </c>
      <c r="C163" t="s">
        <v>4257</v>
      </c>
      <c r="D163" s="10" t="s">
        <v>4258</v>
      </c>
      <c r="E163" s="10" t="s">
        <v>4258</v>
      </c>
      <c r="F163" s="83" t="s">
        <v>4776</v>
      </c>
      <c r="G163" s="208" t="s">
        <v>6118</v>
      </c>
      <c r="H163" s="205" t="s">
        <v>6119</v>
      </c>
      <c r="I163" t="s">
        <v>6120</v>
      </c>
      <c r="J163" s="205" t="s">
        <v>6121</v>
      </c>
    </row>
    <row r="164" spans="1:10">
      <c r="A164" s="83"/>
      <c r="B164" s="199">
        <v>63282</v>
      </c>
      <c r="C164" t="s">
        <v>5354</v>
      </c>
      <c r="D164" s="186"/>
      <c r="E164" s="186"/>
      <c r="F164" s="83"/>
    </row>
    <row r="165" spans="1:10">
      <c r="A165" s="83"/>
      <c r="B165" s="199">
        <v>52213</v>
      </c>
      <c r="C165" t="s">
        <v>4621</v>
      </c>
      <c r="D165" s="186"/>
      <c r="E165" s="186"/>
      <c r="F165" s="83"/>
    </row>
    <row r="166" spans="1:10">
      <c r="A166" s="83"/>
      <c r="B166" s="199" t="s">
        <v>612</v>
      </c>
      <c r="C166" t="s">
        <v>611</v>
      </c>
      <c r="D166" s="10" t="s">
        <v>4260</v>
      </c>
      <c r="E166" s="10" t="s">
        <v>4260</v>
      </c>
      <c r="F166" s="83"/>
    </row>
    <row r="167" spans="1:10">
      <c r="A167" s="83"/>
      <c r="B167" s="199" t="s">
        <v>4406</v>
      </c>
      <c r="C167" t="s">
        <v>4466</v>
      </c>
      <c r="D167" s="186"/>
      <c r="E167" s="186"/>
      <c r="F167" s="83"/>
    </row>
    <row r="168" spans="1:10">
      <c r="A168" s="83"/>
      <c r="B168" s="199" t="s">
        <v>5817</v>
      </c>
      <c r="C168" t="s">
        <v>4331</v>
      </c>
      <c r="D168" s="186"/>
      <c r="E168" s="186"/>
      <c r="F168" s="83"/>
    </row>
    <row r="169" spans="1:10">
      <c r="A169" s="83"/>
      <c r="B169" s="199" t="s">
        <v>4393</v>
      </c>
      <c r="C169" t="s">
        <v>4467</v>
      </c>
      <c r="D169" s="186"/>
      <c r="E169" s="186"/>
      <c r="F169" s="83"/>
    </row>
    <row r="170" spans="1:10">
      <c r="A170" s="83"/>
      <c r="B170" s="199">
        <v>53882</v>
      </c>
      <c r="C170" t="s">
        <v>4311</v>
      </c>
      <c r="D170" s="186"/>
      <c r="E170" s="186"/>
      <c r="F170" s="83"/>
    </row>
    <row r="171" spans="1:10">
      <c r="A171" s="83"/>
      <c r="B171" s="199" t="s">
        <v>5874</v>
      </c>
      <c r="C171" t="s">
        <v>4261</v>
      </c>
      <c r="D171" s="10" t="s">
        <v>4262</v>
      </c>
      <c r="E171" s="10" t="s">
        <v>4262</v>
      </c>
      <c r="F171" s="83"/>
    </row>
    <row r="172" spans="1:10">
      <c r="A172" s="83"/>
      <c r="B172" s="199">
        <v>64411</v>
      </c>
      <c r="C172" t="s">
        <v>4468</v>
      </c>
      <c r="D172" s="186"/>
      <c r="E172" s="186"/>
      <c r="F172" s="83"/>
    </row>
    <row r="173" spans="1:10">
      <c r="A173" s="83"/>
      <c r="B173" s="199">
        <v>34222</v>
      </c>
      <c r="C173" t="s">
        <v>5808</v>
      </c>
      <c r="D173" s="186"/>
      <c r="E173" s="186"/>
      <c r="F173" s="83"/>
    </row>
    <row r="174" spans="1:10">
      <c r="A174" s="83"/>
      <c r="B174" s="199" t="s">
        <v>5818</v>
      </c>
      <c r="C174" t="s">
        <v>4327</v>
      </c>
      <c r="D174" s="10" t="s">
        <v>4328</v>
      </c>
      <c r="E174" s="10" t="s">
        <v>4328</v>
      </c>
      <c r="F174" s="83"/>
    </row>
    <row r="175" spans="1:10">
      <c r="A175" s="83"/>
      <c r="B175" s="199" t="s">
        <v>1170</v>
      </c>
      <c r="C175" t="s">
        <v>1169</v>
      </c>
      <c r="D175" s="10" t="s">
        <v>5855</v>
      </c>
      <c r="E175" s="10" t="s">
        <v>5855</v>
      </c>
      <c r="F175" s="83"/>
    </row>
    <row r="176" spans="1:10">
      <c r="A176" s="83"/>
      <c r="B176" s="199" t="s">
        <v>5801</v>
      </c>
      <c r="C176" t="s">
        <v>5802</v>
      </c>
      <c r="D176" s="186"/>
      <c r="E176" s="186"/>
      <c r="F176" s="83"/>
    </row>
    <row r="177" spans="1:9">
      <c r="A177" s="83"/>
      <c r="B177" s="199" t="s">
        <v>408</v>
      </c>
      <c r="C177" t="s">
        <v>406</v>
      </c>
      <c r="D177" s="10" t="s">
        <v>407</v>
      </c>
      <c r="E177" s="10" t="s">
        <v>407</v>
      </c>
      <c r="F177" s="83"/>
    </row>
    <row r="178" spans="1:9">
      <c r="A178" s="83"/>
      <c r="B178" s="199" t="s">
        <v>97</v>
      </c>
      <c r="C178" t="s">
        <v>238</v>
      </c>
      <c r="D178" s="186"/>
      <c r="E178" s="186"/>
      <c r="F178" s="83"/>
    </row>
    <row r="179" spans="1:9">
      <c r="A179" s="83"/>
      <c r="B179" s="199" t="s">
        <v>4332</v>
      </c>
      <c r="C179" t="s">
        <v>4333</v>
      </c>
      <c r="D179" s="186"/>
      <c r="E179" s="186"/>
      <c r="F179" s="83"/>
    </row>
    <row r="180" spans="1:9">
      <c r="A180" s="83"/>
      <c r="B180" s="199">
        <v>11707</v>
      </c>
      <c r="C180" t="s">
        <v>4424</v>
      </c>
      <c r="D180" s="186"/>
      <c r="E180" s="186"/>
      <c r="F180" s="83"/>
    </row>
    <row r="181" spans="1:9">
      <c r="A181" s="83"/>
      <c r="B181" s="199" t="s">
        <v>5400</v>
      </c>
      <c r="C181" t="s">
        <v>5399</v>
      </c>
      <c r="D181" s="186"/>
      <c r="E181" s="186"/>
      <c r="F181" s="83"/>
    </row>
    <row r="182" spans="1:9">
      <c r="A182" s="83"/>
      <c r="B182" s="199" t="s">
        <v>513</v>
      </c>
      <c r="C182" t="s">
        <v>512</v>
      </c>
      <c r="D182" s="186"/>
      <c r="E182" s="186"/>
      <c r="F182" s="83"/>
    </row>
    <row r="183" spans="1:9">
      <c r="A183" s="83"/>
      <c r="B183" s="199" t="s">
        <v>5656</v>
      </c>
      <c r="C183" t="s">
        <v>5655</v>
      </c>
      <c r="D183" s="186"/>
      <c r="E183" s="186"/>
      <c r="F183" s="83"/>
    </row>
    <row r="184" spans="1:9">
      <c r="A184" s="83"/>
      <c r="B184" s="199" t="s">
        <v>5666</v>
      </c>
      <c r="C184" t="s">
        <v>5665</v>
      </c>
      <c r="D184" s="186"/>
      <c r="E184" s="186"/>
      <c r="F184" s="83"/>
    </row>
    <row r="185" spans="1:9">
      <c r="A185" s="83"/>
      <c r="B185" s="199" t="s">
        <v>4396</v>
      </c>
      <c r="C185" t="s">
        <v>4397</v>
      </c>
      <c r="D185" s="186"/>
      <c r="E185" s="186"/>
      <c r="F185" s="83"/>
    </row>
    <row r="186" spans="1:9">
      <c r="A186" s="83"/>
      <c r="B186" s="199" t="s">
        <v>228</v>
      </c>
      <c r="C186" t="s">
        <v>229</v>
      </c>
      <c r="D186" s="10" t="s">
        <v>4266</v>
      </c>
      <c r="E186" s="10" t="s">
        <v>4266</v>
      </c>
      <c r="F186" s="83" t="s">
        <v>6122</v>
      </c>
      <c r="G186" s="208" t="s">
        <v>6123</v>
      </c>
      <c r="H186" s="205" t="s">
        <v>6124</v>
      </c>
    </row>
    <row r="187" spans="1:9">
      <c r="A187" s="83"/>
      <c r="B187" s="200" t="s">
        <v>5875</v>
      </c>
      <c r="C187" t="s">
        <v>4452</v>
      </c>
      <c r="D187" s="186"/>
      <c r="E187" s="186"/>
      <c r="F187" s="83"/>
    </row>
    <row r="188" spans="1:9">
      <c r="A188" s="83"/>
      <c r="B188" s="199">
        <v>71670</v>
      </c>
      <c r="C188" t="s">
        <v>5203</v>
      </c>
      <c r="D188" s="186"/>
      <c r="E188" s="186"/>
      <c r="F188" s="83"/>
    </row>
    <row r="189" spans="1:9">
      <c r="A189" s="83"/>
      <c r="B189" s="199">
        <v>26136</v>
      </c>
      <c r="C189" t="s">
        <v>5358</v>
      </c>
      <c r="D189" s="186"/>
      <c r="E189" s="186"/>
      <c r="F189" s="83"/>
    </row>
    <row r="190" spans="1:9">
      <c r="A190" s="83"/>
      <c r="B190" s="199" t="s">
        <v>4418</v>
      </c>
      <c r="C190" t="s">
        <v>4419</v>
      </c>
      <c r="D190" s="186"/>
      <c r="E190" s="186"/>
      <c r="F190" s="83"/>
    </row>
    <row r="191" spans="1:9">
      <c r="A191" s="83"/>
      <c r="B191" s="199" t="s">
        <v>898</v>
      </c>
      <c r="C191" t="s">
        <v>897</v>
      </c>
      <c r="D191" s="10" t="s">
        <v>990</v>
      </c>
      <c r="E191" s="10" t="s">
        <v>990</v>
      </c>
      <c r="F191" s="83" t="s">
        <v>6125</v>
      </c>
      <c r="G191" t="s">
        <v>6126</v>
      </c>
      <c r="H191" t="s">
        <v>6127</v>
      </c>
      <c r="I191" t="s">
        <v>6128</v>
      </c>
    </row>
    <row r="192" spans="1:9">
      <c r="A192" s="83"/>
      <c r="B192" s="199" t="s">
        <v>4420</v>
      </c>
      <c r="C192" t="s">
        <v>4421</v>
      </c>
      <c r="D192" s="186"/>
      <c r="E192" s="186"/>
      <c r="F192" s="83"/>
    </row>
    <row r="193" spans="1:6" ht="13.5" customHeight="1">
      <c r="A193" s="83"/>
      <c r="B193" s="199">
        <v>85213</v>
      </c>
      <c r="C193" t="s">
        <v>1145</v>
      </c>
      <c r="D193" s="10" t="s">
        <v>5856</v>
      </c>
      <c r="E193" s="10" t="s">
        <v>5856</v>
      </c>
      <c r="F193" s="83"/>
    </row>
    <row r="194" spans="1:6">
      <c r="A194" s="83"/>
      <c r="B194" s="199">
        <v>95094</v>
      </c>
      <c r="C194" t="s">
        <v>5402</v>
      </c>
      <c r="D194" s="186"/>
      <c r="E194" s="186"/>
      <c r="F194" s="83"/>
    </row>
    <row r="195" spans="1:6" ht="17.45" customHeight="1">
      <c r="A195" s="83"/>
      <c r="B195" s="199">
        <v>33152</v>
      </c>
      <c r="C195" t="s">
        <v>4374</v>
      </c>
      <c r="D195" s="186"/>
      <c r="E195" s="186"/>
      <c r="F195" s="83"/>
    </row>
    <row r="196" spans="1:6" ht="17.25" customHeight="1">
      <c r="A196" s="83"/>
      <c r="B196" s="199">
        <v>17798</v>
      </c>
      <c r="C196" t="s">
        <v>4403</v>
      </c>
      <c r="D196" s="186"/>
      <c r="E196" s="186"/>
      <c r="F196" s="83"/>
    </row>
    <row r="197" spans="1:6">
      <c r="A197" s="83"/>
      <c r="B197" s="199" t="s">
        <v>582</v>
      </c>
      <c r="C197" t="s">
        <v>581</v>
      </c>
      <c r="D197" s="10" t="s">
        <v>702</v>
      </c>
      <c r="E197" s="10" t="s">
        <v>702</v>
      </c>
      <c r="F197" s="83"/>
    </row>
    <row r="198" spans="1:6">
      <c r="A198" s="83"/>
      <c r="B198" s="199" t="s">
        <v>282</v>
      </c>
      <c r="C198" t="s">
        <v>169</v>
      </c>
      <c r="D198" s="10" t="s">
        <v>6158</v>
      </c>
      <c r="E198" s="186"/>
      <c r="F198" s="83"/>
    </row>
    <row r="199" spans="1:6">
      <c r="A199" s="83"/>
      <c r="B199" s="199" t="s">
        <v>5813</v>
      </c>
      <c r="C199" t="s">
        <v>5725</v>
      </c>
      <c r="D199" s="186"/>
      <c r="E199" s="186"/>
      <c r="F199" s="83"/>
    </row>
    <row r="200" spans="1:6">
      <c r="A200" s="83"/>
      <c r="B200" s="199" t="s">
        <v>4347</v>
      </c>
      <c r="C200" t="s">
        <v>4765</v>
      </c>
      <c r="D200" s="186"/>
      <c r="E200" s="186"/>
      <c r="F200" s="83"/>
    </row>
    <row r="201" spans="1:6">
      <c r="A201" s="83"/>
      <c r="B201" s="199" t="s">
        <v>1865</v>
      </c>
      <c r="C201" t="s">
        <v>4308</v>
      </c>
      <c r="D201" s="10" t="s">
        <v>4309</v>
      </c>
      <c r="E201" s="10" t="s">
        <v>4309</v>
      </c>
      <c r="F201" s="83"/>
    </row>
    <row r="202" spans="1:6">
      <c r="A202" s="83"/>
      <c r="B202" s="199">
        <v>14561</v>
      </c>
      <c r="C202" t="s">
        <v>4313</v>
      </c>
      <c r="D202" s="186"/>
      <c r="E202" s="186"/>
      <c r="F202" s="83"/>
    </row>
    <row r="203" spans="1:6">
      <c r="A203" s="83"/>
      <c r="B203" s="199">
        <v>87009</v>
      </c>
      <c r="C203" t="s">
        <v>4469</v>
      </c>
      <c r="D203" s="186"/>
      <c r="E203" s="186"/>
      <c r="F203" s="83"/>
    </row>
    <row r="204" spans="1:6">
      <c r="A204" s="83"/>
      <c r="B204" s="199">
        <v>38664</v>
      </c>
      <c r="C204" t="s">
        <v>4463</v>
      </c>
      <c r="D204" s="186"/>
      <c r="E204" s="186"/>
      <c r="F204" s="83"/>
    </row>
    <row r="205" spans="1:6">
      <c r="A205" s="83"/>
      <c r="B205" s="199">
        <v>60955</v>
      </c>
      <c r="C205" t="s">
        <v>4267</v>
      </c>
      <c r="D205" s="10" t="s">
        <v>4268</v>
      </c>
      <c r="E205" s="10" t="s">
        <v>4268</v>
      </c>
      <c r="F205" s="83"/>
    </row>
    <row r="206" spans="1:6">
      <c r="A206" s="83"/>
      <c r="B206" s="199">
        <v>13047</v>
      </c>
      <c r="C206" t="s">
        <v>4334</v>
      </c>
      <c r="D206" s="10" t="s">
        <v>4335</v>
      </c>
      <c r="E206" s="10" t="s">
        <v>4335</v>
      </c>
      <c r="F206" s="83"/>
    </row>
    <row r="207" spans="1:6">
      <c r="A207" s="83"/>
      <c r="B207" s="199">
        <v>22978</v>
      </c>
      <c r="C207" t="s">
        <v>4320</v>
      </c>
      <c r="D207" s="10" t="s">
        <v>4321</v>
      </c>
      <c r="E207" s="10" t="s">
        <v>4321</v>
      </c>
      <c r="F207" s="83"/>
    </row>
    <row r="208" spans="1:6">
      <c r="A208" s="83"/>
      <c r="B208" s="199" t="s">
        <v>5218</v>
      </c>
      <c r="C208" t="s">
        <v>5217</v>
      </c>
      <c r="D208" s="186"/>
      <c r="E208" s="186"/>
      <c r="F208" s="83"/>
    </row>
    <row r="209" spans="1:10">
      <c r="A209" s="83"/>
      <c r="B209" s="199">
        <v>12021</v>
      </c>
      <c r="C209" t="s">
        <v>4402</v>
      </c>
      <c r="D209" s="186"/>
      <c r="E209" s="186"/>
      <c r="F209" s="83"/>
    </row>
    <row r="210" spans="1:10">
      <c r="A210" s="83"/>
      <c r="B210" s="199">
        <v>62727</v>
      </c>
      <c r="C210" t="s">
        <v>4352</v>
      </c>
      <c r="D210" s="10" t="s">
        <v>5857</v>
      </c>
      <c r="E210" s="10" t="s">
        <v>5857</v>
      </c>
      <c r="F210" s="83"/>
    </row>
    <row r="211" spans="1:10">
      <c r="A211" s="83"/>
      <c r="B211" s="199" t="s">
        <v>1689</v>
      </c>
      <c r="C211" t="s">
        <v>4269</v>
      </c>
      <c r="D211" s="10" t="s">
        <v>1690</v>
      </c>
      <c r="E211" s="10" t="s">
        <v>1690</v>
      </c>
      <c r="F211" s="83"/>
    </row>
    <row r="212" spans="1:10">
      <c r="A212" s="83"/>
      <c r="B212" s="199" t="s">
        <v>4270</v>
      </c>
      <c r="C212" t="s">
        <v>4271</v>
      </c>
      <c r="D212" s="10" t="s">
        <v>4272</v>
      </c>
      <c r="E212" s="10" t="s">
        <v>4272</v>
      </c>
      <c r="F212" s="83" t="s">
        <v>6129</v>
      </c>
      <c r="I212" s="204" t="s">
        <v>6130</v>
      </c>
      <c r="J212" s="205" t="s">
        <v>6131</v>
      </c>
    </row>
    <row r="213" spans="1:10">
      <c r="A213" s="83"/>
      <c r="B213" s="199" t="s">
        <v>4440</v>
      </c>
      <c r="C213" t="s">
        <v>4441</v>
      </c>
      <c r="D213" s="186"/>
      <c r="E213" s="186"/>
      <c r="F213" s="83"/>
    </row>
    <row r="214" spans="1:10" ht="18" customHeight="1">
      <c r="A214" s="83"/>
      <c r="B214" s="199">
        <v>38881</v>
      </c>
      <c r="C214" t="s">
        <v>4798</v>
      </c>
      <c r="D214" s="186"/>
      <c r="E214" s="186"/>
      <c r="F214" s="83"/>
    </row>
    <row r="215" spans="1:10">
      <c r="A215" s="83"/>
      <c r="B215" s="199">
        <v>41592</v>
      </c>
      <c r="C215" t="s">
        <v>4442</v>
      </c>
      <c r="D215" s="186"/>
      <c r="E215" s="186"/>
      <c r="F215" s="83"/>
    </row>
    <row r="216" spans="1:10">
      <c r="A216" s="83"/>
      <c r="B216" s="199" t="s">
        <v>4454</v>
      </c>
      <c r="C216" t="s">
        <v>4455</v>
      </c>
      <c r="D216" s="186"/>
      <c r="E216" s="186"/>
      <c r="F216" s="83"/>
    </row>
    <row r="217" spans="1:10">
      <c r="A217" s="83"/>
      <c r="B217" s="199" t="s">
        <v>4473</v>
      </c>
      <c r="C217" t="s">
        <v>4474</v>
      </c>
      <c r="D217" s="186"/>
      <c r="E217" s="186"/>
      <c r="F217" s="83"/>
    </row>
    <row r="218" spans="1:10">
      <c r="A218" s="83"/>
      <c r="B218" s="199" t="s">
        <v>5814</v>
      </c>
      <c r="C218" t="s">
        <v>5202</v>
      </c>
      <c r="D218" s="186"/>
      <c r="E218" s="186"/>
      <c r="F218" s="83"/>
    </row>
    <row r="219" spans="1:10">
      <c r="A219" s="83"/>
      <c r="B219" s="199"/>
      <c r="C219" t="s">
        <v>1565</v>
      </c>
      <c r="D219" s="186"/>
      <c r="E219" s="186"/>
      <c r="F219" s="83"/>
    </row>
    <row r="220" spans="1:10">
      <c r="A220" s="83"/>
      <c r="B220" s="199">
        <v>43990</v>
      </c>
      <c r="C220" t="s">
        <v>4312</v>
      </c>
      <c r="D220" s="186"/>
      <c r="E220" s="186"/>
      <c r="F220" s="83"/>
    </row>
    <row r="221" spans="1:10">
      <c r="A221" s="83"/>
      <c r="B221" s="199">
        <v>59165</v>
      </c>
      <c r="C221" t="s">
        <v>1325</v>
      </c>
      <c r="D221" s="10" t="s">
        <v>1324</v>
      </c>
      <c r="E221" s="10" t="s">
        <v>1324</v>
      </c>
      <c r="F221" s="83" t="s">
        <v>6132</v>
      </c>
      <c r="G221" s="204" t="s">
        <v>6133</v>
      </c>
      <c r="H221" s="204" t="s">
        <v>6134</v>
      </c>
      <c r="I221" s="204" t="s">
        <v>6135</v>
      </c>
      <c r="J221" s="205" t="s">
        <v>6136</v>
      </c>
    </row>
    <row r="222" spans="1:10">
      <c r="A222" s="83"/>
      <c r="B222" s="199" t="s">
        <v>676</v>
      </c>
      <c r="C222" t="s">
        <v>677</v>
      </c>
      <c r="D222" s="10" t="s">
        <v>675</v>
      </c>
      <c r="E222" s="10" t="s">
        <v>675</v>
      </c>
      <c r="F222" s="83"/>
    </row>
    <row r="223" spans="1:10">
      <c r="A223" s="83"/>
      <c r="B223" s="199" t="s">
        <v>4786</v>
      </c>
      <c r="C223" t="s">
        <v>4785</v>
      </c>
      <c r="D223" s="186"/>
      <c r="E223" s="186"/>
      <c r="F223" s="83"/>
    </row>
    <row r="224" spans="1:10">
      <c r="A224" s="83"/>
      <c r="B224" s="199" t="s">
        <v>4511</v>
      </c>
      <c r="C224" t="s">
        <v>4510</v>
      </c>
      <c r="D224" s="186"/>
      <c r="E224" s="186"/>
      <c r="F224" s="83"/>
    </row>
    <row r="225" spans="1:10">
      <c r="A225" s="83"/>
      <c r="B225" s="199" t="s">
        <v>5664</v>
      </c>
      <c r="C225" t="s">
        <v>5663</v>
      </c>
      <c r="D225" s="186"/>
      <c r="E225" s="186"/>
      <c r="F225" s="83"/>
    </row>
    <row r="226" spans="1:10">
      <c r="A226" s="83"/>
      <c r="B226" s="199">
        <v>25281</v>
      </c>
      <c r="C226" t="s">
        <v>4971</v>
      </c>
      <c r="D226" s="186"/>
      <c r="E226" s="186"/>
      <c r="F226" s="83"/>
    </row>
    <row r="227" spans="1:10">
      <c r="A227" s="83"/>
      <c r="B227" s="199">
        <v>12066</v>
      </c>
      <c r="C227" t="s">
        <v>4429</v>
      </c>
      <c r="D227" s="186"/>
      <c r="E227" s="186"/>
      <c r="F227" s="83"/>
    </row>
    <row r="228" spans="1:10">
      <c r="A228" s="83"/>
      <c r="B228" s="199" t="s">
        <v>5876</v>
      </c>
      <c r="C228" t="s">
        <v>5835</v>
      </c>
      <c r="D228" s="186"/>
      <c r="E228" s="186"/>
      <c r="F228" s="83"/>
    </row>
    <row r="229" spans="1:10">
      <c r="A229" s="83"/>
      <c r="B229" s="199">
        <v>44674</v>
      </c>
      <c r="C229" t="s">
        <v>4310</v>
      </c>
      <c r="D229" s="186"/>
      <c r="E229" s="186"/>
      <c r="F229" s="83"/>
    </row>
    <row r="230" spans="1:10">
      <c r="A230" s="83"/>
      <c r="B230" s="199">
        <v>34712</v>
      </c>
      <c r="C230" t="s">
        <v>4283</v>
      </c>
      <c r="D230" s="186"/>
      <c r="E230" s="186"/>
      <c r="F230" s="83"/>
    </row>
    <row r="231" spans="1:10">
      <c r="A231" s="83"/>
      <c r="B231" s="199">
        <v>15305</v>
      </c>
      <c r="C231" t="s">
        <v>4284</v>
      </c>
      <c r="D231" s="186"/>
      <c r="E231" s="186"/>
      <c r="F231" s="83"/>
    </row>
    <row r="232" spans="1:10">
      <c r="A232" s="83"/>
      <c r="B232" s="199">
        <v>63266</v>
      </c>
      <c r="C232" t="s">
        <v>4801</v>
      </c>
      <c r="D232" s="186"/>
      <c r="E232" s="186"/>
      <c r="F232" s="83"/>
    </row>
    <row r="233" spans="1:10">
      <c r="A233" s="83"/>
      <c r="B233" s="199" t="s">
        <v>5220</v>
      </c>
      <c r="C233" t="s">
        <v>5219</v>
      </c>
      <c r="D233" s="186"/>
      <c r="E233" s="186"/>
      <c r="F233" s="83"/>
    </row>
    <row r="234" spans="1:10">
      <c r="A234" s="83"/>
      <c r="B234" s="199" t="s">
        <v>487</v>
      </c>
      <c r="C234" t="s">
        <v>488</v>
      </c>
      <c r="D234" s="186"/>
      <c r="E234" s="186"/>
      <c r="F234" s="83"/>
    </row>
    <row r="235" spans="1:10">
      <c r="A235" s="83"/>
      <c r="B235" s="199" t="s">
        <v>608</v>
      </c>
      <c r="C235" t="s">
        <v>615</v>
      </c>
      <c r="D235" s="10" t="s">
        <v>685</v>
      </c>
      <c r="E235" s="10" t="s">
        <v>685</v>
      </c>
      <c r="F235" s="83" t="s">
        <v>607</v>
      </c>
      <c r="G235" t="s">
        <v>6137</v>
      </c>
      <c r="H235" t="s">
        <v>6138</v>
      </c>
      <c r="J235" t="s">
        <v>5896</v>
      </c>
    </row>
    <row r="236" spans="1:10">
      <c r="A236" s="83"/>
      <c r="B236" s="199" t="s">
        <v>5430</v>
      </c>
      <c r="C236" t="s">
        <v>5429</v>
      </c>
      <c r="D236" s="186"/>
      <c r="E236" s="186"/>
      <c r="F236" s="83"/>
    </row>
    <row r="237" spans="1:10">
      <c r="A237" s="83"/>
      <c r="B237" s="199">
        <v>66774</v>
      </c>
      <c r="C237" t="s">
        <v>4792</v>
      </c>
      <c r="D237" s="186"/>
      <c r="E237" s="186"/>
      <c r="F237" s="83"/>
    </row>
    <row r="238" spans="1:10">
      <c r="A238" s="83"/>
      <c r="B238" s="199" t="s">
        <v>5877</v>
      </c>
      <c r="C238" t="s">
        <v>5401</v>
      </c>
      <c r="D238" s="186"/>
      <c r="E238" s="186"/>
      <c r="F238" s="83"/>
    </row>
    <row r="239" spans="1:10">
      <c r="A239" s="83"/>
      <c r="B239" s="199" t="s">
        <v>4434</v>
      </c>
      <c r="C239" t="s">
        <v>4435</v>
      </c>
      <c r="D239" s="186"/>
      <c r="E239" s="186"/>
      <c r="F239" s="83"/>
    </row>
    <row r="240" spans="1:10">
      <c r="A240" s="83"/>
      <c r="B240" s="199" t="s">
        <v>5879</v>
      </c>
      <c r="C240" t="s">
        <v>4288</v>
      </c>
      <c r="D240" s="10" t="s">
        <v>4289</v>
      </c>
      <c r="E240" s="10" t="s">
        <v>4289</v>
      </c>
      <c r="F240" s="83"/>
    </row>
    <row r="241" spans="1:6">
      <c r="A241" s="83"/>
      <c r="B241" s="199">
        <v>63208</v>
      </c>
      <c r="C241" t="s">
        <v>5726</v>
      </c>
      <c r="D241" s="186"/>
      <c r="E241" s="186"/>
      <c r="F241" s="83"/>
    </row>
    <row r="242" spans="1:6">
      <c r="A242" s="83"/>
      <c r="B242" s="199">
        <v>90031</v>
      </c>
      <c r="C242" t="s">
        <v>4385</v>
      </c>
      <c r="D242" s="186"/>
      <c r="E242" s="186"/>
      <c r="F242" s="83"/>
    </row>
    <row r="243" spans="1:6">
      <c r="A243" s="83"/>
      <c r="B243" s="200" t="s">
        <v>5812</v>
      </c>
      <c r="C243" t="s">
        <v>5669</v>
      </c>
      <c r="D243" s="186"/>
      <c r="E243" s="186"/>
      <c r="F243" s="83"/>
    </row>
    <row r="244" spans="1:6">
      <c r="A244" s="83"/>
      <c r="B244" s="199">
        <v>54584</v>
      </c>
      <c r="C244" t="s">
        <v>5691</v>
      </c>
      <c r="D244" s="186"/>
      <c r="E244" s="186"/>
      <c r="F244" s="83"/>
    </row>
    <row r="245" spans="1:6">
      <c r="A245" s="83"/>
      <c r="B245" s="199" t="s">
        <v>4432</v>
      </c>
      <c r="C245" t="s">
        <v>4433</v>
      </c>
      <c r="D245" s="186"/>
      <c r="E245" s="186"/>
      <c r="F245" s="83"/>
    </row>
    <row r="246" spans="1:6">
      <c r="A246" s="83"/>
      <c r="B246" s="199">
        <v>52406</v>
      </c>
      <c r="C246" t="s">
        <v>1337</v>
      </c>
      <c r="D246" s="186"/>
      <c r="E246" s="186"/>
      <c r="F246" s="83"/>
    </row>
    <row r="247" spans="1:6">
      <c r="B247" s="199">
        <v>86835</v>
      </c>
      <c r="C247" t="s">
        <v>5809</v>
      </c>
      <c r="D247" s="10" t="s">
        <v>5858</v>
      </c>
      <c r="E247" s="10" t="s">
        <v>5858</v>
      </c>
      <c r="F247" s="83"/>
    </row>
    <row r="248" spans="1:6">
      <c r="A248" s="83"/>
      <c r="B248" s="199" t="s">
        <v>5878</v>
      </c>
      <c r="C248" t="s">
        <v>5692</v>
      </c>
      <c r="D248" s="186"/>
      <c r="E248" s="186"/>
      <c r="F248" s="83"/>
    </row>
    <row r="249" spans="1:6">
      <c r="A249" s="83"/>
      <c r="B249" s="199">
        <v>86928</v>
      </c>
      <c r="C249" t="s">
        <v>5834</v>
      </c>
      <c r="D249" s="186"/>
      <c r="E249" s="186"/>
      <c r="F249" s="83"/>
    </row>
    <row r="250" spans="1:6">
      <c r="A250" s="83"/>
      <c r="B250" s="199">
        <v>9704</v>
      </c>
      <c r="C250" t="s">
        <v>4314</v>
      </c>
      <c r="D250" s="186"/>
      <c r="E250" s="186"/>
      <c r="F250" s="83"/>
    </row>
    <row r="251" spans="1:6">
      <c r="A251" s="83"/>
      <c r="B251" s="199">
        <v>91643</v>
      </c>
      <c r="C251" t="s">
        <v>5410</v>
      </c>
      <c r="D251" s="186"/>
      <c r="E251" s="186"/>
      <c r="F251" s="83"/>
    </row>
    <row r="252" spans="1:6">
      <c r="A252" s="83"/>
      <c r="B252" s="199" t="s">
        <v>5815</v>
      </c>
      <c r="C252" t="s">
        <v>4779</v>
      </c>
      <c r="D252" s="186"/>
      <c r="E252" s="186"/>
      <c r="F252" s="83"/>
    </row>
    <row r="253" spans="1:6">
      <c r="A253" s="83"/>
      <c r="B253" s="199" t="s">
        <v>5806</v>
      </c>
      <c r="C253" t="s">
        <v>5807</v>
      </c>
      <c r="D253" s="186"/>
      <c r="E253" s="186"/>
      <c r="F253" s="83"/>
    </row>
    <row r="254" spans="1:6">
      <c r="A254" s="83"/>
      <c r="B254" s="199" t="s">
        <v>4336</v>
      </c>
      <c r="C254" t="s">
        <v>4337</v>
      </c>
      <c r="D254" s="186"/>
      <c r="E254" s="186"/>
      <c r="F254" s="83"/>
    </row>
    <row r="255" spans="1:6">
      <c r="A255" s="83"/>
      <c r="B255" s="199" t="s">
        <v>5880</v>
      </c>
      <c r="C255" t="s">
        <v>4802</v>
      </c>
      <c r="D255" s="186"/>
      <c r="E255" s="186"/>
      <c r="F255" s="83"/>
    </row>
    <row r="256" spans="1:6">
      <c r="A256" s="83"/>
      <c r="B256" s="199" t="s">
        <v>5728</v>
      </c>
      <c r="C256" t="s">
        <v>5727</v>
      </c>
      <c r="D256" s="186"/>
      <c r="E256" s="186"/>
      <c r="F256" s="83"/>
    </row>
    <row r="257" spans="1:6">
      <c r="A257" s="83"/>
      <c r="B257" s="199">
        <v>78359</v>
      </c>
      <c r="C257" t="s">
        <v>4764</v>
      </c>
      <c r="D257" s="186"/>
      <c r="E257" s="186"/>
      <c r="F257" s="83"/>
    </row>
    <row r="258" spans="1:6">
      <c r="A258" s="83"/>
      <c r="B258" s="199">
        <v>28818</v>
      </c>
      <c r="C258" t="s">
        <v>5722</v>
      </c>
      <c r="D258" s="186"/>
      <c r="E258" s="186"/>
      <c r="F258" s="83"/>
    </row>
    <row r="259" spans="1:6">
      <c r="A259" s="83"/>
      <c r="B259" s="199" t="s">
        <v>501</v>
      </c>
      <c r="C259" t="s">
        <v>500</v>
      </c>
      <c r="D259" s="10" t="s">
        <v>4293</v>
      </c>
      <c r="E259" s="10" t="s">
        <v>4293</v>
      </c>
      <c r="F259" s="83"/>
    </row>
    <row r="260" spans="1:6">
      <c r="A260" s="83"/>
      <c r="B260" s="199">
        <v>80756</v>
      </c>
      <c r="C260" t="s">
        <v>5350</v>
      </c>
      <c r="D260" s="186"/>
      <c r="E260" s="186"/>
      <c r="F260" s="83"/>
    </row>
    <row r="261" spans="1:6">
      <c r="A261" s="83"/>
      <c r="B261" s="199">
        <v>66144</v>
      </c>
      <c r="C261" t="s">
        <v>4472</v>
      </c>
      <c r="D261" s="186"/>
      <c r="E261" s="186"/>
      <c r="F261" s="83"/>
    </row>
    <row r="262" spans="1:6">
      <c r="A262" s="83"/>
      <c r="B262" s="199" t="s">
        <v>4395</v>
      </c>
      <c r="C262" t="s">
        <v>5832</v>
      </c>
      <c r="D262" s="186"/>
      <c r="E262" s="186"/>
      <c r="F262" s="83"/>
    </row>
    <row r="263" spans="1:6">
      <c r="A263" s="83"/>
      <c r="B263" s="199">
        <v>98376</v>
      </c>
      <c r="C263" t="s">
        <v>4368</v>
      </c>
      <c r="D263" s="186"/>
      <c r="E263" s="186"/>
      <c r="F263" s="83"/>
    </row>
    <row r="264" spans="1:6">
      <c r="A264" s="83"/>
      <c r="B264" s="199" t="s">
        <v>4788</v>
      </c>
      <c r="C264" t="s">
        <v>4787</v>
      </c>
      <c r="D264" s="186"/>
      <c r="E264" s="186"/>
      <c r="F264" s="83"/>
    </row>
    <row r="265" spans="1:6">
      <c r="A265" s="83"/>
      <c r="B265" s="199">
        <v>15939</v>
      </c>
      <c r="C265" t="s">
        <v>4708</v>
      </c>
      <c r="D265" s="186"/>
      <c r="E265" s="186"/>
      <c r="F265" s="83"/>
    </row>
    <row r="266" spans="1:6">
      <c r="A266" s="83"/>
      <c r="B266" s="199" t="s">
        <v>4623</v>
      </c>
      <c r="C266" t="s">
        <v>4622</v>
      </c>
      <c r="D266" s="186"/>
      <c r="E266" s="186"/>
      <c r="F266" s="83"/>
    </row>
    <row r="267" spans="1:6">
      <c r="A267" s="83"/>
      <c r="B267" s="199" t="s">
        <v>4294</v>
      </c>
      <c r="C267" t="s">
        <v>4295</v>
      </c>
      <c r="D267" s="10" t="s">
        <v>4296</v>
      </c>
      <c r="E267" s="10" t="s">
        <v>4296</v>
      </c>
      <c r="F267" s="83"/>
    </row>
    <row r="268" spans="1:6">
      <c r="A268" s="83"/>
      <c r="B268" s="199" t="s">
        <v>4804</v>
      </c>
      <c r="C268" t="s">
        <v>4803</v>
      </c>
      <c r="D268" s="186"/>
      <c r="E268" s="186"/>
      <c r="F268" s="83"/>
    </row>
    <row r="269" spans="1:6">
      <c r="A269" s="83"/>
      <c r="B269" s="199" t="s">
        <v>4297</v>
      </c>
      <c r="C269" t="s">
        <v>4298</v>
      </c>
      <c r="D269" s="10" t="s">
        <v>5859</v>
      </c>
      <c r="E269" s="10" t="s">
        <v>5859</v>
      </c>
      <c r="F269" s="83"/>
    </row>
    <row r="270" spans="1:6">
      <c r="A270" s="83"/>
      <c r="B270" s="199">
        <v>59529</v>
      </c>
      <c r="C270" t="s">
        <v>4791</v>
      </c>
      <c r="D270" s="186"/>
      <c r="E270" s="186"/>
      <c r="F270" s="83"/>
    </row>
    <row r="271" spans="1:6">
      <c r="A271" s="83"/>
      <c r="B271" s="199" t="s">
        <v>4381</v>
      </c>
      <c r="C271" t="s">
        <v>4382</v>
      </c>
      <c r="D271" s="186"/>
      <c r="E271" s="186"/>
      <c r="F271" s="83"/>
    </row>
    <row r="272" spans="1:6">
      <c r="A272" s="83"/>
      <c r="B272" s="199">
        <v>29019</v>
      </c>
      <c r="C272" t="s">
        <v>4428</v>
      </c>
      <c r="D272" s="186"/>
      <c r="E272" s="186"/>
      <c r="F272" s="83"/>
    </row>
    <row r="273" spans="1:6" ht="15.75" customHeight="1">
      <c r="A273" s="83"/>
      <c r="B273" s="199" t="s">
        <v>5831</v>
      </c>
      <c r="C273" t="s">
        <v>4390</v>
      </c>
      <c r="D273" s="186"/>
      <c r="E273" s="186"/>
      <c r="F273" s="83"/>
    </row>
    <row r="274" spans="1:6">
      <c r="A274" s="83"/>
      <c r="B274" s="199">
        <v>33476</v>
      </c>
      <c r="C274" t="s">
        <v>4449</v>
      </c>
      <c r="D274" s="186"/>
      <c r="E274" s="186"/>
      <c r="F274" s="83"/>
    </row>
    <row r="275" spans="1:6">
      <c r="A275" s="83"/>
      <c r="B275" s="199" t="s">
        <v>1204</v>
      </c>
      <c r="C275" t="s">
        <v>1203</v>
      </c>
      <c r="D275" s="186"/>
      <c r="E275" s="186"/>
      <c r="F275" s="83"/>
    </row>
    <row r="276" spans="1:6">
      <c r="A276" s="83"/>
      <c r="B276" s="199">
        <v>64023</v>
      </c>
      <c r="C276" t="s">
        <v>4341</v>
      </c>
      <c r="D276" s="10" t="s">
        <v>4342</v>
      </c>
      <c r="E276" s="10" t="s">
        <v>4342</v>
      </c>
      <c r="F276" s="83"/>
    </row>
    <row r="277" spans="1:6">
      <c r="A277" s="83"/>
      <c r="B277" s="199" t="s">
        <v>374</v>
      </c>
      <c r="C277" t="s">
        <v>375</v>
      </c>
      <c r="D277" s="186"/>
      <c r="E277" s="186"/>
      <c r="F277" s="83"/>
    </row>
    <row r="278" spans="1:6">
      <c r="A278" s="83"/>
      <c r="B278" s="199">
        <v>64413</v>
      </c>
      <c r="C278" t="s">
        <v>4401</v>
      </c>
      <c r="D278" s="186"/>
      <c r="E278" s="186"/>
      <c r="F278" s="83"/>
    </row>
    <row r="279" spans="1:6">
      <c r="A279" s="83"/>
      <c r="B279" s="199" t="s">
        <v>5825</v>
      </c>
      <c r="C279" t="s">
        <v>988</v>
      </c>
      <c r="D279" s="10" t="s">
        <v>1025</v>
      </c>
      <c r="E279" s="10" t="s">
        <v>1025</v>
      </c>
      <c r="F279" s="83"/>
    </row>
    <row r="280" spans="1:6">
      <c r="A280" s="83"/>
      <c r="B280" s="199">
        <v>82689</v>
      </c>
      <c r="C280" t="s">
        <v>5409</v>
      </c>
      <c r="D280" s="186"/>
      <c r="E280" s="186"/>
      <c r="F280" s="83"/>
    </row>
    <row r="281" spans="1:6">
      <c r="A281" s="83"/>
      <c r="B281" s="199">
        <v>82402</v>
      </c>
      <c r="C281" t="s">
        <v>4453</v>
      </c>
      <c r="D281" s="186"/>
      <c r="E281" s="186"/>
      <c r="F281" s="83"/>
    </row>
    <row r="282" spans="1:6">
      <c r="A282" s="83"/>
      <c r="B282" s="199" t="s">
        <v>1140</v>
      </c>
      <c r="C282" t="s">
        <v>1139</v>
      </c>
      <c r="D282" s="186"/>
      <c r="E282" s="186"/>
      <c r="F282" s="83"/>
    </row>
    <row r="283" spans="1:6">
      <c r="A283" s="83"/>
      <c r="B283" s="199" t="s">
        <v>4436</v>
      </c>
      <c r="C283" t="s">
        <v>4784</v>
      </c>
      <c r="D283" s="186"/>
      <c r="E283" s="186"/>
      <c r="F283" s="83"/>
    </row>
    <row r="284" spans="1:6">
      <c r="A284" s="83"/>
      <c r="B284" s="199">
        <v>48104</v>
      </c>
      <c r="C284" t="s">
        <v>4439</v>
      </c>
      <c r="D284" s="186"/>
      <c r="E284" s="186"/>
      <c r="F284" s="83"/>
    </row>
    <row r="285" spans="1:6">
      <c r="A285" s="83"/>
      <c r="B285" s="199" t="s">
        <v>5881</v>
      </c>
      <c r="C285" t="s">
        <v>4427</v>
      </c>
      <c r="D285" s="10" t="s">
        <v>5804</v>
      </c>
      <c r="E285" s="10" t="s">
        <v>5804</v>
      </c>
      <c r="F285" s="83"/>
    </row>
    <row r="286" spans="1:6">
      <c r="A286" s="83"/>
      <c r="B286" s="199" t="s">
        <v>5827</v>
      </c>
      <c r="C286" t="s">
        <v>1370</v>
      </c>
      <c r="D286" s="186"/>
      <c r="E286" s="186"/>
      <c r="F286" s="83"/>
    </row>
    <row r="287" spans="1:6">
      <c r="A287" s="83"/>
      <c r="B287" s="199" t="s">
        <v>5419</v>
      </c>
      <c r="C287" t="s">
        <v>5418</v>
      </c>
      <c r="D287" s="186"/>
      <c r="E287" s="186"/>
      <c r="F287" s="83"/>
    </row>
    <row r="288" spans="1:6">
      <c r="A288" s="83"/>
      <c r="B288" s="199" t="s">
        <v>5721</v>
      </c>
      <c r="C288" t="s">
        <v>5720</v>
      </c>
      <c r="D288" s="186"/>
      <c r="E288" s="186"/>
      <c r="F288" s="83"/>
    </row>
    <row r="289" spans="1:10">
      <c r="A289" s="83"/>
      <c r="B289" s="199">
        <v>25714</v>
      </c>
      <c r="C289" t="s">
        <v>4446</v>
      </c>
      <c r="D289" s="186"/>
      <c r="E289" s="186"/>
      <c r="F289" s="83"/>
    </row>
    <row r="290" spans="1:10">
      <c r="A290" s="83"/>
      <c r="B290" s="199">
        <v>25714</v>
      </c>
      <c r="C290" t="s">
        <v>4446</v>
      </c>
      <c r="D290" s="186"/>
      <c r="E290" s="186"/>
      <c r="F290" s="83"/>
    </row>
    <row r="291" spans="1:10">
      <c r="A291" s="83"/>
      <c r="B291" s="199" t="s">
        <v>4299</v>
      </c>
      <c r="C291" t="s">
        <v>4300</v>
      </c>
      <c r="D291" s="10" t="s">
        <v>5860</v>
      </c>
      <c r="E291" s="10" t="s">
        <v>5860</v>
      </c>
      <c r="F291" s="208" t="s">
        <v>6139</v>
      </c>
      <c r="G291" s="208" t="s">
        <v>6140</v>
      </c>
      <c r="H291" s="205" t="s">
        <v>6141</v>
      </c>
      <c r="I291" s="205" t="s">
        <v>6142</v>
      </c>
      <c r="J291" s="205" t="s">
        <v>6143</v>
      </c>
    </row>
    <row r="292" spans="1:10">
      <c r="A292" s="83"/>
      <c r="B292" s="199" t="s">
        <v>5830</v>
      </c>
      <c r="C292" t="s">
        <v>4384</v>
      </c>
      <c r="D292" s="186"/>
      <c r="E292" s="186"/>
      <c r="F292" s="83"/>
    </row>
    <row r="293" spans="1:10">
      <c r="A293" s="83"/>
      <c r="B293" s="199" t="s">
        <v>5406</v>
      </c>
      <c r="C293" t="s">
        <v>5405</v>
      </c>
      <c r="D293" s="186"/>
      <c r="E293" s="186"/>
      <c r="F293" s="83"/>
    </row>
    <row r="294" spans="1:10">
      <c r="A294" s="83"/>
      <c r="B294" s="199" t="s">
        <v>4398</v>
      </c>
      <c r="C294" t="s">
        <v>4399</v>
      </c>
      <c r="D294" s="186"/>
      <c r="E294" s="186"/>
      <c r="F294" s="83"/>
    </row>
    <row r="295" spans="1:10">
      <c r="A295" s="83"/>
      <c r="B295" s="199" t="s">
        <v>4301</v>
      </c>
      <c r="C295" t="s">
        <v>4302</v>
      </c>
      <c r="D295" s="186"/>
      <c r="E295" s="186"/>
      <c r="F295" s="83"/>
    </row>
    <row r="296" spans="1:10">
      <c r="A296" s="83"/>
      <c r="B296" s="199" t="s">
        <v>5828</v>
      </c>
      <c r="C296" t="s">
        <v>4303</v>
      </c>
      <c r="D296" s="10" t="s">
        <v>5861</v>
      </c>
      <c r="E296" s="10" t="s">
        <v>5861</v>
      </c>
      <c r="F296" s="83"/>
    </row>
    <row r="297" spans="1:10">
      <c r="A297" s="83"/>
      <c r="B297" s="199">
        <v>71670</v>
      </c>
      <c r="C297" t="s">
        <v>4780</v>
      </c>
      <c r="D297" s="186"/>
      <c r="E297" s="186"/>
      <c r="F297" s="83"/>
    </row>
    <row r="298" spans="1:10">
      <c r="A298" s="83"/>
      <c r="B298" s="199" t="s">
        <v>4795</v>
      </c>
      <c r="C298" t="s">
        <v>4794</v>
      </c>
      <c r="D298" s="186"/>
      <c r="E298" s="186"/>
      <c r="F298" s="83"/>
    </row>
    <row r="299" spans="1:10">
      <c r="A299" s="83"/>
      <c r="B299" s="199" t="s">
        <v>5838</v>
      </c>
      <c r="C299" t="s">
        <v>4380</v>
      </c>
      <c r="D299" s="186"/>
      <c r="E299" s="186"/>
      <c r="F299" s="83"/>
    </row>
    <row r="300" spans="1:10">
      <c r="A300" s="83"/>
      <c r="B300" s="199" t="s">
        <v>4376</v>
      </c>
      <c r="C300" t="s">
        <v>4377</v>
      </c>
      <c r="D300" s="186"/>
      <c r="E300" s="186"/>
      <c r="F300" s="83"/>
    </row>
    <row r="301" spans="1:10">
      <c r="A301" s="83"/>
      <c r="B301" s="199" t="s">
        <v>4790</v>
      </c>
      <c r="C301" t="s">
        <v>4789</v>
      </c>
      <c r="D301" s="186"/>
      <c r="E301" s="186"/>
      <c r="F301" s="83"/>
    </row>
    <row r="302" spans="1:10">
      <c r="A302" s="83"/>
      <c r="B302" s="199" t="s">
        <v>1216</v>
      </c>
      <c r="C302" t="s">
        <v>1215</v>
      </c>
      <c r="D302" s="186"/>
      <c r="E302" s="186"/>
      <c r="F302" s="83"/>
    </row>
    <row r="303" spans="1:10">
      <c r="A303" s="83"/>
      <c r="B303" s="199">
        <v>13675</v>
      </c>
      <c r="C303" t="s">
        <v>1336</v>
      </c>
      <c r="D303" s="10" t="s">
        <v>1179</v>
      </c>
      <c r="E303" s="10" t="s">
        <v>1179</v>
      </c>
      <c r="F303" s="83"/>
    </row>
    <row r="304" spans="1:10">
      <c r="A304" s="83"/>
      <c r="B304" s="199" t="s">
        <v>5882</v>
      </c>
      <c r="C304" t="s">
        <v>829</v>
      </c>
      <c r="D304" s="10" t="s">
        <v>1430</v>
      </c>
      <c r="E304" s="10" t="s">
        <v>1430</v>
      </c>
      <c r="F304" s="83" t="s">
        <v>6144</v>
      </c>
      <c r="G304" s="208" t="s">
        <v>6145</v>
      </c>
      <c r="H304" s="205" t="s">
        <v>6146</v>
      </c>
      <c r="J304" s="205" t="s">
        <v>6147</v>
      </c>
    </row>
    <row r="305" spans="1:6">
      <c r="A305" s="83"/>
      <c r="B305" s="199">
        <v>98991</v>
      </c>
      <c r="C305" t="s">
        <v>4475</v>
      </c>
      <c r="D305" s="186"/>
      <c r="E305" s="186"/>
      <c r="F305" s="83"/>
    </row>
    <row r="306" spans="1:6">
      <c r="E306" s="186"/>
      <c r="F306" s="83"/>
    </row>
    <row r="307" spans="1:6">
      <c r="E307" s="186"/>
      <c r="F307" s="83"/>
    </row>
    <row r="308" spans="1:6">
      <c r="E308" s="186"/>
      <c r="F308" s="83"/>
    </row>
    <row r="309" spans="1:6">
      <c r="E309" s="186"/>
      <c r="F309" s="83"/>
    </row>
    <row r="310" spans="1:6">
      <c r="E310" s="186"/>
      <c r="F310" s="83"/>
    </row>
    <row r="311" spans="1:6">
      <c r="E311" s="186"/>
      <c r="F311" s="83"/>
    </row>
    <row r="312" spans="1:6">
      <c r="E312" s="186"/>
      <c r="F312" s="83"/>
    </row>
    <row r="313" spans="1:6">
      <c r="E313" s="186"/>
      <c r="F313" s="83"/>
    </row>
    <row r="314" spans="1:6">
      <c r="E314" s="186"/>
      <c r="F314" s="83"/>
    </row>
    <row r="315" spans="1:6">
      <c r="E315" s="186"/>
      <c r="F315" s="83"/>
    </row>
    <row r="316" spans="1:6">
      <c r="E316" s="186"/>
      <c r="F316" s="83"/>
    </row>
    <row r="317" spans="1:6">
      <c r="E317" s="186"/>
      <c r="F317" s="83"/>
    </row>
    <row r="318" spans="1:6">
      <c r="E318" s="186"/>
      <c r="F318" s="83"/>
    </row>
    <row r="319" spans="1:6">
      <c r="E319" s="186"/>
      <c r="F319" s="83"/>
    </row>
    <row r="320" spans="1: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2:J305">
    <sortCondition sortBy="cellColor" ref="A2:A305" dxfId="0"/>
    <sortCondition ref="C2:C305"/>
  </sortState>
  <hyperlinks>
    <hyperlink ref="D90" r:id="rId1" xr:uid="{9A5CD273-688F-48BC-A3ED-5CBADD8C7E8C}"/>
    <hyperlink ref="D177" r:id="rId2" xr:uid="{3FADC0C7-98AC-443D-9DE6-1549E31DE313}"/>
    <hyperlink ref="D28" r:id="rId3" xr:uid="{AF968B3E-F08B-4057-A536-E70E451A0C6F}"/>
    <hyperlink ref="D44" r:id="rId4" xr:uid="{741F1CEC-23EA-4397-90A6-C61B2A7D2625}"/>
    <hyperlink ref="D11" r:id="rId5" xr:uid="{9A23042A-5F39-4EFF-870F-DC7F76927728}"/>
    <hyperlink ref="D41" r:id="rId6" xr:uid="{7BF1E875-CF69-4065-B702-289A7A99D1C0}"/>
    <hyperlink ref="D10" r:id="rId7" xr:uid="{74F8AA62-4705-409C-A066-E063920F3E19}"/>
    <hyperlink ref="D48" r:id="rId8" xr:uid="{537DF7E5-04E1-4361-AAFF-CE6CAADDFF62}"/>
    <hyperlink ref="D114" r:id="rId9" xr:uid="{63A6793B-01CE-420A-BACB-AD8B058B5E6B}"/>
    <hyperlink ref="D36" r:id="rId10" xr:uid="{67B8D250-60DC-4646-A3FF-2DDF3BB45933}"/>
    <hyperlink ref="D133" r:id="rId11" xr:uid="{E0B1366A-689A-47CC-94D7-11D1E314EFF4}"/>
    <hyperlink ref="D54" r:id="rId12" xr:uid="{78430598-6413-4CF0-93E5-0F919EFEEEBE}"/>
    <hyperlink ref="D222" r:id="rId13" xr:uid="{9377AA9C-B6A3-4FAE-A30C-9E433F7896F6}"/>
    <hyperlink ref="D62" r:id="rId14" xr:uid="{1D27EC81-68EC-427A-8F89-21E2716C5A38}"/>
    <hyperlink ref="D235" r:id="rId15" xr:uid="{84FC96C3-E30F-4F5E-9805-9A1A19254462}"/>
    <hyperlink ref="D101" r:id="rId16" xr:uid="{0FC04113-26E9-427B-ABC3-E416EF5C385D}"/>
    <hyperlink ref="D136" r:id="rId17" xr:uid="{97432713-A838-4419-BBC2-868362AAC7A6}"/>
    <hyperlink ref="D154" r:id="rId18" xr:uid="{1CF35886-7310-4F6C-887E-B1FCAAD8E5C2}"/>
    <hyperlink ref="D191" r:id="rId19" xr:uid="{157E6B53-58AE-4027-8807-88C0CC963592}"/>
    <hyperlink ref="D99" r:id="rId20" xr:uid="{330299D5-3C97-40D2-BD76-3827AB11A73D}"/>
    <hyperlink ref="D46" r:id="rId21" xr:uid="{D9EF7077-3A8B-4CAA-BADA-A7F73EBB0140}"/>
    <hyperlink ref="D279" r:id="rId22" xr:uid="{58903167-E9C0-4F38-A6D7-FE3C404271BC}"/>
    <hyperlink ref="D56" r:id="rId23" xr:uid="{029845E2-E1C0-4C63-8FA0-2DBFEF95ED30}"/>
    <hyperlink ref="D146" r:id="rId24" xr:uid="{3D0E8CB6-936C-4B40-B57D-D46CD2977C24}"/>
    <hyperlink ref="D88" r:id="rId25" xr:uid="{779929D3-3B63-46D7-9E11-CF81DD927750}"/>
    <hyperlink ref="D121" r:id="rId26" xr:uid="{022359AF-C474-47CB-AAE3-96721CC96C34}"/>
    <hyperlink ref="D147" r:id="rId27" xr:uid="{0E259F4D-24FC-4164-A00A-5EC6BF392446}"/>
    <hyperlink ref="D55" r:id="rId28" xr:uid="{220331FC-994F-40D0-8EC9-15530973C7D0}"/>
    <hyperlink ref="D303" r:id="rId29" xr:uid="{7EFBD9CF-FBE0-44B3-9704-499AD8D9AD1C}"/>
    <hyperlink ref="D259" r:id="rId30" xr:uid="{1F2CDA33-4BBF-4A4A-BDB4-EBF90A7B1419}"/>
    <hyperlink ref="D120" r:id="rId31" xr:uid="{36713F80-85ED-415A-8391-C511BC9EA822}"/>
    <hyperlink ref="D43" r:id="rId32" xr:uid="{D718E980-09C9-4B00-9B86-814B93C0B173}"/>
    <hyperlink ref="D92" r:id="rId33" xr:uid="{E5FBA7FE-FD79-4BCD-89DF-644657C53DF3}"/>
    <hyperlink ref="D240" r:id="rId34" xr:uid="{4FFF70CD-E775-4A4C-B9BC-EDB97028AF44}"/>
    <hyperlink ref="D52" r:id="rId35" xr:uid="{A6D9F3E7-A05A-48BC-8623-992FC9F1F232}"/>
    <hyperlink ref="D171" r:id="rId36" xr:uid="{7523B30E-508D-4AE6-A9B3-08F042EE2E34}"/>
    <hyperlink ref="D211" r:id="rId37" xr:uid="{DA999416-B05E-4623-A318-BF7376588D74}"/>
    <hyperlink ref="D304" r:id="rId38" xr:uid="{776DA69C-9BE9-46D3-B8F1-0E3867570EA4}"/>
    <hyperlink ref="D112" r:id="rId39" xr:uid="{E887F915-BEA4-4A86-B0D2-F533BCE8589A}"/>
    <hyperlink ref="D78" r:id="rId40" xr:uid="{1E97A2D1-C3D2-4EE5-9036-98348304A2A4}"/>
    <hyperlink ref="D162" r:id="rId41" xr:uid="{AF449DFE-949F-4719-8292-1B1E1C780C7A}"/>
    <hyperlink ref="D212" r:id="rId42" xr:uid="{FED4BD37-C851-43BD-9065-12749B4155BB}"/>
    <hyperlink ref="D20" r:id="rId43" xr:uid="{64A35734-1C1A-4520-B8B5-A0A542723F1C}"/>
    <hyperlink ref="D267" r:id="rId44" xr:uid="{47D02EFB-8B57-460C-9C33-6E4EFDCABDA7}"/>
    <hyperlink ref="D24" r:id="rId45" xr:uid="{5483BAE4-47A4-4D12-B981-0C87B9F5A8BD}"/>
    <hyperlink ref="D22" r:id="rId46" xr:uid="{5CB478B8-C2EB-4479-B213-11B3C96F8F0F}"/>
    <hyperlink ref="D158" r:id="rId47" xr:uid="{37A54FDB-7ED1-4F2B-A835-77ABBA9AA484}"/>
    <hyperlink ref="D205" r:id="rId48" xr:uid="{3F5F1267-4CB2-4DF4-BB87-E90F200A756C}"/>
    <hyperlink ref="D163" r:id="rId49" xr:uid="{60A63BBE-D0A6-41F1-901F-DB23CCC88B31}"/>
    <hyperlink ref="D126" r:id="rId50" xr:uid="{5A19D462-1DAE-45D2-995D-765D8B265634}"/>
    <hyperlink ref="D53" r:id="rId51" xr:uid="{6CAF4F24-845E-4B02-B36D-EADBD5840620}"/>
    <hyperlink ref="D32" r:id="rId52" xr:uid="{73F8C369-618F-4FC8-884F-A2D91645473E}"/>
    <hyperlink ref="D7" r:id="rId53" xr:uid="{7AF064D1-C150-4157-ADFE-81905BFA5D4C}"/>
    <hyperlink ref="D135" r:id="rId54" xr:uid="{AE22505F-70A5-43C5-95FF-10B0E09E08CA}"/>
    <hyperlink ref="D247" r:id="rId55" xr:uid="{58438913-BB16-4DE0-828D-010B103FAC2D}"/>
    <hyperlink ref="D105" r:id="rId56" xr:uid="{1E80F99A-1B19-483D-A5F2-D03846F18C84}"/>
    <hyperlink ref="D77" r:id="rId57" xr:uid="{BAE8800D-18E8-4BC9-9F92-A76A1D4EEA97}"/>
    <hyperlink ref="D174" r:id="rId58" xr:uid="{369B3DAF-292A-42B8-8690-71BE8E554DBC}"/>
    <hyperlink ref="D65" r:id="rId59" xr:uid="{B7FB0EB8-6A4B-44AE-943C-2BA65AADAC3B}"/>
    <hyperlink ref="D206" r:id="rId60" xr:uid="{920186FF-16E6-493B-A4E8-88BBD750634F}"/>
    <hyperlink ref="D5" r:id="rId61" xr:uid="{5D2C40AC-A07E-4618-BDD2-1E82149BCD06}"/>
    <hyperlink ref="D63" r:id="rId62" xr:uid="{2482F2A7-D5D7-42E7-A0A4-BF848AC9DF63}"/>
    <hyperlink ref="D166" r:id="rId63" xr:uid="{0A79F2DD-8888-4900-ADD0-C420528AF565}"/>
    <hyperlink ref="D75" r:id="rId64" xr:uid="{2A77B167-889C-4EDA-89CC-EF93D6E2D0B2}"/>
    <hyperlink ref="D13" r:id="rId65" xr:uid="{B0BD715B-2322-4DCA-B250-CD7E7880482C}"/>
    <hyperlink ref="D25" r:id="rId66" xr:uid="{730C52D3-ED5A-4559-A794-0EB4415C4F24}"/>
    <hyperlink ref="D85" r:id="rId67" xr:uid="{5A0099C8-0101-4AD8-A4A9-4400A99F4E89}"/>
    <hyperlink ref="D207" r:id="rId68" xr:uid="{C5782F8F-D73C-4C38-9058-C736341E34C1}"/>
    <hyperlink ref="D4" r:id="rId69" xr:uid="{BCD5E313-963E-4F4A-94DB-A52920B6C3C3}"/>
    <hyperlink ref="D71" r:id="rId70" xr:uid="{8E63428B-3347-46D5-BB68-1BFED339773C}"/>
    <hyperlink ref="D104" r:id="rId71" xr:uid="{D61718EE-F0DE-4032-AB4B-074C4558B23F}"/>
    <hyperlink ref="D76" r:id="rId72" xr:uid="{66BB2471-2736-4E9D-87E0-E5634BC87DD7}"/>
    <hyperlink ref="D201" r:id="rId73" xr:uid="{610865CD-DD7C-4831-B334-FAD22CB82024}"/>
    <hyperlink ref="D29" r:id="rId74" xr:uid="{0AE9FCBB-5A68-459D-B6BC-A27DE0B90499}"/>
    <hyperlink ref="D72" r:id="rId75" xr:uid="{43BDA2CA-7E1A-47B9-91D0-756E2A9DD697}"/>
    <hyperlink ref="D285" r:id="rId76" xr:uid="{CC21D5F8-85B1-41F9-86FA-45EB85A72939}"/>
    <hyperlink ref="D73" r:id="rId77" xr:uid="{50A3C893-E030-4561-9ECD-662675506C1F}"/>
    <hyperlink ref="D64" r:id="rId78" xr:uid="{0721E5A5-70C7-49C1-AF65-21C654E0B8FF}"/>
    <hyperlink ref="D49" r:id="rId79" xr:uid="{030327F2-A482-4134-AB66-A2E19A590F09}"/>
    <hyperlink ref="D74" r:id="rId80" xr:uid="{F37B06BF-7E81-4A99-B2D9-8E46FE2BAF14}"/>
    <hyperlink ref="D106" r:id="rId81" xr:uid="{9DF18F36-5325-4CE9-AE77-483D1113F297}"/>
    <hyperlink ref="D8" r:id="rId82" xr:uid="{66A8CCEB-0F2B-49CF-987C-3DA8DA71FC90}"/>
    <hyperlink ref="D14" r:id="rId83" xr:uid="{AA4F1DB4-BBDD-4243-B201-F823BBFBE38D}"/>
    <hyperlink ref="D15" r:id="rId84" xr:uid="{266D9DA9-BFEA-446B-81E2-002D6D932968}"/>
    <hyperlink ref="D16" r:id="rId85" xr:uid="{4B2447BE-EEE3-44ED-A3DF-C1E083D45EED}"/>
    <hyperlink ref="D17" r:id="rId86" xr:uid="{5DF897F6-0EBE-49E3-8000-15EBC8DCA8D1}"/>
    <hyperlink ref="D19" r:id="rId87" xr:uid="{88CCD47B-EF66-4396-A6FC-B8184E785C08}"/>
    <hyperlink ref="D27" r:id="rId88" xr:uid="{5921B036-3221-4863-A6CA-DAEF3F111BAF}"/>
    <hyperlink ref="D31" r:id="rId89" xr:uid="{930B9529-A35E-4C3B-B6FA-407713ABA2EE}"/>
    <hyperlink ref="D45" r:id="rId90" xr:uid="{0305B824-0A97-4FF2-B2A7-459083C10B1E}"/>
    <hyperlink ref="D50" r:id="rId91" xr:uid="{E61FC490-9AD0-4699-B5CA-8595ACD6AFE8}"/>
    <hyperlink ref="D57" r:id="rId92" xr:uid="{B672E5AD-6CBF-451B-9EC0-A3028B5FCB50}"/>
    <hyperlink ref="D66" r:id="rId93" xr:uid="{8090E1FB-48F3-45EC-BF72-41117A459BF7}"/>
    <hyperlink ref="D67" r:id="rId94" xr:uid="{E37F5F0D-0285-43F9-9D64-4BE3A462BC36}"/>
    <hyperlink ref="D68" r:id="rId95" xr:uid="{0A060420-9DD7-4155-8BF9-9DC92B1E0A08}"/>
    <hyperlink ref="D95" r:id="rId96" xr:uid="{F5325D66-2B89-4705-8ECD-DE57B141D326}"/>
    <hyperlink ref="D113" r:id="rId97" xr:uid="{7A8E6987-54BF-42C0-8AB8-C7A46E5DFC26}"/>
    <hyperlink ref="D127" r:id="rId98" xr:uid="{A9224358-9C7A-4CCF-B546-723C54D0382E}"/>
    <hyperlink ref="D131" r:id="rId99" xr:uid="{EB3B3AB3-DD65-4D6D-9853-885847C085C1}"/>
    <hyperlink ref="D137" r:id="rId100" xr:uid="{BED8FE57-6CC7-4633-BB27-2EB9D1CF1C6B}"/>
    <hyperlink ref="D175" r:id="rId101" xr:uid="{960DEC23-2119-4EA9-AE5A-56C3688C91DB}"/>
    <hyperlink ref="D186" r:id="rId102" xr:uid="{4604D28B-5E43-422C-9D1E-99E01D25338E}"/>
    <hyperlink ref="D193" r:id="rId103" xr:uid="{648B9A30-8C6F-4960-8C06-A02C7EFA4E92}"/>
    <hyperlink ref="D197" r:id="rId104" xr:uid="{C0E92027-2A0F-40E7-BBB6-9B8CC5AC9897}"/>
    <hyperlink ref="D210" r:id="rId105" xr:uid="{CEA79B48-DEE5-4AFC-9E79-1A702F269C3B}"/>
    <hyperlink ref="D221" r:id="rId106" xr:uid="{CB454EE0-6827-4F36-B7FC-0087F2F39E60}"/>
    <hyperlink ref="D269" r:id="rId107" xr:uid="{002A33F6-01F1-4A01-98E9-25E49969E612}"/>
    <hyperlink ref="D276" r:id="rId108" xr:uid="{1CB8F24B-B796-4CF1-811C-B93EFC023B79}"/>
    <hyperlink ref="D291" r:id="rId109" xr:uid="{EC6565C7-D170-4D9D-9D08-F4C489F93BBB}"/>
    <hyperlink ref="D296" r:id="rId110" xr:uid="{66F73DCC-AC4E-49E4-B66E-A1F6AA3EDE3D}"/>
    <hyperlink ref="D23" r:id="rId111" xr:uid="{A66E0BEE-2AF9-4A99-9466-415564EA9FC4}"/>
    <hyperlink ref="D42" r:id="rId112" xr:uid="{FF67AA0C-06B1-44C0-A1FD-133BC350C544}"/>
    <hyperlink ref="D6" r:id="rId113" xr:uid="{4C38BAF7-3BF7-42A8-B7E7-D5A39EB1262C}"/>
    <hyperlink ref="D51" r:id="rId114" xr:uid="{DF32F205-3238-4EC2-A98D-0079C94D80C3}"/>
    <hyperlink ref="D102" r:id="rId115" xr:uid="{53041BB8-8F5E-429C-BA8B-AC0D21FB3C9A}"/>
    <hyperlink ref="D26" r:id="rId116" xr:uid="{52023773-05B7-476D-B81A-C12EBF8E9E51}"/>
    <hyperlink ref="E90" r:id="rId117" xr:uid="{BC6CA3C4-BDBC-450F-9ADE-7ECDE796BD6E}"/>
    <hyperlink ref="E177" r:id="rId118" xr:uid="{27FC5C32-BEF7-42DE-B0A9-6CC7AC21B534}"/>
    <hyperlink ref="E28" r:id="rId119" xr:uid="{20DC70B5-61D3-4985-98A0-D8A090F9EEA2}"/>
    <hyperlink ref="E44" r:id="rId120" xr:uid="{9FBE1E0C-D5B6-4729-8111-38EA95826081}"/>
    <hyperlink ref="E11" r:id="rId121" xr:uid="{072663F0-9C8F-4704-BFC5-7C34AD3CA220}"/>
    <hyperlink ref="E10" r:id="rId122" xr:uid="{32F86C67-2267-463D-920E-161A1EFCD427}"/>
    <hyperlink ref="E48" r:id="rId123" xr:uid="{A80C7970-3467-4CA6-8BB4-3491E7072BF0}"/>
    <hyperlink ref="E114" r:id="rId124" xr:uid="{0A7DF4BC-D617-4B3C-B95D-3FCBF4F51E2A}"/>
    <hyperlink ref="E36" r:id="rId125" xr:uid="{D3B09528-0DFD-4E24-B088-AF4BC5D35C61}"/>
    <hyperlink ref="E133" r:id="rId126" xr:uid="{D2B62C62-C28B-4797-8B76-DAF40DCA2FBE}"/>
    <hyperlink ref="E54" r:id="rId127" xr:uid="{5C2281F6-272C-4294-A416-9A028242C51A}"/>
    <hyperlink ref="E222" r:id="rId128" xr:uid="{EA0EF984-1AA9-441B-B005-3D888013B9DC}"/>
    <hyperlink ref="E62" r:id="rId129" xr:uid="{319B25BC-28B7-4B18-B862-C284B9A1B5C2}"/>
    <hyperlink ref="E235" r:id="rId130" xr:uid="{2857F723-0E43-409B-823C-2EA435D36E2D}"/>
    <hyperlink ref="E101" r:id="rId131" xr:uid="{C4DB09EA-1A39-4316-A37C-9B061501124F}"/>
    <hyperlink ref="E136" r:id="rId132" xr:uid="{90F5D4C2-CB6B-433F-86D6-53D5EA26F96E}"/>
    <hyperlink ref="E154" r:id="rId133" xr:uid="{46634145-112F-4EB1-B925-1806AAB3F326}"/>
    <hyperlink ref="E191" r:id="rId134" xr:uid="{DF0F3EC7-1432-44C5-87ED-AC4AFBD3EE84}"/>
    <hyperlink ref="E99" r:id="rId135" xr:uid="{AC701201-A545-462E-B0CE-DCE9CE03E37F}"/>
    <hyperlink ref="E46" r:id="rId136" xr:uid="{79960504-8975-479A-A9E6-26AE0A89DD88}"/>
    <hyperlink ref="E279" r:id="rId137" xr:uid="{E9B2C297-FCE4-4EDB-B0B9-B6CE89EA8ED0}"/>
    <hyperlink ref="E56" r:id="rId138" xr:uid="{15BD2308-192C-4AF7-B2DF-540CE3A95B2F}"/>
    <hyperlink ref="E146" r:id="rId139" xr:uid="{80DB96ED-D2F8-47A5-80C3-B65A5442FBD1}"/>
    <hyperlink ref="E88" r:id="rId140" xr:uid="{6D1B0997-EF09-437B-80C6-ADE4123080D5}"/>
    <hyperlink ref="E121" r:id="rId141" xr:uid="{5C4CD5B3-644E-479E-80FA-81449E305773}"/>
    <hyperlink ref="E147" r:id="rId142" xr:uid="{B2BCB696-A6F8-4523-815B-09334681FAC2}"/>
    <hyperlink ref="E55" r:id="rId143" xr:uid="{30945684-C23C-449D-BB29-2FC40935A625}"/>
    <hyperlink ref="E303" r:id="rId144" xr:uid="{54422EC5-4040-45C1-8216-C9C240D0F1D4}"/>
    <hyperlink ref="E259" r:id="rId145" xr:uid="{CD13AA5A-3439-4A89-AA42-4FF47A1DA84F}"/>
    <hyperlink ref="E120" r:id="rId146" xr:uid="{9E685A44-1111-4512-B6FF-8966F9DCFF7A}"/>
    <hyperlink ref="E43" r:id="rId147" xr:uid="{A5CC2B13-6FE7-45D3-B784-3C689FD92F9D}"/>
    <hyperlink ref="E92" r:id="rId148" xr:uid="{737BA222-6D36-442C-A663-8654671C9BAA}"/>
    <hyperlink ref="E240" r:id="rId149" xr:uid="{A48AEB46-8A76-4CCA-8ED7-D947E4EA37C2}"/>
    <hyperlink ref="E52" r:id="rId150" xr:uid="{4504B2F0-0BE5-4966-8793-63B82CC32FE8}"/>
    <hyperlink ref="E171" r:id="rId151" xr:uid="{7915F6BC-A038-4A10-9319-D62D98916EB9}"/>
    <hyperlink ref="E211" r:id="rId152" xr:uid="{CC5E4829-8A14-44AE-8795-E437E472A686}"/>
    <hyperlink ref="E304" r:id="rId153" xr:uid="{04667B1E-031C-45CC-A30B-88021ACBA45C}"/>
    <hyperlink ref="E112" r:id="rId154" xr:uid="{79625E44-5608-4C97-99F4-A512B6B15969}"/>
    <hyperlink ref="E78" r:id="rId155" xr:uid="{F0BC418F-0CF6-4BEF-81F7-EDBAE7B77A71}"/>
    <hyperlink ref="E162" r:id="rId156" xr:uid="{8EE0CA04-179C-4FFA-B191-8FDA4CC49AA7}"/>
    <hyperlink ref="E212" r:id="rId157" xr:uid="{CAC47807-652D-404D-9A5E-48FFABC51428}"/>
    <hyperlink ref="E20" r:id="rId158" xr:uid="{4F601290-B9FD-4787-BE8B-E0E3E9373509}"/>
    <hyperlink ref="E267" r:id="rId159" xr:uid="{604CED06-ED02-4896-B871-DB58EF55F3C1}"/>
    <hyperlink ref="E24" r:id="rId160" xr:uid="{96F32DB7-3C84-4FF9-964E-B78C9589014F}"/>
    <hyperlink ref="E22" r:id="rId161" xr:uid="{9E54BDD6-140F-4EE2-98C3-B24F7C3F8690}"/>
    <hyperlink ref="E158" r:id="rId162" xr:uid="{3BFD6DFE-E81F-442D-A4A4-46C68758B5FE}"/>
    <hyperlink ref="E205" r:id="rId163" xr:uid="{5C9750A4-498C-473E-A7CB-E7D547B7BB50}"/>
    <hyperlink ref="E163" r:id="rId164" xr:uid="{6576E2B7-8923-47ED-A439-D9D5215D194A}"/>
    <hyperlink ref="E126" r:id="rId165" xr:uid="{EBBEAF8E-337A-4D48-9912-65A7F4E07DB8}"/>
    <hyperlink ref="E53" r:id="rId166" xr:uid="{06F6995C-9BDF-4329-BB4C-803D1C1331CC}"/>
    <hyperlink ref="E32" r:id="rId167" xr:uid="{DC2C373F-0DD4-49E5-B89C-DF1C27F6E6D0}"/>
    <hyperlink ref="E7" r:id="rId168" xr:uid="{DE0CFCEF-C0F5-4390-9873-C754A6B2EF7F}"/>
    <hyperlink ref="E135" r:id="rId169" xr:uid="{CCE26FD3-330E-44BC-BCAA-1B7B3E479179}"/>
    <hyperlink ref="E247" r:id="rId170" xr:uid="{6CBDCA50-BDF4-48BB-9AAB-5BA7754E0896}"/>
    <hyperlink ref="E105" r:id="rId171" xr:uid="{F145E4C8-882B-4F13-8F01-2A675FBB1993}"/>
    <hyperlink ref="E77" r:id="rId172" xr:uid="{A245C520-F25D-4790-A5C3-0E872034AD9D}"/>
    <hyperlink ref="E174" r:id="rId173" xr:uid="{82C514ED-4CD0-4134-A101-BB34297C26F4}"/>
    <hyperlink ref="E65" r:id="rId174" xr:uid="{F2A23A2F-49F9-42E8-AE44-63872A62E8F9}"/>
    <hyperlink ref="E206" r:id="rId175" xr:uid="{95C9AB2A-EC15-4C29-9D99-BB13275A7415}"/>
    <hyperlink ref="E5" r:id="rId176" xr:uid="{B6012577-4892-4E36-BD2E-9FDB304D5023}"/>
    <hyperlink ref="E63" r:id="rId177" xr:uid="{AD0EF858-68A4-4202-83C7-09CC023636BB}"/>
    <hyperlink ref="E166" r:id="rId178" xr:uid="{B81875E5-8E63-4E94-A3C4-AFCD2B087777}"/>
    <hyperlink ref="E75" r:id="rId179" xr:uid="{EC22533E-0159-44B7-BA5C-5E80315E5DE7}"/>
    <hyperlink ref="E13" r:id="rId180" xr:uid="{E142FE99-C96C-4299-AF90-E9379E819936}"/>
    <hyperlink ref="E25" r:id="rId181" xr:uid="{97C019D6-4ABB-4F79-BA1D-888436E00B36}"/>
    <hyperlink ref="E85" r:id="rId182" xr:uid="{7521B3BD-FADB-4504-B9E6-F3218E29EAB6}"/>
    <hyperlink ref="E207" r:id="rId183" xr:uid="{8776212E-735D-4407-8A2E-0F208BE98107}"/>
    <hyperlink ref="E4" r:id="rId184" xr:uid="{BA09D17E-4EA7-4309-9A9A-72A4E2B7D4C1}"/>
    <hyperlink ref="E71" r:id="rId185" xr:uid="{6D0879A1-3C5D-41F6-B948-3BA1CFCC4E62}"/>
    <hyperlink ref="E104" r:id="rId186" xr:uid="{B4F758D9-236C-4A4E-B099-5725015E84E0}"/>
    <hyperlink ref="E76" r:id="rId187" xr:uid="{3E95021E-3832-40C8-8648-5332380D7B33}"/>
    <hyperlink ref="E201" r:id="rId188" xr:uid="{62E5FE9F-9E63-41E4-8545-80E1F9F71C1D}"/>
    <hyperlink ref="E29" r:id="rId189" xr:uid="{4B58CD1F-1B3F-47F7-9052-903514627513}"/>
    <hyperlink ref="E72" r:id="rId190" xr:uid="{ECDE8248-302B-491D-9E5E-E91B6B9958FB}"/>
    <hyperlink ref="E285" r:id="rId191" xr:uid="{AF8110AD-E582-4112-877F-F422C97E8735}"/>
    <hyperlink ref="E73" r:id="rId192" xr:uid="{94A9FB9A-7C47-46AF-83A5-96B814DBD2FD}"/>
    <hyperlink ref="E64" r:id="rId193" xr:uid="{EB9F3372-9BAF-489E-B466-1974077DB2A4}"/>
    <hyperlink ref="E49" r:id="rId194" xr:uid="{7641C797-E51F-4ACB-A78F-688A61A76727}"/>
    <hyperlink ref="E74" r:id="rId195" xr:uid="{0299B76C-47D3-4AD6-9163-1EEA17803BAA}"/>
    <hyperlink ref="E106" r:id="rId196" xr:uid="{FFD3E3C0-5846-439C-AD9F-D57C189C402B}"/>
    <hyperlink ref="E8" r:id="rId197" xr:uid="{EDFD8578-C9D0-4CA9-B0E0-B4F4834D6AA7}"/>
    <hyperlink ref="E14" r:id="rId198" xr:uid="{A7EAC9A6-5EE1-4BB3-B582-E5BDB2AF0725}"/>
    <hyperlink ref="E15" r:id="rId199" xr:uid="{4E5840CC-B08F-4591-9200-2C6EE046D736}"/>
    <hyperlink ref="E16" r:id="rId200" xr:uid="{CC148034-D2C9-4ACD-892C-A92329F5E509}"/>
    <hyperlink ref="E17" r:id="rId201" xr:uid="{30004B4D-FE55-44B6-97F9-CD6CA8245C6C}"/>
    <hyperlink ref="E19" r:id="rId202" xr:uid="{91A46EC6-84B9-4409-B060-C578B472AA9D}"/>
    <hyperlink ref="E27" r:id="rId203" xr:uid="{7FD3A286-4B83-4688-A7B6-A86DA88BFB23}"/>
    <hyperlink ref="E31" r:id="rId204" xr:uid="{4E54B3DD-6449-498A-859D-CB61BA614365}"/>
    <hyperlink ref="E45" r:id="rId205" xr:uid="{3ADF04AC-8056-44C5-89F0-DCDFF3D9D3C4}"/>
    <hyperlink ref="E50" r:id="rId206" xr:uid="{C2DB7CB7-C88F-4B51-96FB-6D645E53846A}"/>
    <hyperlink ref="E57" r:id="rId207" xr:uid="{EB677D92-47D7-4E6C-AECA-B5C138341E51}"/>
    <hyperlink ref="E66" r:id="rId208" xr:uid="{D8DC120F-C9B9-421D-A6FA-B7795CAB4DEE}"/>
    <hyperlink ref="E67" r:id="rId209" xr:uid="{5548F53A-4EAF-4C6F-BD27-8E0C3AF7603C}"/>
    <hyperlink ref="E68" r:id="rId210" xr:uid="{E41B7050-D146-45D5-9647-CCEE4D2E2ACC}"/>
    <hyperlink ref="E95" r:id="rId211" xr:uid="{04291D16-2DD5-4BA8-9C0A-32D03316B9D4}"/>
    <hyperlink ref="E113" r:id="rId212" xr:uid="{F8C83822-E11D-48A0-B417-2EB618FFBFC9}"/>
    <hyperlink ref="E127" r:id="rId213" xr:uid="{0EE1BAAA-1A11-4A10-9C44-C0110CCFCC0A}"/>
    <hyperlink ref="E131" r:id="rId214" xr:uid="{001A96C7-86E7-429D-AE08-260D617DD1F8}"/>
    <hyperlink ref="E137" r:id="rId215" xr:uid="{0E313C02-6654-438C-86A7-0C51EC2C8587}"/>
    <hyperlink ref="E175" r:id="rId216" xr:uid="{60702C4D-8CCC-4628-BAE0-96664B156E7E}"/>
    <hyperlink ref="E186" r:id="rId217" xr:uid="{5BA73892-5730-4195-B184-D8B080B50385}"/>
    <hyperlink ref="E193" r:id="rId218" xr:uid="{73EF0099-AC6A-48A7-9CBC-5CA55C2E468C}"/>
    <hyperlink ref="E197" r:id="rId219" xr:uid="{5D814717-4D7D-46CF-B493-AF209F8FA87F}"/>
    <hyperlink ref="E210" r:id="rId220" xr:uid="{68B89C6B-FFBE-4AC5-96B4-9344CB09C602}"/>
    <hyperlink ref="E221" r:id="rId221" xr:uid="{6AC3A1E7-3C2D-4700-ACEC-B81759CB63E6}"/>
    <hyperlink ref="E269" r:id="rId222" xr:uid="{D00D7ACF-8F22-4F4A-A8E8-A51773DB89EB}"/>
    <hyperlink ref="E276" r:id="rId223" xr:uid="{B1E1D720-82DE-48E4-A702-89699728CCFF}"/>
    <hyperlink ref="E291" r:id="rId224" xr:uid="{95DB3528-9B87-4239-9168-C6C409665C34}"/>
    <hyperlink ref="E296" r:id="rId225" xr:uid="{807C6BD4-FACB-41E6-8697-A3274F74A1AD}"/>
    <hyperlink ref="E23" r:id="rId226" xr:uid="{20D3266D-B5EE-47C6-89B2-EBA83223B459}"/>
    <hyperlink ref="E42" r:id="rId227" xr:uid="{9A47FE37-B587-4782-9880-FD2EFB61113B}"/>
    <hyperlink ref="E6" r:id="rId228" xr:uid="{C7A5F5E7-9678-4727-970A-E957BED9982C}"/>
    <hyperlink ref="E51" r:id="rId229" xr:uid="{F3FA721B-FAAF-4DB9-A6F0-EBCCFD6BCA5F}"/>
    <hyperlink ref="E102" r:id="rId230" xr:uid="{CA3491E2-FD2A-469F-B324-59DCD2A7F985}"/>
    <hyperlink ref="E26" r:id="rId231" xr:uid="{96A04C78-C936-4A1D-871D-787230CDEB24}"/>
    <hyperlink ref="D2" r:id="rId232" xr:uid="{E00D194C-7A5D-49A1-9BCE-5B7088DACD2E}"/>
    <hyperlink ref="D3" r:id="rId233" xr:uid="{E1F4BD84-941A-41AF-B77C-39523E08042C}"/>
    <hyperlink ref="D9" r:id="rId234" xr:uid="{CBAE0DF8-B002-429C-9AEB-FD9E61EE9362}"/>
    <hyperlink ref="D12" r:id="rId235" xr:uid="{41A46595-BF21-49EE-AFE5-187231C65658}"/>
    <hyperlink ref="E18" r:id="rId236" xr:uid="{25B6EDCF-28BE-4C0A-85AA-EDC1BAB31E4E}"/>
    <hyperlink ref="D21" r:id="rId237" xr:uid="{F1DDAE33-7BD9-40EE-9508-E6DDCC4B7B25}"/>
    <hyperlink ref="D30" r:id="rId238" xr:uid="{D8C4CBE7-FC7A-4B13-A1BD-5383C1C0EDBD}"/>
    <hyperlink ref="D37" r:id="rId239" xr:uid="{C4B34480-B00A-43DF-851A-2EC45E7F4637}"/>
    <hyperlink ref="D38" r:id="rId240" xr:uid="{CD02149C-DA19-4D37-8D7C-854D15934153}"/>
    <hyperlink ref="D198" r:id="rId241" xr:uid="{6BA35E2A-1058-4829-86C3-37A0D4FA06C2}"/>
    <hyperlink ref="E2" r:id="rId242" xr:uid="{4E77B4D0-FBB4-4A36-85A0-F3B897250B7F}"/>
    <hyperlink ref="E3" r:id="rId243" xr:uid="{A8BBB552-1EDB-4A73-A385-8FD4A49CBB9E}"/>
    <hyperlink ref="E12" r:id="rId244" xr:uid="{C1A5AD5B-4F52-405F-8F2D-09816F1F3AD7}"/>
    <hyperlink ref="E21" r:id="rId245" xr:uid="{30B2AF63-21BF-4FE8-B037-57B4B06CFAA1}"/>
    <hyperlink ref="E30" r:id="rId246" xr:uid="{ED041997-CE3F-401F-ACDE-3B94E32B8B2A}"/>
    <hyperlink ref="E37" r:id="rId247" xr:uid="{79E67223-3966-41CF-AAAA-4220D0FFF238}"/>
    <hyperlink ref="E38" r:id="rId248" xr:uid="{188685DE-CF03-4287-83AC-70210C82010C}"/>
    <hyperlink ref="E41" r:id="rId249" xr:uid="{7D9E69EB-278E-4FA2-B669-82D6222CEA36}"/>
    <hyperlink ref="D70" r:id="rId250" xr:uid="{6EDBE4DC-7524-4B11-9309-2A10C831CF55}"/>
    <hyperlink ref="K70" r:id="rId251" xr:uid="{E8667CDA-26CD-4759-8D52-4F1578D75E22}"/>
    <hyperlink ref="E70" r:id="rId252" xr:uid="{36C3E570-0C9F-4600-8611-CC66BF9435F9}"/>
  </hyperlinks>
  <pageMargins left="0.7" right="0.7" top="0.75" bottom="0.75" header="0.3" footer="0.3"/>
  <pageSetup orientation="portrait" r:id="rId25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5523</v>
      </c>
    </row>
    <row r="5" spans="2:2" ht="17.25">
      <c r="B5" s="194" t="s">
        <v>5524</v>
      </c>
    </row>
    <row r="6" spans="2:2" ht="17.25">
      <c r="B6" s="194" t="s">
        <v>5525</v>
      </c>
    </row>
    <row r="7" spans="2:2" ht="17.25">
      <c r="B7" s="194" t="s">
        <v>5526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5519</v>
      </c>
    </row>
    <row r="6" spans="1:8">
      <c r="C6" t="s">
        <v>2904</v>
      </c>
      <c r="D6" s="15" t="s">
        <v>2924</v>
      </c>
      <c r="E6" s="15" t="s">
        <v>3613</v>
      </c>
      <c r="G6" s="25" t="s">
        <v>3737</v>
      </c>
    </row>
    <row r="7" spans="1:8">
      <c r="C7" t="s">
        <v>5482</v>
      </c>
      <c r="D7" s="15" t="s">
        <v>5483</v>
      </c>
      <c r="E7" s="15" t="s">
        <v>5598</v>
      </c>
    </row>
    <row r="8" spans="1:8">
      <c r="D8" s="15"/>
      <c r="E8" s="15"/>
    </row>
    <row r="9" spans="1:8">
      <c r="A9" t="s">
        <v>1027</v>
      </c>
      <c r="B9" t="s">
        <v>4018</v>
      </c>
      <c r="C9" t="s">
        <v>5795</v>
      </c>
      <c r="D9" s="6">
        <v>43046</v>
      </c>
      <c r="E9" s="15" t="s">
        <v>2912</v>
      </c>
      <c r="F9" s="25" t="s">
        <v>3612</v>
      </c>
      <c r="G9" s="25" t="s">
        <v>5492</v>
      </c>
    </row>
    <row r="10" spans="1:8">
      <c r="A10" s="4" t="s">
        <v>1645</v>
      </c>
      <c r="B10" s="4"/>
      <c r="C10" s="95" t="s">
        <v>1646</v>
      </c>
      <c r="D10" s="4" t="s">
        <v>5545</v>
      </c>
    </row>
    <row r="11" spans="1:8">
      <c r="A11" t="s">
        <v>2222</v>
      </c>
      <c r="C11" s="10" t="s">
        <v>2226</v>
      </c>
      <c r="D11" t="s">
        <v>5428</v>
      </c>
      <c r="E11" t="s">
        <v>4625</v>
      </c>
    </row>
    <row r="12" spans="1:8" ht="18.75">
      <c r="C12" t="s">
        <v>1588</v>
      </c>
      <c r="D12" s="137" t="s">
        <v>1893</v>
      </c>
      <c r="E12" t="s">
        <v>3930</v>
      </c>
    </row>
    <row r="13" spans="1:8">
      <c r="A13" t="s">
        <v>1647</v>
      </c>
      <c r="B13" t="s">
        <v>1691</v>
      </c>
      <c r="C13" t="s">
        <v>5464</v>
      </c>
      <c r="D13" s="138" t="s">
        <v>1675</v>
      </c>
      <c r="E13" s="10" t="s">
        <v>2334</v>
      </c>
    </row>
    <row r="14" spans="1:8">
      <c r="A14" t="s">
        <v>4556</v>
      </c>
      <c r="C14" t="s">
        <v>4557</v>
      </c>
      <c r="D14" s="138"/>
      <c r="E14" s="10" t="s">
        <v>4976</v>
      </c>
    </row>
    <row r="15" spans="1:8">
      <c r="A15" t="s">
        <v>2904</v>
      </c>
      <c r="C15" s="10" t="s">
        <v>1646</v>
      </c>
      <c r="D15" s="138" t="s">
        <v>1809</v>
      </c>
      <c r="E15" t="s">
        <v>4547</v>
      </c>
    </row>
    <row r="16" spans="1:8">
      <c r="A16" t="s">
        <v>2369</v>
      </c>
      <c r="C16">
        <v>969646592</v>
      </c>
      <c r="D16" s="138">
        <v>8002255345</v>
      </c>
    </row>
    <row r="17" spans="1:15">
      <c r="A17" t="s">
        <v>1693</v>
      </c>
      <c r="C17" t="s">
        <v>1692</v>
      </c>
    </row>
    <row r="19" spans="1:15">
      <c r="A19" t="s">
        <v>1697</v>
      </c>
      <c r="C19" t="s">
        <v>1698</v>
      </c>
      <c r="D19" t="s">
        <v>4771</v>
      </c>
      <c r="E19" t="s">
        <v>5145</v>
      </c>
    </row>
    <row r="20" spans="1:15">
      <c r="A20" t="s">
        <v>1807</v>
      </c>
      <c r="C20" t="s">
        <v>1808</v>
      </c>
      <c r="D20" t="s">
        <v>1809</v>
      </c>
    </row>
    <row r="21" spans="1:15">
      <c r="A21" t="s">
        <v>2091</v>
      </c>
      <c r="C21" t="s">
        <v>4849</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4672</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4845</v>
      </c>
      <c r="C51" s="10" t="s">
        <v>1646</v>
      </c>
      <c r="D51" t="s">
        <v>321</v>
      </c>
    </row>
    <row r="53" spans="1:4">
      <c r="A53" t="s">
        <v>5566</v>
      </c>
      <c r="C53" t="s">
        <v>5567</v>
      </c>
    </row>
    <row r="55" spans="1:4">
      <c r="A55" t="s">
        <v>5596</v>
      </c>
      <c r="C55" t="s">
        <v>5597</v>
      </c>
      <c r="D55" t="s">
        <v>5598</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5613</v>
      </c>
      <c r="G145" s="6">
        <v>43027</v>
      </c>
      <c r="H145">
        <v>210</v>
      </c>
      <c r="I145" t="s">
        <v>5288</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5005</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5006</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4995</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4995</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4697</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4478</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4479</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4525</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4524</v>
      </c>
      <c r="K599" s="9">
        <v>607.64</v>
      </c>
      <c r="L599" s="1">
        <v>581.36</v>
      </c>
      <c r="M599" s="9">
        <f t="shared" si="41"/>
        <v>26.279999999999973</v>
      </c>
      <c r="P599" s="24">
        <f t="shared" si="42"/>
        <v>4.5204348424384255E-2</v>
      </c>
    </row>
    <row r="600" spans="1:17">
      <c r="A600">
        <v>17</v>
      </c>
      <c r="B600" t="s">
        <v>3787</v>
      </c>
      <c r="E600">
        <v>37</v>
      </c>
      <c r="F600" s="186" t="s">
        <v>4996</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4481</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5612</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4478</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4539</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4611</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5071</v>
      </c>
      <c r="G632" s="182">
        <v>43347</v>
      </c>
      <c r="H632">
        <v>140</v>
      </c>
      <c r="I632" t="s">
        <v>4540</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4545</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4542</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4869</v>
      </c>
      <c r="G645" s="6">
        <v>40796</v>
      </c>
      <c r="H645">
        <v>140</v>
      </c>
      <c r="I645" t="s">
        <v>4612</v>
      </c>
      <c r="K645" s="9">
        <v>9482.4</v>
      </c>
      <c r="L645" s="1">
        <v>9820</v>
      </c>
      <c r="M645" s="9">
        <f t="shared" si="43"/>
        <v>-337.60000000000036</v>
      </c>
      <c r="P645" s="24">
        <f t="shared" si="44"/>
        <v>-3.4378818737270889E-2</v>
      </c>
      <c r="Q645" s="75" t="s">
        <v>4613</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4541</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5347</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5434</v>
      </c>
      <c r="G651" s="6">
        <v>40799</v>
      </c>
      <c r="I651" t="s">
        <v>4526</v>
      </c>
      <c r="K651" s="9">
        <v>584.46</v>
      </c>
      <c r="L651" s="1">
        <v>508.48</v>
      </c>
      <c r="M651" s="9">
        <f t="shared" si="43"/>
        <v>75.980000000000018</v>
      </c>
      <c r="P651" s="24">
        <f t="shared" si="44"/>
        <v>0.14942573945877924</v>
      </c>
      <c r="Q651" s="75" t="s">
        <v>4582</v>
      </c>
    </row>
    <row r="652" spans="1:17">
      <c r="A652">
        <v>22</v>
      </c>
      <c r="B652" t="s">
        <v>4536</v>
      </c>
      <c r="E652">
        <v>33</v>
      </c>
      <c r="F652" t="s">
        <v>109</v>
      </c>
      <c r="G652" s="6">
        <v>40800</v>
      </c>
      <c r="H652">
        <v>140</v>
      </c>
      <c r="I652" t="s">
        <v>4537</v>
      </c>
      <c r="K652" s="9">
        <v>5937.36</v>
      </c>
      <c r="L652" s="1">
        <f>33*140.08</f>
        <v>4622.6400000000003</v>
      </c>
      <c r="M652" s="9">
        <f t="shared" si="43"/>
        <v>1314.7199999999993</v>
      </c>
      <c r="P652" s="24">
        <f t="shared" si="44"/>
        <v>0.28440890919474571</v>
      </c>
      <c r="Q652" s="75" t="s">
        <v>4538</v>
      </c>
    </row>
    <row r="653" spans="1:17">
      <c r="A653">
        <v>23</v>
      </c>
      <c r="B653" t="s">
        <v>4048</v>
      </c>
      <c r="E653">
        <v>1</v>
      </c>
      <c r="F653" s="75" t="s">
        <v>4580</v>
      </c>
      <c r="G653" s="6">
        <v>40801</v>
      </c>
      <c r="H653">
        <v>120</v>
      </c>
      <c r="K653" s="9">
        <v>0</v>
      </c>
      <c r="L653">
        <v>0</v>
      </c>
      <c r="M653" s="9">
        <f t="shared" si="43"/>
        <v>0</v>
      </c>
      <c r="N653" s="11">
        <f>L652+L709</f>
        <v>8825.0400000000009</v>
      </c>
      <c r="P653" s="24" t="e">
        <f t="shared" si="44"/>
        <v>#DIV/0!</v>
      </c>
    </row>
    <row r="654" spans="1:17">
      <c r="A654">
        <v>24</v>
      </c>
      <c r="B654" t="s">
        <v>4023</v>
      </c>
      <c r="E654">
        <v>21</v>
      </c>
      <c r="F654" s="186" t="s">
        <v>5004</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4482</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4541</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4543</v>
      </c>
      <c r="G661" s="6">
        <v>43361</v>
      </c>
      <c r="H661">
        <v>140</v>
      </c>
      <c r="K661" s="9">
        <v>5688.9</v>
      </c>
      <c r="L661" s="1">
        <v>5622.75</v>
      </c>
      <c r="M661" s="9">
        <f t="shared" si="43"/>
        <v>66.149999999999636</v>
      </c>
      <c r="P661" s="24">
        <f t="shared" si="44"/>
        <v>1.1764705882352899E-2</v>
      </c>
    </row>
    <row r="662" spans="1:16">
      <c r="A662">
        <v>32</v>
      </c>
      <c r="B662" t="s">
        <v>4082</v>
      </c>
      <c r="E662">
        <v>6</v>
      </c>
      <c r="F662" s="186" t="s">
        <v>4738</v>
      </c>
      <c r="G662" s="6">
        <v>43362</v>
      </c>
      <c r="H662">
        <v>140</v>
      </c>
      <c r="I662" t="s">
        <v>4737</v>
      </c>
      <c r="K662" s="9">
        <v>5837.28</v>
      </c>
      <c r="L662" s="1">
        <v>6338.64</v>
      </c>
      <c r="M662" s="9">
        <f t="shared" si="43"/>
        <v>-501.36000000000058</v>
      </c>
      <c r="P662" s="24">
        <f t="shared" si="44"/>
        <v>-7.9095831282420259E-2</v>
      </c>
    </row>
    <row r="663" spans="1:16">
      <c r="A663">
        <v>33</v>
      </c>
      <c r="B663" t="s">
        <v>4083</v>
      </c>
      <c r="E663">
        <v>9</v>
      </c>
      <c r="F663" s="186" t="s">
        <v>4739</v>
      </c>
      <c r="G663" s="6">
        <v>43362</v>
      </c>
      <c r="H663">
        <v>120</v>
      </c>
      <c r="I663" t="s">
        <v>4740</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4741</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4707</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5253</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4566</v>
      </c>
      <c r="K677" s="9">
        <v>2335.48</v>
      </c>
      <c r="L677" s="1">
        <v>2321.8000000000002</v>
      </c>
      <c r="M677" s="9">
        <f t="shared" si="43"/>
        <v>13.679999999999836</v>
      </c>
      <c r="P677" s="24">
        <f t="shared" si="44"/>
        <v>5.8919803600654408E-3</v>
      </c>
    </row>
    <row r="678" spans="1:16">
      <c r="A678">
        <v>48</v>
      </c>
      <c r="B678" t="s">
        <v>4164</v>
      </c>
      <c r="E678">
        <v>31</v>
      </c>
      <c r="F678" s="186" t="s">
        <v>4868</v>
      </c>
      <c r="G678" s="6">
        <v>43369</v>
      </c>
      <c r="H678">
        <v>140</v>
      </c>
      <c r="I678" s="75" t="s">
        <v>4867</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4982</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4544</v>
      </c>
      <c r="K684" s="9">
        <v>6362.1</v>
      </c>
      <c r="L684" s="1">
        <v>6251.81</v>
      </c>
      <c r="M684" s="9">
        <f t="shared" si="45"/>
        <v>110.28999999999996</v>
      </c>
      <c r="P684" s="24">
        <f t="shared" si="46"/>
        <v>1.7641291082102661E-2</v>
      </c>
    </row>
    <row r="685" spans="1:16">
      <c r="A685">
        <v>3</v>
      </c>
      <c r="B685" t="s">
        <v>4930</v>
      </c>
      <c r="E685">
        <v>2</v>
      </c>
      <c r="F685" t="s">
        <v>1293</v>
      </c>
      <c r="G685" s="6">
        <v>43374</v>
      </c>
      <c r="H685">
        <v>140</v>
      </c>
      <c r="I685" t="s">
        <v>4480</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5109</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4870</v>
      </c>
      <c r="G688" s="6">
        <v>43376</v>
      </c>
      <c r="H688">
        <v>160</v>
      </c>
      <c r="I688" t="s">
        <v>4871</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4508</v>
      </c>
      <c r="K691" s="9">
        <v>4251.84</v>
      </c>
      <c r="L691" s="1">
        <v>4186.8</v>
      </c>
      <c r="M691" s="9">
        <f t="shared" si="47"/>
        <v>65.039999999999964</v>
      </c>
      <c r="P691" s="24" t="e">
        <f>(#REF!/K691)-1</f>
        <v>#REF!</v>
      </c>
    </row>
    <row r="692" spans="1:16">
      <c r="A692">
        <v>9</v>
      </c>
      <c r="B692" t="s">
        <v>4228</v>
      </c>
      <c r="E692">
        <v>1</v>
      </c>
      <c r="F692" t="s">
        <v>1677</v>
      </c>
      <c r="G692" s="6">
        <v>43377</v>
      </c>
      <c r="H692">
        <v>120</v>
      </c>
      <c r="I692" t="s">
        <v>4657</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4590</v>
      </c>
      <c r="K694" s="9">
        <v>4435.38</v>
      </c>
      <c r="L694" s="1">
        <v>4350</v>
      </c>
      <c r="M694" s="9">
        <f t="shared" si="47"/>
        <v>85.380000000000109</v>
      </c>
      <c r="P694" s="24" t="e">
        <f>(#REF!/K694)-1</f>
        <v>#REF!</v>
      </c>
    </row>
    <row r="695" spans="1:16">
      <c r="A695">
        <v>12</v>
      </c>
      <c r="B695" t="s">
        <v>4226</v>
      </c>
      <c r="E695">
        <v>78</v>
      </c>
      <c r="F695" t="s">
        <v>348</v>
      </c>
      <c r="G695" s="6">
        <v>43378</v>
      </c>
      <c r="H695">
        <v>120</v>
      </c>
      <c r="I695" t="s">
        <v>4509</v>
      </c>
      <c r="K695" s="9">
        <v>9740.64</v>
      </c>
      <c r="L695" s="1">
        <v>9594</v>
      </c>
      <c r="M695" s="9">
        <f t="shared" si="47"/>
        <v>146.63999999999942</v>
      </c>
      <c r="N695" s="75">
        <f>45.46*3+19.5</f>
        <v>155.88</v>
      </c>
      <c r="P695" s="24">
        <f t="shared" si="46"/>
        <v>1.5284552845528321E-2</v>
      </c>
    </row>
    <row r="696" spans="1:16">
      <c r="A696">
        <v>13</v>
      </c>
      <c r="B696" t="s">
        <v>4230</v>
      </c>
      <c r="E696">
        <v>7</v>
      </c>
      <c r="F696" s="90" t="s">
        <v>4739</v>
      </c>
      <c r="G696" s="6">
        <v>43378</v>
      </c>
      <c r="H696">
        <v>140</v>
      </c>
      <c r="I696" t="s">
        <v>5111</v>
      </c>
      <c r="K696" s="9">
        <v>4318.58</v>
      </c>
      <c r="L696" s="1">
        <v>4747.3999999999996</v>
      </c>
      <c r="M696" s="9">
        <f t="shared" si="47"/>
        <v>-428.81999999999971</v>
      </c>
      <c r="N696" t="s">
        <v>321</v>
      </c>
      <c r="P696" s="24" t="e">
        <f>(#REF!/K696)-1</f>
        <v>#REF!</v>
      </c>
    </row>
    <row r="697" spans="1:16">
      <c r="A697">
        <v>14</v>
      </c>
      <c r="B697" t="s">
        <v>4232</v>
      </c>
      <c r="E697">
        <v>14</v>
      </c>
      <c r="F697" t="s">
        <v>5110</v>
      </c>
      <c r="G697" s="6">
        <v>43379</v>
      </c>
      <c r="I697" t="s">
        <v>5115</v>
      </c>
      <c r="K697" s="9">
        <v>1472</v>
      </c>
      <c r="L697">
        <v>0</v>
      </c>
      <c r="M697" s="9">
        <f t="shared" si="47"/>
        <v>1472</v>
      </c>
      <c r="P697" s="24" t="e">
        <f t="shared" si="46"/>
        <v>#DIV/0!</v>
      </c>
    </row>
    <row r="698" spans="1:16">
      <c r="A698">
        <v>15</v>
      </c>
      <c r="B698" t="s">
        <v>4512</v>
      </c>
      <c r="E698">
        <v>15</v>
      </c>
      <c r="F698" s="90" t="s">
        <v>5048</v>
      </c>
      <c r="G698" s="6">
        <v>43382</v>
      </c>
      <c r="H698">
        <v>140</v>
      </c>
      <c r="I698" t="s">
        <v>5049</v>
      </c>
      <c r="K698" s="9">
        <v>2950.5</v>
      </c>
      <c r="L698" s="1">
        <f>149.23*19</f>
        <v>2835.37</v>
      </c>
      <c r="M698" s="9">
        <f t="shared" si="47"/>
        <v>115.13000000000011</v>
      </c>
      <c r="P698" s="24">
        <f t="shared" si="46"/>
        <v>4.0604929868059525E-2</v>
      </c>
    </row>
    <row r="699" spans="1:16">
      <c r="A699">
        <v>16</v>
      </c>
      <c r="B699" t="s">
        <v>4513</v>
      </c>
      <c r="E699">
        <v>1</v>
      </c>
      <c r="F699" t="s">
        <v>4514</v>
      </c>
      <c r="G699" s="6">
        <v>43382</v>
      </c>
      <c r="H699">
        <v>140</v>
      </c>
      <c r="I699" t="s">
        <v>4515</v>
      </c>
      <c r="K699" s="9">
        <v>2121.87</v>
      </c>
      <c r="L699" s="1">
        <v>2071</v>
      </c>
      <c r="M699" s="9">
        <f t="shared" si="47"/>
        <v>50.869999999999891</v>
      </c>
      <c r="P699" s="24">
        <f t="shared" si="46"/>
        <v>2.4563013037180115E-2</v>
      </c>
    </row>
    <row r="700" spans="1:16">
      <c r="A700">
        <v>17</v>
      </c>
      <c r="B700" t="s">
        <v>4516</v>
      </c>
      <c r="E700">
        <v>9</v>
      </c>
      <c r="F700" t="s">
        <v>88</v>
      </c>
      <c r="G700" s="6">
        <v>43382</v>
      </c>
      <c r="H700">
        <v>140</v>
      </c>
      <c r="I700" t="s">
        <v>4591</v>
      </c>
      <c r="K700" s="9">
        <v>10056.42</v>
      </c>
      <c r="L700" s="1">
        <f>9855+26.77</f>
        <v>9881.77</v>
      </c>
      <c r="M700" s="9">
        <f t="shared" si="47"/>
        <v>174.64999999999964</v>
      </c>
      <c r="P700" s="24">
        <f t="shared" si="46"/>
        <v>1.7673959219856261E-2</v>
      </c>
    </row>
    <row r="701" spans="1:16">
      <c r="A701">
        <v>18</v>
      </c>
      <c r="B701" s="4" t="s">
        <v>4517</v>
      </c>
      <c r="E701">
        <v>1</v>
      </c>
      <c r="F701" t="s">
        <v>4518</v>
      </c>
      <c r="G701" s="6">
        <v>43382</v>
      </c>
      <c r="H701">
        <v>180</v>
      </c>
      <c r="I701" t="s">
        <v>4519</v>
      </c>
      <c r="K701" s="9">
        <v>3058</v>
      </c>
      <c r="L701" s="1">
        <v>3007.3</v>
      </c>
      <c r="M701" s="9">
        <f t="shared" si="47"/>
        <v>50.699999999999818</v>
      </c>
      <c r="P701" s="24">
        <f t="shared" si="46"/>
        <v>1.6858976490539579E-2</v>
      </c>
    </row>
    <row r="702" spans="1:16">
      <c r="A702">
        <v>19</v>
      </c>
      <c r="B702" t="s">
        <v>4520</v>
      </c>
      <c r="E702">
        <v>5</v>
      </c>
      <c r="F702" t="s">
        <v>4521</v>
      </c>
      <c r="G702" s="6">
        <v>43382</v>
      </c>
      <c r="H702">
        <v>120</v>
      </c>
      <c r="I702" t="s">
        <v>4658</v>
      </c>
      <c r="K702" s="9">
        <v>1629.45</v>
      </c>
      <c r="L702" s="1">
        <v>1568.75</v>
      </c>
      <c r="M702" s="9">
        <f t="shared" si="47"/>
        <v>60.700000000000045</v>
      </c>
      <c r="P702" s="24">
        <f t="shared" si="46"/>
        <v>3.8693227091633586E-2</v>
      </c>
    </row>
    <row r="703" spans="1:16">
      <c r="A703">
        <v>20</v>
      </c>
      <c r="B703" t="s">
        <v>4522</v>
      </c>
      <c r="E703">
        <v>1</v>
      </c>
      <c r="F703" t="s">
        <v>156</v>
      </c>
      <c r="G703" s="6">
        <v>43382</v>
      </c>
      <c r="H703">
        <v>120</v>
      </c>
      <c r="I703" t="s">
        <v>4592</v>
      </c>
      <c r="K703" s="9">
        <v>926.48</v>
      </c>
      <c r="L703" s="1">
        <v>861</v>
      </c>
      <c r="M703" s="9">
        <f t="shared" si="47"/>
        <v>65.480000000000018</v>
      </c>
      <c r="P703" s="24">
        <f t="shared" si="46"/>
        <v>7.6051103368176554E-2</v>
      </c>
    </row>
    <row r="704" spans="1:16">
      <c r="A704">
        <v>21</v>
      </c>
      <c r="B704" t="s">
        <v>4523</v>
      </c>
      <c r="E704">
        <v>1</v>
      </c>
      <c r="F704" t="s">
        <v>156</v>
      </c>
      <c r="G704" s="6">
        <v>43382</v>
      </c>
      <c r="H704">
        <v>120</v>
      </c>
      <c r="I704" t="s">
        <v>4593</v>
      </c>
      <c r="K704" s="9">
        <v>954.87</v>
      </c>
      <c r="L704" s="1">
        <v>892</v>
      </c>
      <c r="M704" s="9">
        <f t="shared" si="47"/>
        <v>62.870000000000005</v>
      </c>
      <c r="P704" s="24">
        <f t="shared" si="46"/>
        <v>7.0482062780269139E-2</v>
      </c>
    </row>
    <row r="705" spans="1:16">
      <c r="A705">
        <v>22</v>
      </c>
      <c r="B705" t="s">
        <v>4530</v>
      </c>
      <c r="E705">
        <v>2</v>
      </c>
      <c r="F705" t="s">
        <v>3781</v>
      </c>
      <c r="G705" s="6">
        <v>43383</v>
      </c>
      <c r="H705">
        <v>140</v>
      </c>
      <c r="I705" t="s">
        <v>5112</v>
      </c>
      <c r="K705" s="9">
        <v>1325.58</v>
      </c>
      <c r="L705" s="1">
        <v>1306.8800000000001</v>
      </c>
      <c r="M705" s="9">
        <f t="shared" si="47"/>
        <v>18.699999999999818</v>
      </c>
      <c r="P705" s="24">
        <f t="shared" si="46"/>
        <v>1.4308888344759962E-2</v>
      </c>
    </row>
    <row r="706" spans="1:16">
      <c r="A706">
        <v>23</v>
      </c>
      <c r="B706" t="s">
        <v>4531</v>
      </c>
      <c r="E706">
        <v>6</v>
      </c>
      <c r="F706" s="75" t="s">
        <v>5164</v>
      </c>
      <c r="G706" s="6">
        <v>43383</v>
      </c>
      <c r="H706">
        <v>140</v>
      </c>
      <c r="I706" t="s">
        <v>4532</v>
      </c>
      <c r="K706" s="9">
        <v>13194</v>
      </c>
      <c r="L706" s="1">
        <v>12984</v>
      </c>
      <c r="M706" s="9">
        <f t="shared" si="47"/>
        <v>210</v>
      </c>
      <c r="N706">
        <f>56.16+56.16</f>
        <v>112.32</v>
      </c>
      <c r="P706" s="24">
        <f t="shared" si="46"/>
        <v>1.6173752310536083E-2</v>
      </c>
    </row>
    <row r="707" spans="1:16">
      <c r="A707">
        <v>24</v>
      </c>
      <c r="B707" t="s">
        <v>4533</v>
      </c>
      <c r="E707">
        <v>19</v>
      </c>
      <c r="F707" s="186" t="s">
        <v>5113</v>
      </c>
      <c r="G707" s="6">
        <v>43384</v>
      </c>
      <c r="H707">
        <v>140</v>
      </c>
      <c r="I707" t="s">
        <v>5114</v>
      </c>
      <c r="K707" s="9">
        <v>1074.26</v>
      </c>
      <c r="L707" s="148">
        <v>1052.8</v>
      </c>
      <c r="M707" s="9">
        <f t="shared" si="47"/>
        <v>21.460000000000036</v>
      </c>
      <c r="P707" s="24">
        <f t="shared" si="46"/>
        <v>2.0383738601823742E-2</v>
      </c>
    </row>
    <row r="708" spans="1:16">
      <c r="A708">
        <v>25</v>
      </c>
      <c r="B708" t="s">
        <v>4534</v>
      </c>
      <c r="E708">
        <v>8</v>
      </c>
      <c r="F708" s="186" t="s">
        <v>4983</v>
      </c>
      <c r="G708" s="6">
        <v>43384</v>
      </c>
      <c r="H708">
        <v>140</v>
      </c>
      <c r="I708" t="s">
        <v>4984</v>
      </c>
      <c r="K708" s="9">
        <v>3414.16</v>
      </c>
      <c r="L708" s="1">
        <v>3398.5</v>
      </c>
      <c r="M708" s="9">
        <f t="shared" si="47"/>
        <v>15.659999999999854</v>
      </c>
      <c r="P708" s="24">
        <f t="shared" si="46"/>
        <v>4.6079152567308768E-3</v>
      </c>
    </row>
    <row r="709" spans="1:16">
      <c r="A709">
        <v>26</v>
      </c>
      <c r="B709" t="s">
        <v>4535</v>
      </c>
      <c r="E709">
        <v>30</v>
      </c>
      <c r="F709" t="s">
        <v>109</v>
      </c>
      <c r="G709" s="6">
        <v>43384</v>
      </c>
      <c r="H709">
        <v>140</v>
      </c>
      <c r="I709" s="75" t="s">
        <v>4537</v>
      </c>
      <c r="K709" s="9">
        <v>4910.1000000000004</v>
      </c>
      <c r="L709" s="1">
        <f>30*140.08</f>
        <v>4202.4000000000005</v>
      </c>
      <c r="M709" s="9">
        <f t="shared" si="47"/>
        <v>707.69999999999982</v>
      </c>
      <c r="P709" s="24">
        <f t="shared" si="46"/>
        <v>0.16840376927470002</v>
      </c>
    </row>
    <row r="710" spans="1:16">
      <c r="A710">
        <v>27</v>
      </c>
      <c r="B710" t="s">
        <v>4554</v>
      </c>
      <c r="E710">
        <v>8</v>
      </c>
      <c r="F710" t="s">
        <v>88</v>
      </c>
      <c r="G710" s="6">
        <v>43388</v>
      </c>
      <c r="H710">
        <v>140</v>
      </c>
      <c r="I710" t="s">
        <v>4594</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4929</v>
      </c>
      <c r="E711">
        <v>65</v>
      </c>
      <c r="F711" t="s">
        <v>109</v>
      </c>
      <c r="G711" s="6">
        <v>43390</v>
      </c>
      <c r="I711" t="s">
        <v>4561</v>
      </c>
      <c r="K711" s="9">
        <v>1941.55</v>
      </c>
      <c r="L711" s="1">
        <v>1857.05</v>
      </c>
      <c r="M711" s="9">
        <f t="shared" si="47"/>
        <v>84.5</v>
      </c>
      <c r="P711" s="24">
        <f t="shared" si="46"/>
        <v>4.5502275113755708E-2</v>
      </c>
    </row>
    <row r="712" spans="1:16">
      <c r="A712">
        <v>29</v>
      </c>
      <c r="B712" s="4" t="s">
        <v>4577</v>
      </c>
      <c r="E712">
        <v>11</v>
      </c>
      <c r="F712" t="s">
        <v>390</v>
      </c>
      <c r="G712" s="6">
        <v>43391</v>
      </c>
      <c r="I712" t="s">
        <v>4578</v>
      </c>
      <c r="K712" s="9">
        <v>17351.400000000001</v>
      </c>
      <c r="L712" s="1">
        <v>17303</v>
      </c>
      <c r="M712" s="9">
        <f t="shared" si="47"/>
        <v>48.400000000001455</v>
      </c>
      <c r="P712" s="24">
        <f t="shared" si="46"/>
        <v>2.7972027972029689E-3</v>
      </c>
    </row>
    <row r="713" spans="1:16">
      <c r="A713">
        <v>30</v>
      </c>
      <c r="B713" s="4" t="s">
        <v>4579</v>
      </c>
      <c r="E713">
        <v>5</v>
      </c>
      <c r="F713" t="s">
        <v>109</v>
      </c>
      <c r="G713" s="6">
        <v>43391</v>
      </c>
      <c r="I713" t="s">
        <v>5192</v>
      </c>
      <c r="K713" s="9">
        <v>2881.05</v>
      </c>
      <c r="L713" s="1">
        <v>2834.75</v>
      </c>
      <c r="M713" s="9">
        <f t="shared" si="47"/>
        <v>46.300000000000182</v>
      </c>
      <c r="P713" s="24">
        <f t="shared" si="46"/>
        <v>1.6333009965605605E-2</v>
      </c>
    </row>
    <row r="714" spans="1:16">
      <c r="A714">
        <v>31</v>
      </c>
      <c r="B714" t="s">
        <v>4605</v>
      </c>
      <c r="E714">
        <v>4</v>
      </c>
      <c r="F714" t="s">
        <v>4606</v>
      </c>
      <c r="G714" s="6">
        <v>43395</v>
      </c>
      <c r="H714">
        <v>160</v>
      </c>
      <c r="I714" t="s">
        <v>4679</v>
      </c>
      <c r="K714" s="9">
        <v>18046.48</v>
      </c>
      <c r="L714" s="1">
        <v>17745.8</v>
      </c>
      <c r="M714" s="9">
        <f t="shared" si="47"/>
        <v>300.68000000000029</v>
      </c>
      <c r="P714" s="24">
        <f t="shared" si="46"/>
        <v>1.6943727529894481E-2</v>
      </c>
    </row>
    <row r="715" spans="1:16">
      <c r="A715">
        <v>32</v>
      </c>
      <c r="B715" t="s">
        <v>4607</v>
      </c>
      <c r="E715">
        <v>62</v>
      </c>
      <c r="F715" t="s">
        <v>4518</v>
      </c>
      <c r="G715" s="6">
        <v>43395</v>
      </c>
      <c r="H715">
        <v>120</v>
      </c>
      <c r="I715" t="s">
        <v>4659</v>
      </c>
      <c r="K715" s="9">
        <v>4288.54</v>
      </c>
      <c r="L715" s="1">
        <v>4168.88</v>
      </c>
      <c r="M715" s="9">
        <f t="shared" si="47"/>
        <v>119.65999999999985</v>
      </c>
      <c r="P715" s="24">
        <f t="shared" si="46"/>
        <v>2.8703152885187322E-2</v>
      </c>
    </row>
    <row r="716" spans="1:16">
      <c r="A716">
        <v>33</v>
      </c>
      <c r="B716" t="s">
        <v>4617</v>
      </c>
      <c r="E716">
        <v>15</v>
      </c>
      <c r="F716" t="s">
        <v>4618</v>
      </c>
      <c r="G716" s="6">
        <v>43397</v>
      </c>
      <c r="I716" t="s">
        <v>4619</v>
      </c>
      <c r="K716" s="9">
        <v>6937.35</v>
      </c>
      <c r="L716" s="1">
        <f>6790.65+12.88</f>
        <v>6803.53</v>
      </c>
      <c r="M716" s="9">
        <f t="shared" si="47"/>
        <v>133.82000000000062</v>
      </c>
      <c r="P716" s="24">
        <f t="shared" si="46"/>
        <v>1.9669201135293024E-2</v>
      </c>
    </row>
    <row r="717" spans="1:16">
      <c r="A717">
        <v>34</v>
      </c>
      <c r="B717" s="4" t="s">
        <v>5614</v>
      </c>
      <c r="E717">
        <v>1</v>
      </c>
      <c r="F717" t="s">
        <v>4620</v>
      </c>
      <c r="G717" s="6">
        <v>43397</v>
      </c>
      <c r="I717" t="s">
        <v>4766</v>
      </c>
      <c r="K717" s="9">
        <v>6986.69</v>
      </c>
      <c r="L717" s="1">
        <v>6868</v>
      </c>
      <c r="M717" s="9">
        <f t="shared" si="47"/>
        <v>118.6899999999996</v>
      </c>
      <c r="P717" s="24">
        <f t="shared" si="46"/>
        <v>1.728159580663946E-2</v>
      </c>
    </row>
    <row r="718" spans="1:16">
      <c r="A718">
        <v>35</v>
      </c>
      <c r="B718" t="s">
        <v>4637</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4638</v>
      </c>
      <c r="E719">
        <v>6</v>
      </c>
      <c r="F719" t="s">
        <v>4514</v>
      </c>
      <c r="G719" s="6">
        <v>43398</v>
      </c>
      <c r="H719">
        <v>150</v>
      </c>
      <c r="I719" t="s">
        <v>4729</v>
      </c>
      <c r="K719" s="9">
        <v>7010.4</v>
      </c>
      <c r="L719" s="148">
        <v>6852</v>
      </c>
      <c r="M719" s="9">
        <f t="shared" si="47"/>
        <v>158.39999999999964</v>
      </c>
      <c r="P719" s="24">
        <f t="shared" si="46"/>
        <v>2.3117338003502574E-2</v>
      </c>
    </row>
    <row r="720" spans="1:16">
      <c r="A720">
        <v>37</v>
      </c>
      <c r="B720" t="s">
        <v>4639</v>
      </c>
      <c r="E720">
        <v>2</v>
      </c>
      <c r="F720" t="s">
        <v>4050</v>
      </c>
      <c r="G720" s="6">
        <v>43399</v>
      </c>
      <c r="H720">
        <v>90</v>
      </c>
      <c r="K720" s="9">
        <v>192.96</v>
      </c>
      <c r="L720" s="148">
        <v>110</v>
      </c>
      <c r="M720" s="9">
        <f t="shared" si="47"/>
        <v>82.960000000000008</v>
      </c>
      <c r="P720" s="24">
        <f t="shared" si="46"/>
        <v>0.75418181818181829</v>
      </c>
    </row>
    <row r="721" spans="1:16">
      <c r="A721">
        <v>38</v>
      </c>
      <c r="B721" t="s">
        <v>4640</v>
      </c>
      <c r="E721">
        <v>3</v>
      </c>
      <c r="F721" t="s">
        <v>5047</v>
      </c>
      <c r="G721" s="6">
        <v>43399</v>
      </c>
      <c r="H721">
        <v>140</v>
      </c>
      <c r="I721" t="s">
        <v>5046</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4680</v>
      </c>
      <c r="E724">
        <v>6</v>
      </c>
      <c r="F724" t="s">
        <v>789</v>
      </c>
      <c r="G724" s="6">
        <v>43405</v>
      </c>
      <c r="H724">
        <v>180</v>
      </c>
      <c r="I724" t="s">
        <v>4748</v>
      </c>
      <c r="K724" s="9">
        <v>11106</v>
      </c>
      <c r="L724" s="1">
        <v>10872.3</v>
      </c>
      <c r="M724" s="1">
        <f t="shared" si="47"/>
        <v>233.70000000000073</v>
      </c>
      <c r="P724" s="24">
        <f t="shared" si="46"/>
        <v>2.1494991860047996E-2</v>
      </c>
    </row>
    <row r="725" spans="1:16">
      <c r="A725">
        <v>2</v>
      </c>
      <c r="B725" s="4" t="s">
        <v>321</v>
      </c>
      <c r="E725">
        <v>43</v>
      </c>
      <c r="F725" s="90" t="s">
        <v>5600</v>
      </c>
      <c r="G725" s="6">
        <v>43405</v>
      </c>
      <c r="H725">
        <v>165</v>
      </c>
      <c r="I725" t="s">
        <v>5109</v>
      </c>
      <c r="K725" s="9">
        <v>25661.11</v>
      </c>
      <c r="L725" s="1">
        <f>528.28*43</f>
        <v>22716.039999999997</v>
      </c>
      <c r="M725" s="9">
        <f t="shared" si="47"/>
        <v>2945.0700000000033</v>
      </c>
      <c r="P725" s="24">
        <f t="shared" si="46"/>
        <v>0.12964715681078243</v>
      </c>
    </row>
    <row r="726" spans="1:16">
      <c r="A726">
        <v>3</v>
      </c>
      <c r="B726" t="s">
        <v>4698</v>
      </c>
      <c r="E726">
        <v>11</v>
      </c>
      <c r="F726" t="s">
        <v>88</v>
      </c>
      <c r="G726" s="6">
        <v>43406</v>
      </c>
      <c r="H726">
        <v>140</v>
      </c>
      <c r="I726" t="s">
        <v>4755</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4699</v>
      </c>
      <c r="E727">
        <v>21</v>
      </c>
      <c r="F727" s="90" t="s">
        <v>5324</v>
      </c>
      <c r="G727" s="6">
        <v>43406</v>
      </c>
      <c r="H727">
        <v>140</v>
      </c>
      <c r="I727" t="s">
        <v>5193</v>
      </c>
      <c r="K727" s="9">
        <v>1274.49</v>
      </c>
      <c r="L727" s="1">
        <f>42.6*50</f>
        <v>2130</v>
      </c>
      <c r="M727" s="9">
        <f t="shared" si="47"/>
        <v>-855.51</v>
      </c>
      <c r="P727" s="24">
        <f t="shared" si="46"/>
        <v>-0.40164788732394363</v>
      </c>
    </row>
    <row r="728" spans="1:16">
      <c r="A728">
        <v>5</v>
      </c>
      <c r="B728" s="4" t="s">
        <v>4712</v>
      </c>
      <c r="E728">
        <v>7</v>
      </c>
      <c r="F728" t="s">
        <v>88</v>
      </c>
      <c r="G728" s="6">
        <v>43409</v>
      </c>
      <c r="H728">
        <v>140</v>
      </c>
      <c r="I728" t="s">
        <v>4713</v>
      </c>
      <c r="K728" s="9">
        <v>25890.83</v>
      </c>
      <c r="L728" s="1">
        <f>25480+55.66</f>
        <v>25535.66</v>
      </c>
      <c r="M728" s="9">
        <f t="shared" si="47"/>
        <v>355.17000000000189</v>
      </c>
      <c r="N728" s="75">
        <v>66.739999999999995</v>
      </c>
      <c r="P728" s="24">
        <f t="shared" si="46"/>
        <v>1.3908784813080999E-2</v>
      </c>
    </row>
    <row r="729" spans="1:16">
      <c r="A729">
        <v>6</v>
      </c>
      <c r="B729" s="4" t="s">
        <v>4714</v>
      </c>
      <c r="E729">
        <v>239</v>
      </c>
      <c r="F729" s="75" t="s">
        <v>4747</v>
      </c>
      <c r="G729" s="6">
        <v>43409</v>
      </c>
      <c r="H729">
        <v>155</v>
      </c>
      <c r="K729" s="9">
        <v>0</v>
      </c>
      <c r="L729" s="1">
        <v>0</v>
      </c>
      <c r="M729" s="9">
        <f t="shared" si="47"/>
        <v>0</v>
      </c>
      <c r="P729" s="24" t="e">
        <f t="shared" si="46"/>
        <v>#DIV/0!</v>
      </c>
    </row>
    <row r="730" spans="1:16">
      <c r="A730">
        <v>7</v>
      </c>
      <c r="B730" s="4" t="s">
        <v>4726</v>
      </c>
      <c r="E730">
        <v>1</v>
      </c>
      <c r="F730" t="s">
        <v>3937</v>
      </c>
      <c r="G730" s="6">
        <v>43411</v>
      </c>
      <c r="H730">
        <v>120</v>
      </c>
      <c r="I730" t="s">
        <v>5117</v>
      </c>
      <c r="K730" s="9">
        <v>456.64</v>
      </c>
      <c r="L730" s="1">
        <v>403.97</v>
      </c>
      <c r="M730" s="9">
        <f t="shared" si="47"/>
        <v>52.669999999999959</v>
      </c>
      <c r="P730" s="24">
        <f t="shared" si="46"/>
        <v>0.130380968883828</v>
      </c>
    </row>
    <row r="731" spans="1:16">
      <c r="A731">
        <v>8</v>
      </c>
      <c r="B731" t="s">
        <v>4727</v>
      </c>
      <c r="E731">
        <v>14</v>
      </c>
      <c r="F731" s="90" t="s">
        <v>5601</v>
      </c>
      <c r="G731" s="6">
        <v>43411</v>
      </c>
      <c r="H731">
        <v>145</v>
      </c>
      <c r="I731" t="s">
        <v>5385</v>
      </c>
      <c r="K731" s="9">
        <v>4446.68</v>
      </c>
      <c r="L731" s="1">
        <v>4674.2</v>
      </c>
      <c r="M731" s="9">
        <f t="shared" si="47"/>
        <v>-227.51999999999953</v>
      </c>
      <c r="P731" s="24">
        <f t="shared" si="46"/>
        <v>-4.867570921227149E-2</v>
      </c>
    </row>
    <row r="732" spans="1:16">
      <c r="A732">
        <v>9</v>
      </c>
      <c r="B732" s="4" t="s">
        <v>4728</v>
      </c>
      <c r="E732">
        <v>62</v>
      </c>
      <c r="F732" t="s">
        <v>109</v>
      </c>
      <c r="G732" s="6">
        <v>43411</v>
      </c>
      <c r="H732">
        <v>140</v>
      </c>
      <c r="I732" t="s">
        <v>5386</v>
      </c>
      <c r="K732" s="9">
        <v>2750.32</v>
      </c>
      <c r="L732" s="1">
        <v>2697.62</v>
      </c>
      <c r="M732" s="9">
        <f t="shared" si="47"/>
        <v>52.700000000000273</v>
      </c>
      <c r="P732" s="24">
        <f t="shared" si="46"/>
        <v>1.9535738910595457E-2</v>
      </c>
    </row>
    <row r="733" spans="1:16">
      <c r="A733">
        <v>10</v>
      </c>
      <c r="B733" s="4" t="s">
        <v>4751</v>
      </c>
      <c r="E733">
        <v>2</v>
      </c>
      <c r="F733" s="90" t="s">
        <v>5600</v>
      </c>
      <c r="G733" s="6">
        <v>43413</v>
      </c>
      <c r="H733">
        <v>150</v>
      </c>
      <c r="I733" t="s">
        <v>5195</v>
      </c>
      <c r="K733" s="9">
        <v>2432</v>
      </c>
      <c r="L733" s="148">
        <v>2432</v>
      </c>
      <c r="M733" s="9">
        <f t="shared" si="47"/>
        <v>0</v>
      </c>
      <c r="P733" s="24">
        <f t="shared" si="46"/>
        <v>0</v>
      </c>
    </row>
    <row r="734" spans="1:16">
      <c r="A734">
        <v>11</v>
      </c>
      <c r="B734" t="s">
        <v>4752</v>
      </c>
      <c r="E734">
        <v>103</v>
      </c>
      <c r="F734" t="s">
        <v>4754</v>
      </c>
      <c r="G734" s="6">
        <v>43413</v>
      </c>
      <c r="H734">
        <v>120</v>
      </c>
      <c r="I734" t="s">
        <v>4865</v>
      </c>
      <c r="K734" s="9">
        <v>10255.709999999999</v>
      </c>
      <c r="L734" s="1">
        <v>9991</v>
      </c>
      <c r="M734" s="9">
        <f t="shared" si="47"/>
        <v>264.70999999999913</v>
      </c>
      <c r="N734">
        <v>41.21</v>
      </c>
      <c r="P734" s="24">
        <f t="shared" si="46"/>
        <v>2.6494845360824693E-2</v>
      </c>
    </row>
    <row r="735" spans="1:16">
      <c r="A735">
        <v>12</v>
      </c>
      <c r="B735" t="s">
        <v>4753</v>
      </c>
      <c r="E735">
        <v>11</v>
      </c>
      <c r="F735" t="s">
        <v>2901</v>
      </c>
      <c r="G735" s="6">
        <v>43413</v>
      </c>
      <c r="H735">
        <v>95</v>
      </c>
      <c r="I735" t="s">
        <v>4866</v>
      </c>
      <c r="K735" s="9">
        <v>9168.06</v>
      </c>
      <c r="L735" s="1">
        <v>8388</v>
      </c>
      <c r="M735" s="9">
        <f t="shared" si="47"/>
        <v>780.05999999999949</v>
      </c>
      <c r="P735" s="24">
        <f t="shared" si="46"/>
        <v>9.2997138769670862E-2</v>
      </c>
    </row>
    <row r="736" spans="1:16">
      <c r="A736">
        <v>13</v>
      </c>
      <c r="B736" t="s">
        <v>4773</v>
      </c>
      <c r="E736">
        <v>65</v>
      </c>
      <c r="F736" t="s">
        <v>2837</v>
      </c>
      <c r="G736" s="6">
        <v>43417</v>
      </c>
      <c r="H736">
        <v>140</v>
      </c>
      <c r="I736" t="s">
        <v>4781</v>
      </c>
      <c r="K736" s="9">
        <v>10855</v>
      </c>
      <c r="L736" s="1">
        <v>10790</v>
      </c>
      <c r="M736" s="9">
        <f t="shared" si="47"/>
        <v>65</v>
      </c>
      <c r="P736" s="24">
        <f t="shared" si="46"/>
        <v>6.0240963855422436E-3</v>
      </c>
    </row>
    <row r="737" spans="1:16">
      <c r="A737">
        <v>14</v>
      </c>
      <c r="B737" t="s">
        <v>4774</v>
      </c>
      <c r="E737">
        <v>31</v>
      </c>
      <c r="F737" t="s">
        <v>413</v>
      </c>
      <c r="G737" s="6">
        <v>43417</v>
      </c>
      <c r="H737">
        <v>120</v>
      </c>
      <c r="I737" t="s">
        <v>4848</v>
      </c>
      <c r="K737" s="9">
        <v>11244.94</v>
      </c>
      <c r="L737" s="1">
        <v>11121.87</v>
      </c>
      <c r="M737" s="9">
        <f t="shared" si="47"/>
        <v>123.06999999999971</v>
      </c>
      <c r="P737" s="24">
        <f t="shared" si="46"/>
        <v>1.1065585193856808E-2</v>
      </c>
    </row>
    <row r="738" spans="1:16">
      <c r="A738">
        <v>15</v>
      </c>
      <c r="B738" t="s">
        <v>4775</v>
      </c>
      <c r="E738">
        <v>4</v>
      </c>
      <c r="F738" t="s">
        <v>4776</v>
      </c>
      <c r="G738" s="6">
        <v>43417</v>
      </c>
      <c r="H738">
        <v>129</v>
      </c>
      <c r="I738" t="s">
        <v>4777</v>
      </c>
      <c r="K738" s="9">
        <v>1051.3599999999999</v>
      </c>
      <c r="L738" s="1">
        <v>972</v>
      </c>
      <c r="M738" s="9">
        <f t="shared" si="47"/>
        <v>79.3599999999999</v>
      </c>
      <c r="N738">
        <v>16.52</v>
      </c>
      <c r="P738" s="24">
        <f t="shared" si="46"/>
        <v>8.1646090534979399E-2</v>
      </c>
    </row>
    <row r="739" spans="1:16">
      <c r="A739">
        <v>16</v>
      </c>
      <c r="B739" s="4" t="s">
        <v>4782</v>
      </c>
      <c r="E739">
        <v>11</v>
      </c>
      <c r="F739" t="s">
        <v>3781</v>
      </c>
      <c r="G739" s="6">
        <v>43419</v>
      </c>
      <c r="H739">
        <v>140</v>
      </c>
      <c r="I739" t="s">
        <v>5140</v>
      </c>
      <c r="K739" s="9">
        <v>2518.7800000000002</v>
      </c>
      <c r="L739" s="1">
        <v>2488.31</v>
      </c>
      <c r="M739" s="9">
        <f t="shared" si="47"/>
        <v>30.470000000000255</v>
      </c>
      <c r="P739" s="24">
        <f t="shared" si="46"/>
        <v>1.2245258830290595E-2</v>
      </c>
    </row>
    <row r="740" spans="1:16">
      <c r="A740">
        <v>17</v>
      </c>
      <c r="B740" t="s">
        <v>4855</v>
      </c>
      <c r="E740">
        <v>7</v>
      </c>
      <c r="F740" s="75" t="s">
        <v>4933</v>
      </c>
      <c r="G740" s="6">
        <v>43424</v>
      </c>
      <c r="H740">
        <v>160</v>
      </c>
      <c r="I740" t="s">
        <v>321</v>
      </c>
      <c r="K740" s="9">
        <v>0</v>
      </c>
      <c r="L740" s="1">
        <v>0</v>
      </c>
      <c r="M740" s="9">
        <f t="shared" si="47"/>
        <v>0</v>
      </c>
      <c r="P740" s="24" t="e">
        <f t="shared" si="46"/>
        <v>#DIV/0!</v>
      </c>
    </row>
    <row r="741" spans="1:16">
      <c r="A741">
        <v>18</v>
      </c>
      <c r="B741" s="4" t="s">
        <v>4856</v>
      </c>
      <c r="E741">
        <v>9</v>
      </c>
      <c r="F741" s="75" t="s">
        <v>5044</v>
      </c>
      <c r="G741" s="6">
        <v>43424</v>
      </c>
      <c r="H741">
        <v>140</v>
      </c>
      <c r="I741" t="s">
        <v>4915</v>
      </c>
      <c r="K741" s="9">
        <v>0</v>
      </c>
      <c r="L741" s="1">
        <v>0</v>
      </c>
      <c r="M741" s="9">
        <f t="shared" si="47"/>
        <v>0</v>
      </c>
      <c r="P741" s="24" t="e">
        <f t="shared" si="46"/>
        <v>#DIV/0!</v>
      </c>
    </row>
    <row r="742" spans="1:16">
      <c r="A742">
        <v>19</v>
      </c>
      <c r="B742" s="4" t="s">
        <v>4857</v>
      </c>
      <c r="E742">
        <v>92</v>
      </c>
      <c r="F742" t="s">
        <v>4754</v>
      </c>
      <c r="G742" s="6">
        <v>43424</v>
      </c>
      <c r="H742">
        <v>140</v>
      </c>
      <c r="I742" t="s">
        <v>5208</v>
      </c>
      <c r="K742" s="9">
        <v>9168.7199999999993</v>
      </c>
      <c r="L742" s="1">
        <v>8924</v>
      </c>
      <c r="M742" s="9">
        <f t="shared" si="47"/>
        <v>244.71999999999935</v>
      </c>
      <c r="P742" s="24">
        <f t="shared" si="46"/>
        <v>2.742268041237117E-2</v>
      </c>
    </row>
    <row r="743" spans="1:16">
      <c r="A743">
        <v>20</v>
      </c>
      <c r="B743" t="s">
        <v>4858</v>
      </c>
      <c r="E743">
        <v>2</v>
      </c>
      <c r="F743" t="s">
        <v>789</v>
      </c>
      <c r="G743" s="6">
        <v>43425</v>
      </c>
      <c r="H743">
        <v>180</v>
      </c>
      <c r="I743" t="s">
        <v>5042</v>
      </c>
      <c r="K743" s="9">
        <v>9112</v>
      </c>
      <c r="L743" s="1">
        <v>8875</v>
      </c>
      <c r="M743" s="9">
        <f t="shared" si="47"/>
        <v>237</v>
      </c>
      <c r="P743" s="24">
        <f t="shared" si="46"/>
        <v>2.6704225352112587E-2</v>
      </c>
    </row>
    <row r="744" spans="1:16">
      <c r="A744">
        <v>21</v>
      </c>
      <c r="B744" s="4" t="s">
        <v>4859</v>
      </c>
      <c r="E744">
        <v>3</v>
      </c>
      <c r="F744" t="s">
        <v>4860</v>
      </c>
      <c r="G744" s="6">
        <v>43425</v>
      </c>
      <c r="H744">
        <v>140</v>
      </c>
      <c r="I744" t="s">
        <v>5043</v>
      </c>
      <c r="K744" s="9">
        <v>710.4</v>
      </c>
      <c r="L744" s="1">
        <v>845</v>
      </c>
      <c r="M744" s="9">
        <f t="shared" si="47"/>
        <v>-134.60000000000002</v>
      </c>
      <c r="P744" s="24">
        <f t="shared" si="46"/>
        <v>-0.15928994082840242</v>
      </c>
    </row>
    <row r="745" spans="1:16">
      <c r="A745">
        <v>22</v>
      </c>
      <c r="B745" t="s">
        <v>4861</v>
      </c>
      <c r="E745">
        <v>1</v>
      </c>
      <c r="F745" t="s">
        <v>789</v>
      </c>
      <c r="G745" s="6">
        <v>43425</v>
      </c>
      <c r="H745">
        <v>120</v>
      </c>
      <c r="I745" t="s">
        <v>5041</v>
      </c>
      <c r="K745" s="9">
        <v>1147</v>
      </c>
      <c r="L745" s="1">
        <v>1016.88</v>
      </c>
      <c r="M745" s="9">
        <f t="shared" si="47"/>
        <v>130.12</v>
      </c>
      <c r="P745" s="24">
        <f t="shared" si="46"/>
        <v>0.12796003461568728</v>
      </c>
    </row>
    <row r="746" spans="1:16">
      <c r="A746">
        <v>23</v>
      </c>
      <c r="B746" s="4" t="s">
        <v>4862</v>
      </c>
      <c r="E746">
        <v>3</v>
      </c>
      <c r="F746" t="s">
        <v>3314</v>
      </c>
      <c r="G746" s="6">
        <v>43425</v>
      </c>
      <c r="H746">
        <v>120</v>
      </c>
      <c r="I746" t="s">
        <v>4914</v>
      </c>
      <c r="K746" s="9">
        <v>2170.17</v>
      </c>
      <c r="L746" s="1">
        <v>2121</v>
      </c>
      <c r="M746" s="9">
        <f t="shared" si="47"/>
        <v>49.170000000000073</v>
      </c>
      <c r="P746" s="24">
        <f t="shared" si="46"/>
        <v>2.3182461103253171E-2</v>
      </c>
    </row>
    <row r="747" spans="1:16">
      <c r="A747">
        <v>24</v>
      </c>
      <c r="B747" t="s">
        <v>4897</v>
      </c>
      <c r="E747">
        <v>145</v>
      </c>
      <c r="F747" t="s">
        <v>2605</v>
      </c>
      <c r="G747" s="6">
        <v>43430</v>
      </c>
      <c r="H747">
        <v>150</v>
      </c>
      <c r="I747" t="s">
        <v>4932</v>
      </c>
      <c r="K747" s="9">
        <v>21584.7</v>
      </c>
      <c r="L747" s="1">
        <v>20215</v>
      </c>
      <c r="M747" s="9">
        <f t="shared" si="47"/>
        <v>1369.7000000000007</v>
      </c>
      <c r="P747" s="24">
        <f t="shared" ref="P747:P810" si="48">(K747/L747)-1</f>
        <v>6.7756616373979783E-2</v>
      </c>
    </row>
    <row r="748" spans="1:16">
      <c r="A748">
        <v>25</v>
      </c>
      <c r="B748" s="4" t="s">
        <v>4898</v>
      </c>
      <c r="E748">
        <v>20</v>
      </c>
      <c r="F748" t="s">
        <v>88</v>
      </c>
      <c r="G748" s="6">
        <v>43430</v>
      </c>
      <c r="H748">
        <v>140</v>
      </c>
      <c r="I748" t="s">
        <v>4972</v>
      </c>
      <c r="K748" s="9">
        <v>18532.400000000001</v>
      </c>
      <c r="L748" s="1">
        <v>18100</v>
      </c>
      <c r="M748" s="9">
        <f t="shared" si="47"/>
        <v>432.40000000000146</v>
      </c>
      <c r="P748" s="24">
        <f t="shared" si="48"/>
        <v>2.388950276243107E-2</v>
      </c>
    </row>
    <row r="749" spans="1:16">
      <c r="A749">
        <v>26</v>
      </c>
      <c r="B749" t="s">
        <v>4911</v>
      </c>
      <c r="E749">
        <v>1</v>
      </c>
      <c r="F749" t="s">
        <v>109</v>
      </c>
      <c r="G749" s="6">
        <v>43432</v>
      </c>
      <c r="H749">
        <v>140</v>
      </c>
      <c r="I749" t="s">
        <v>5046</v>
      </c>
      <c r="K749" s="9">
        <v>483.77</v>
      </c>
      <c r="L749" s="1">
        <v>365.88</v>
      </c>
      <c r="M749" s="9">
        <f t="shared" si="47"/>
        <v>117.88999999999999</v>
      </c>
      <c r="P749" s="24">
        <f t="shared" si="48"/>
        <v>0.32220946758500046</v>
      </c>
    </row>
    <row r="750" spans="1:16">
      <c r="A750">
        <v>27</v>
      </c>
      <c r="B750" s="4" t="s">
        <v>4912</v>
      </c>
      <c r="E750">
        <v>2</v>
      </c>
      <c r="F750" t="s">
        <v>88</v>
      </c>
      <c r="G750" s="6">
        <v>43432</v>
      </c>
      <c r="H750">
        <v>147</v>
      </c>
      <c r="I750" t="s">
        <v>4957</v>
      </c>
      <c r="K750" s="9">
        <v>15274.84</v>
      </c>
      <c r="L750" s="1">
        <v>14918</v>
      </c>
      <c r="M750" s="9">
        <f t="shared" si="47"/>
        <v>356.84000000000015</v>
      </c>
      <c r="P750" s="24">
        <f t="shared" si="48"/>
        <v>2.3920096527684676E-2</v>
      </c>
    </row>
    <row r="751" spans="1:16">
      <c r="A751">
        <v>28</v>
      </c>
      <c r="B751" s="4" t="s">
        <v>4913</v>
      </c>
      <c r="E751">
        <v>56</v>
      </c>
      <c r="F751" t="s">
        <v>2409</v>
      </c>
      <c r="G751" s="6">
        <v>43432</v>
      </c>
      <c r="H751">
        <v>140</v>
      </c>
      <c r="I751" t="s">
        <v>5002</v>
      </c>
      <c r="K751" s="9">
        <v>15723.68</v>
      </c>
      <c r="L751" s="1">
        <v>15168.16</v>
      </c>
      <c r="M751" s="9">
        <f t="shared" si="47"/>
        <v>555.52000000000044</v>
      </c>
      <c r="P751" s="24">
        <f t="shared" si="48"/>
        <v>3.6624086243816079E-2</v>
      </c>
    </row>
    <row r="752" spans="1:16">
      <c r="A752">
        <v>29</v>
      </c>
      <c r="B752" t="s">
        <v>4925</v>
      </c>
      <c r="E752">
        <v>8</v>
      </c>
      <c r="F752" t="s">
        <v>3318</v>
      </c>
      <c r="G752" s="6">
        <v>43433</v>
      </c>
      <c r="H752">
        <v>120</v>
      </c>
      <c r="I752" t="s">
        <v>5045</v>
      </c>
      <c r="K752" s="9">
        <v>2971.36</v>
      </c>
      <c r="L752" s="1">
        <v>2880</v>
      </c>
      <c r="M752" s="9">
        <f t="shared" si="47"/>
        <v>91.360000000000127</v>
      </c>
      <c r="P752" s="24">
        <f t="shared" si="48"/>
        <v>3.1722222222222207E-2</v>
      </c>
    </row>
    <row r="753" spans="1:16">
      <c r="A753">
        <v>30</v>
      </c>
      <c r="B753" t="s">
        <v>4926</v>
      </c>
      <c r="E753">
        <v>189</v>
      </c>
      <c r="F753" t="s">
        <v>1966</v>
      </c>
      <c r="G753" s="6">
        <v>43433</v>
      </c>
      <c r="H753">
        <v>130</v>
      </c>
      <c r="I753" t="s">
        <v>4958</v>
      </c>
      <c r="K753" s="9">
        <v>1513.89</v>
      </c>
      <c r="L753" s="1">
        <v>1455</v>
      </c>
      <c r="M753" s="9">
        <f t="shared" ref="M753:M799" si="49">K753-L753</f>
        <v>58.8900000000001</v>
      </c>
      <c r="P753" s="24">
        <f t="shared" si="48"/>
        <v>4.0474226804123825E-2</v>
      </c>
    </row>
    <row r="754" spans="1:16">
      <c r="A754">
        <v>31</v>
      </c>
      <c r="B754" s="4" t="s">
        <v>4927</v>
      </c>
      <c r="E754">
        <v>1</v>
      </c>
      <c r="F754" t="s">
        <v>2040</v>
      </c>
      <c r="G754" s="6">
        <v>43434</v>
      </c>
      <c r="H754">
        <v>300</v>
      </c>
      <c r="I754" t="s">
        <v>4934</v>
      </c>
      <c r="K754" s="9">
        <v>6794.6</v>
      </c>
      <c r="L754" s="1">
        <v>6618</v>
      </c>
      <c r="M754" s="9">
        <f t="shared" si="49"/>
        <v>176.60000000000036</v>
      </c>
      <c r="P754" s="24">
        <f t="shared" si="48"/>
        <v>2.6684799032940409E-2</v>
      </c>
    </row>
    <row r="755" spans="1:16">
      <c r="A755">
        <v>32</v>
      </c>
      <c r="B755" t="s">
        <v>4928</v>
      </c>
      <c r="E755">
        <v>1</v>
      </c>
      <c r="F755" t="s">
        <v>1677</v>
      </c>
      <c r="G755" s="6">
        <v>43434</v>
      </c>
      <c r="H755">
        <v>120</v>
      </c>
      <c r="I755" t="s">
        <v>4973</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4959</v>
      </c>
      <c r="E758">
        <v>12</v>
      </c>
      <c r="F758" t="s">
        <v>4050</v>
      </c>
      <c r="G758" s="6">
        <v>43437</v>
      </c>
      <c r="H758">
        <v>110</v>
      </c>
      <c r="I758" t="s">
        <v>5072</v>
      </c>
      <c r="K758" s="9">
        <v>9333.48</v>
      </c>
      <c r="L758" s="1">
        <v>9108</v>
      </c>
      <c r="M758" s="9">
        <f t="shared" si="49"/>
        <v>225.47999999999956</v>
      </c>
      <c r="N758">
        <f>51.78+51.78</f>
        <v>103.56</v>
      </c>
      <c r="O758" s="9">
        <f>M758-N758</f>
        <v>121.91999999999956</v>
      </c>
      <c r="P758" s="24">
        <f t="shared" si="48"/>
        <v>2.4756258234519102E-2</v>
      </c>
    </row>
    <row r="759" spans="1:16">
      <c r="A759">
        <v>2</v>
      </c>
      <c r="B759" t="s">
        <v>4960</v>
      </c>
      <c r="E759">
        <v>6</v>
      </c>
      <c r="F759" t="s">
        <v>88</v>
      </c>
      <c r="G759" s="6">
        <v>43437</v>
      </c>
      <c r="H759">
        <v>140</v>
      </c>
      <c r="I759" t="s">
        <v>5026</v>
      </c>
      <c r="K759" s="9">
        <v>5519.82</v>
      </c>
      <c r="L759" s="1">
        <v>5370</v>
      </c>
      <c r="M759" s="9">
        <f t="shared" si="49"/>
        <v>149.81999999999971</v>
      </c>
      <c r="P759" s="24">
        <f t="shared" si="48"/>
        <v>2.7899441340782039E-2</v>
      </c>
    </row>
    <row r="760" spans="1:16">
      <c r="A760">
        <v>3</v>
      </c>
      <c r="B760" s="4" t="s">
        <v>4961</v>
      </c>
      <c r="E760">
        <v>2</v>
      </c>
      <c r="F760" s="90" t="s">
        <v>4962</v>
      </c>
      <c r="G760" s="6">
        <v>43437</v>
      </c>
      <c r="H760">
        <v>130</v>
      </c>
      <c r="I760" t="s">
        <v>5061</v>
      </c>
      <c r="K760" s="9">
        <v>469.38</v>
      </c>
      <c r="L760" s="1">
        <v>464.45</v>
      </c>
      <c r="M760" s="9">
        <f t="shared" si="49"/>
        <v>4.9300000000000068</v>
      </c>
      <c r="P760" s="24">
        <f t="shared" si="48"/>
        <v>1.061470556572286E-2</v>
      </c>
    </row>
    <row r="761" spans="1:16">
      <c r="A761">
        <v>4</v>
      </c>
      <c r="B761" s="4" t="s">
        <v>4963</v>
      </c>
      <c r="E761">
        <v>1</v>
      </c>
      <c r="F761" s="75" t="s">
        <v>4620</v>
      </c>
      <c r="G761" s="6">
        <v>43437</v>
      </c>
      <c r="H761">
        <v>130</v>
      </c>
      <c r="K761" s="9">
        <v>0</v>
      </c>
      <c r="L761" s="1">
        <v>0</v>
      </c>
      <c r="M761" s="9">
        <f t="shared" si="49"/>
        <v>0</v>
      </c>
      <c r="P761" s="24" t="e">
        <f t="shared" si="48"/>
        <v>#DIV/0!</v>
      </c>
    </row>
    <row r="762" spans="1:16">
      <c r="A762">
        <v>5</v>
      </c>
      <c r="B762" t="s">
        <v>4964</v>
      </c>
      <c r="E762">
        <v>38</v>
      </c>
      <c r="F762" s="90" t="s">
        <v>5108</v>
      </c>
      <c r="G762" s="6">
        <v>43437</v>
      </c>
      <c r="H762">
        <v>140</v>
      </c>
      <c r="I762" t="s">
        <v>5107</v>
      </c>
      <c r="K762" s="9">
        <v>11162.12</v>
      </c>
      <c r="L762" s="148">
        <f>240.72*50</f>
        <v>12036</v>
      </c>
      <c r="M762" s="9">
        <f t="shared" si="49"/>
        <v>-873.8799999999992</v>
      </c>
      <c r="P762" s="24">
        <f t="shared" si="48"/>
        <v>-7.2605516782984325E-2</v>
      </c>
    </row>
    <row r="763" spans="1:16">
      <c r="A763">
        <v>6</v>
      </c>
      <c r="B763" t="s">
        <v>4965</v>
      </c>
      <c r="E763">
        <v>13</v>
      </c>
      <c r="F763" t="s">
        <v>2352</v>
      </c>
      <c r="G763" s="6">
        <v>43438</v>
      </c>
      <c r="H763">
        <v>120</v>
      </c>
      <c r="I763" t="s">
        <v>5003</v>
      </c>
      <c r="K763" s="9">
        <v>1904.11</v>
      </c>
      <c r="L763" s="1">
        <v>1857.31</v>
      </c>
      <c r="M763" s="9">
        <f t="shared" si="49"/>
        <v>46.799999999999955</v>
      </c>
      <c r="P763" s="24">
        <f t="shared" si="48"/>
        <v>2.5197732204101708E-2</v>
      </c>
    </row>
    <row r="764" spans="1:16">
      <c r="A764">
        <v>7</v>
      </c>
      <c r="B764" t="s">
        <v>4966</v>
      </c>
      <c r="E764">
        <v>83</v>
      </c>
      <c r="F764" t="s">
        <v>5063</v>
      </c>
      <c r="G764" s="6">
        <v>43438</v>
      </c>
      <c r="I764" t="s">
        <v>5062</v>
      </c>
      <c r="K764" s="9">
        <v>167.66</v>
      </c>
      <c r="L764" s="1">
        <v>113</v>
      </c>
      <c r="M764" s="9">
        <f t="shared" si="49"/>
        <v>54.66</v>
      </c>
      <c r="P764" s="24">
        <f t="shared" si="48"/>
        <v>0.48371681415929202</v>
      </c>
    </row>
    <row r="765" spans="1:16">
      <c r="A765">
        <v>8</v>
      </c>
      <c r="B765" t="s">
        <v>4968</v>
      </c>
      <c r="E765">
        <v>173</v>
      </c>
      <c r="F765" t="s">
        <v>4967</v>
      </c>
      <c r="G765" s="6">
        <v>43438</v>
      </c>
      <c r="I765" t="s">
        <v>5064</v>
      </c>
      <c r="K765" s="9">
        <v>212.79</v>
      </c>
      <c r="L765" s="1">
        <v>184.2</v>
      </c>
      <c r="M765" s="9">
        <f t="shared" si="49"/>
        <v>28.590000000000003</v>
      </c>
      <c r="P765" s="24">
        <f t="shared" si="48"/>
        <v>0.15521172638436487</v>
      </c>
    </row>
    <row r="766" spans="1:16">
      <c r="A766">
        <v>9</v>
      </c>
      <c r="B766" t="s">
        <v>5011</v>
      </c>
      <c r="E766">
        <v>1</v>
      </c>
      <c r="F766" s="75" t="s">
        <v>5012</v>
      </c>
      <c r="G766" s="6">
        <v>43440</v>
      </c>
      <c r="H766">
        <v>140</v>
      </c>
      <c r="K766" s="9">
        <v>811.43</v>
      </c>
      <c r="L766" s="1">
        <v>811.43</v>
      </c>
      <c r="M766" s="9">
        <f t="shared" si="49"/>
        <v>0</v>
      </c>
      <c r="P766" s="24">
        <f t="shared" si="48"/>
        <v>0</v>
      </c>
    </row>
    <row r="767" spans="1:16">
      <c r="A767">
        <v>10</v>
      </c>
      <c r="B767" s="4" t="s">
        <v>5013</v>
      </c>
      <c r="E767">
        <v>23</v>
      </c>
      <c r="F767" t="s">
        <v>3402</v>
      </c>
      <c r="G767" s="6">
        <v>43441</v>
      </c>
      <c r="H767">
        <v>140</v>
      </c>
      <c r="I767" t="s">
        <v>5025</v>
      </c>
      <c r="K767" s="9">
        <v>13558.27</v>
      </c>
      <c r="L767" s="1">
        <v>13179</v>
      </c>
      <c r="M767" s="9">
        <f t="shared" si="49"/>
        <v>379.27000000000044</v>
      </c>
      <c r="P767" s="24">
        <f t="shared" si="48"/>
        <v>2.8778359511343776E-2</v>
      </c>
    </row>
    <row r="768" spans="1:16">
      <c r="A768">
        <v>11</v>
      </c>
      <c r="B768" s="4" t="s">
        <v>5014</v>
      </c>
      <c r="E768">
        <v>40</v>
      </c>
      <c r="F768" t="s">
        <v>4518</v>
      </c>
      <c r="G768" s="6">
        <v>43444</v>
      </c>
      <c r="H768">
        <v>165</v>
      </c>
      <c r="I768" t="s">
        <v>5183</v>
      </c>
      <c r="K768" s="9">
        <v>5724.4</v>
      </c>
      <c r="L768" s="1">
        <v>5557.2</v>
      </c>
      <c r="M768" s="9">
        <f t="shared" si="49"/>
        <v>167.19999999999982</v>
      </c>
      <c r="P768" s="24">
        <f t="shared" si="48"/>
        <v>3.0087094220110799E-2</v>
      </c>
    </row>
    <row r="769" spans="1:16">
      <c r="A769">
        <v>12</v>
      </c>
      <c r="B769" t="s">
        <v>5015</v>
      </c>
      <c r="E769">
        <v>30</v>
      </c>
      <c r="F769" t="s">
        <v>1081</v>
      </c>
      <c r="G769" s="6">
        <v>43444</v>
      </c>
      <c r="I769" t="s">
        <v>5024</v>
      </c>
      <c r="K769" s="9">
        <v>3062.7</v>
      </c>
      <c r="L769" s="1">
        <v>3030</v>
      </c>
      <c r="M769" s="9">
        <f t="shared" si="49"/>
        <v>32.699999999999818</v>
      </c>
      <c r="P769" s="24">
        <f t="shared" si="48"/>
        <v>1.0792079207920802E-2</v>
      </c>
    </row>
    <row r="770" spans="1:16">
      <c r="A770">
        <v>13</v>
      </c>
      <c r="B770" s="4" t="s">
        <v>5016</v>
      </c>
      <c r="E770">
        <v>5</v>
      </c>
      <c r="F770" t="s">
        <v>3318</v>
      </c>
      <c r="G770" s="6">
        <v>43444</v>
      </c>
      <c r="H770">
        <v>150</v>
      </c>
      <c r="I770" t="s">
        <v>5191</v>
      </c>
      <c r="K770" s="9">
        <v>11545.65</v>
      </c>
      <c r="L770" s="1">
        <v>11340</v>
      </c>
      <c r="M770" s="9">
        <f t="shared" si="49"/>
        <v>205.64999999999964</v>
      </c>
      <c r="N770">
        <v>43.93</v>
      </c>
      <c r="P770" s="24">
        <f t="shared" si="48"/>
        <v>1.8134920634920615E-2</v>
      </c>
    </row>
    <row r="771" spans="1:16">
      <c r="A771">
        <v>14</v>
      </c>
      <c r="B771" s="4" t="s">
        <v>5017</v>
      </c>
      <c r="E771">
        <v>11</v>
      </c>
      <c r="F771" t="s">
        <v>5018</v>
      </c>
      <c r="G771" s="6">
        <v>43445</v>
      </c>
      <c r="I771" t="s">
        <v>5027</v>
      </c>
      <c r="K771" s="9">
        <v>3127.96</v>
      </c>
      <c r="L771" s="1">
        <v>2981</v>
      </c>
      <c r="M771" s="9">
        <f t="shared" si="49"/>
        <v>146.96000000000004</v>
      </c>
      <c r="N771">
        <v>100</v>
      </c>
      <c r="P771" s="24">
        <f t="shared" si="48"/>
        <v>4.9298892988929977E-2</v>
      </c>
    </row>
    <row r="772" spans="1:16">
      <c r="A772">
        <v>15</v>
      </c>
      <c r="B772" s="4" t="s">
        <v>5019</v>
      </c>
      <c r="E772">
        <v>1</v>
      </c>
      <c r="F772" t="s">
        <v>390</v>
      </c>
      <c r="G772" s="6">
        <v>43445</v>
      </c>
      <c r="I772" t="s">
        <v>5065</v>
      </c>
      <c r="K772" s="9">
        <v>826</v>
      </c>
      <c r="L772" s="1">
        <v>798</v>
      </c>
      <c r="M772" s="9">
        <f t="shared" si="49"/>
        <v>28</v>
      </c>
      <c r="P772" s="24">
        <f t="shared" si="48"/>
        <v>3.5087719298245723E-2</v>
      </c>
    </row>
    <row r="773" spans="1:16">
      <c r="A773">
        <v>16</v>
      </c>
      <c r="B773" t="s">
        <v>5033</v>
      </c>
      <c r="E773">
        <v>6</v>
      </c>
      <c r="F773" t="s">
        <v>88</v>
      </c>
      <c r="G773" s="6">
        <v>43446</v>
      </c>
      <c r="I773" t="s">
        <v>5034</v>
      </c>
      <c r="K773" s="9">
        <v>4598.88</v>
      </c>
      <c r="L773" s="1">
        <f>4470+11.89</f>
        <v>4481.8900000000003</v>
      </c>
      <c r="M773" s="9">
        <f t="shared" si="49"/>
        <v>116.98999999999978</v>
      </c>
      <c r="P773" s="24">
        <f t="shared" si="48"/>
        <v>2.6102827155507935E-2</v>
      </c>
    </row>
    <row r="774" spans="1:16">
      <c r="A774">
        <v>17</v>
      </c>
      <c r="B774" s="4" t="s">
        <v>5035</v>
      </c>
      <c r="E774">
        <v>1</v>
      </c>
      <c r="F774" t="s">
        <v>88</v>
      </c>
      <c r="G774" s="6">
        <v>43447</v>
      </c>
      <c r="I774" t="s">
        <v>5036</v>
      </c>
      <c r="K774" s="9">
        <v>2546</v>
      </c>
      <c r="L774" s="1">
        <f>2453+11.54</f>
        <v>2464.54</v>
      </c>
      <c r="M774" s="9">
        <f t="shared" si="49"/>
        <v>81.460000000000036</v>
      </c>
      <c r="P774" s="24">
        <f t="shared" si="48"/>
        <v>3.3052821216129624E-2</v>
      </c>
    </row>
    <row r="775" spans="1:16">
      <c r="A775">
        <v>18</v>
      </c>
      <c r="B775" s="4" t="s">
        <v>5037</v>
      </c>
      <c r="D775" s="75"/>
      <c r="E775">
        <v>2</v>
      </c>
      <c r="F775" s="75" t="s">
        <v>5654</v>
      </c>
      <c r="G775" s="6">
        <v>43448</v>
      </c>
      <c r="H775">
        <v>140</v>
      </c>
      <c r="I775" s="75" t="s">
        <v>5188</v>
      </c>
      <c r="K775" s="9">
        <v>4058</v>
      </c>
      <c r="L775" s="1">
        <v>3934</v>
      </c>
      <c r="M775" s="9">
        <f t="shared" si="49"/>
        <v>124</v>
      </c>
      <c r="P775" s="24">
        <f t="shared" si="48"/>
        <v>3.1520081342145456E-2</v>
      </c>
    </row>
    <row r="776" spans="1:16">
      <c r="A776">
        <v>19</v>
      </c>
      <c r="B776" s="4" t="s">
        <v>5038</v>
      </c>
      <c r="E776">
        <v>4</v>
      </c>
      <c r="F776" t="s">
        <v>88</v>
      </c>
      <c r="G776" s="6">
        <v>43448</v>
      </c>
      <c r="I776" t="s">
        <v>5039</v>
      </c>
      <c r="K776" s="9">
        <v>2989.56</v>
      </c>
      <c r="L776" s="1">
        <f>2880+14.14</f>
        <v>2894.14</v>
      </c>
      <c r="M776" s="9">
        <f t="shared" si="49"/>
        <v>95.420000000000073</v>
      </c>
      <c r="N776">
        <v>16.399999999999999</v>
      </c>
      <c r="P776" s="24">
        <f t="shared" si="48"/>
        <v>3.2970070556365583E-2</v>
      </c>
    </row>
    <row r="777" spans="1:16">
      <c r="A777">
        <v>20</v>
      </c>
      <c r="B777" s="4" t="s">
        <v>5194</v>
      </c>
      <c r="E777">
        <v>1</v>
      </c>
      <c r="F777" t="s">
        <v>2040</v>
      </c>
      <c r="G777" s="6">
        <v>43448</v>
      </c>
      <c r="I777" t="s">
        <v>5546</v>
      </c>
      <c r="K777" s="9">
        <v>6794.44</v>
      </c>
      <c r="L777" s="1">
        <v>6618</v>
      </c>
      <c r="M777" s="9">
        <f t="shared" si="49"/>
        <v>176.4399999999996</v>
      </c>
      <c r="P777" s="24">
        <f t="shared" si="48"/>
        <v>2.6660622544575352E-2</v>
      </c>
    </row>
    <row r="778" spans="1:16">
      <c r="A778">
        <v>21</v>
      </c>
      <c r="B778" s="4" t="s">
        <v>5040</v>
      </c>
      <c r="E778">
        <v>4</v>
      </c>
      <c r="F778" t="s">
        <v>3402</v>
      </c>
      <c r="G778" s="6">
        <v>43448</v>
      </c>
      <c r="H778">
        <v>140</v>
      </c>
      <c r="I778" t="s">
        <v>5186</v>
      </c>
      <c r="K778" s="9">
        <v>2826.92</v>
      </c>
      <c r="L778" s="1">
        <v>2756</v>
      </c>
      <c r="M778" s="9">
        <f t="shared" si="49"/>
        <v>70.920000000000073</v>
      </c>
      <c r="P778" s="24">
        <f t="shared" si="48"/>
        <v>2.573294629898415E-2</v>
      </c>
    </row>
    <row r="779" spans="1:16">
      <c r="A779">
        <v>22</v>
      </c>
      <c r="B779" s="4" t="s">
        <v>5097</v>
      </c>
      <c r="E779">
        <v>52</v>
      </c>
      <c r="F779" t="s">
        <v>390</v>
      </c>
      <c r="G779" s="6">
        <v>43451</v>
      </c>
      <c r="H779">
        <v>200</v>
      </c>
      <c r="I779" t="s">
        <v>5143</v>
      </c>
      <c r="K779" s="9">
        <v>26057.72</v>
      </c>
      <c r="L779" s="1">
        <v>26000</v>
      </c>
      <c r="M779" s="9">
        <f t="shared" si="49"/>
        <v>57.720000000001164</v>
      </c>
      <c r="P779" s="24">
        <f t="shared" si="48"/>
        <v>2.2200000000001108E-3</v>
      </c>
    </row>
    <row r="780" spans="1:16">
      <c r="A780">
        <v>23</v>
      </c>
      <c r="B780" t="s">
        <v>5098</v>
      </c>
      <c r="E780">
        <v>60</v>
      </c>
      <c r="F780" s="75" t="s">
        <v>5287</v>
      </c>
      <c r="G780" s="6">
        <v>43451</v>
      </c>
      <c r="H780">
        <v>90</v>
      </c>
      <c r="K780" s="9">
        <v>0</v>
      </c>
      <c r="L780" s="1">
        <v>0</v>
      </c>
      <c r="M780" s="9">
        <f t="shared" si="49"/>
        <v>0</v>
      </c>
      <c r="P780" s="24" t="e">
        <f t="shared" si="48"/>
        <v>#DIV/0!</v>
      </c>
    </row>
    <row r="781" spans="1:16">
      <c r="A781">
        <v>24</v>
      </c>
      <c r="B781" t="s">
        <v>5099</v>
      </c>
      <c r="E781">
        <v>1</v>
      </c>
      <c r="F781" t="s">
        <v>109</v>
      </c>
      <c r="G781" s="6">
        <v>43453</v>
      </c>
      <c r="H781">
        <v>120</v>
      </c>
      <c r="I781" s="75" t="s">
        <v>5049</v>
      </c>
      <c r="K781" s="9">
        <v>376</v>
      </c>
      <c r="L781" s="1">
        <v>149.22999999999999</v>
      </c>
      <c r="M781" s="9">
        <f t="shared" si="49"/>
        <v>226.77</v>
      </c>
      <c r="P781" s="24">
        <f t="shared" si="48"/>
        <v>1.5196006164980234</v>
      </c>
    </row>
    <row r="782" spans="1:16">
      <c r="A782">
        <v>25</v>
      </c>
      <c r="B782" t="s">
        <v>5100</v>
      </c>
      <c r="E782">
        <v>13</v>
      </c>
      <c r="F782" s="90" t="s">
        <v>4541</v>
      </c>
      <c r="G782" s="6">
        <v>43453</v>
      </c>
      <c r="H782">
        <v>160</v>
      </c>
      <c r="I782" t="s">
        <v>5411</v>
      </c>
      <c r="K782" s="9">
        <v>2598.96</v>
      </c>
      <c r="L782" s="148">
        <v>2749.2</v>
      </c>
      <c r="M782" s="9">
        <f t="shared" si="49"/>
        <v>-150.23999999999978</v>
      </c>
      <c r="P782" s="24">
        <f t="shared" si="48"/>
        <v>-5.4648625054561251E-2</v>
      </c>
    </row>
    <row r="783" spans="1:16">
      <c r="A783">
        <v>26</v>
      </c>
      <c r="B783" s="4" t="s">
        <v>5101</v>
      </c>
      <c r="E783">
        <v>6</v>
      </c>
      <c r="F783" t="s">
        <v>88</v>
      </c>
      <c r="G783" s="6">
        <v>43453</v>
      </c>
      <c r="H783">
        <v>160</v>
      </c>
      <c r="I783" t="s">
        <v>5185</v>
      </c>
      <c r="K783" s="9">
        <v>17991.72</v>
      </c>
      <c r="L783" s="1">
        <v>17424</v>
      </c>
      <c r="M783" s="9">
        <f t="shared" si="49"/>
        <v>567.72000000000116</v>
      </c>
      <c r="P783" s="24">
        <f t="shared" si="48"/>
        <v>3.2582644628099233E-2</v>
      </c>
    </row>
    <row r="784" spans="1:16">
      <c r="A784">
        <v>27</v>
      </c>
      <c r="B784" s="4" t="s">
        <v>5102</v>
      </c>
      <c r="E784">
        <v>6</v>
      </c>
      <c r="F784" t="s">
        <v>5103</v>
      </c>
      <c r="G784" s="6">
        <v>43453</v>
      </c>
      <c r="H784">
        <v>160</v>
      </c>
      <c r="I784" t="s">
        <v>5144</v>
      </c>
      <c r="K784" s="9">
        <v>8629.56</v>
      </c>
      <c r="L784" s="1">
        <v>8496</v>
      </c>
      <c r="M784" s="9">
        <f t="shared" si="49"/>
        <v>133.55999999999949</v>
      </c>
      <c r="P784" s="24">
        <f t="shared" si="48"/>
        <v>1.5720338983050697E-2</v>
      </c>
    </row>
    <row r="785" spans="1:17">
      <c r="A785">
        <v>28</v>
      </c>
      <c r="B785" s="4" t="s">
        <v>5104</v>
      </c>
      <c r="D785" s="196">
        <v>5935016157811</v>
      </c>
      <c r="E785">
        <v>110</v>
      </c>
      <c r="F785" s="90" t="s">
        <v>5766</v>
      </c>
      <c r="G785" s="6">
        <v>43453</v>
      </c>
      <c r="H785">
        <v>160</v>
      </c>
      <c r="I785" t="s">
        <v>5764</v>
      </c>
      <c r="K785" s="9">
        <v>5464.8</v>
      </c>
      <c r="L785" s="148">
        <v>5400</v>
      </c>
      <c r="M785" s="9">
        <f t="shared" si="49"/>
        <v>64.800000000000182</v>
      </c>
      <c r="P785" s="24">
        <f t="shared" si="48"/>
        <v>1.2000000000000011E-2</v>
      </c>
    </row>
    <row r="786" spans="1:17">
      <c r="A786">
        <v>29</v>
      </c>
      <c r="B786" s="4" t="s">
        <v>5105</v>
      </c>
      <c r="E786">
        <v>28</v>
      </c>
      <c r="F786" t="s">
        <v>109</v>
      </c>
      <c r="G786" s="6">
        <v>43453</v>
      </c>
      <c r="H786">
        <v>160</v>
      </c>
      <c r="K786" s="9">
        <v>1449.56</v>
      </c>
      <c r="L786" s="148">
        <v>1400</v>
      </c>
      <c r="M786" s="9">
        <f t="shared" si="49"/>
        <v>49.559999999999945</v>
      </c>
      <c r="P786" s="24">
        <f t="shared" si="48"/>
        <v>3.5399999999999876E-2</v>
      </c>
    </row>
    <row r="787" spans="1:17">
      <c r="A787">
        <v>30</v>
      </c>
      <c r="B787" s="4" t="s">
        <v>5106</v>
      </c>
      <c r="E787">
        <v>11</v>
      </c>
      <c r="F787" s="75" t="s">
        <v>3814</v>
      </c>
      <c r="G787" s="6">
        <v>43453</v>
      </c>
      <c r="H787">
        <v>160</v>
      </c>
      <c r="I787" t="s">
        <v>5209</v>
      </c>
      <c r="K787" s="9">
        <v>0</v>
      </c>
      <c r="L787" s="148">
        <v>0</v>
      </c>
      <c r="M787" s="9">
        <f t="shared" si="49"/>
        <v>0</v>
      </c>
      <c r="P787" s="24" t="e">
        <f t="shared" si="48"/>
        <v>#DIV/0!</v>
      </c>
    </row>
    <row r="788" spans="1:17">
      <c r="A788">
        <v>31</v>
      </c>
      <c r="B788" t="s">
        <v>5133</v>
      </c>
      <c r="E788">
        <v>11</v>
      </c>
      <c r="F788" t="s">
        <v>5134</v>
      </c>
      <c r="G788" s="6">
        <v>43454</v>
      </c>
      <c r="H788">
        <v>160</v>
      </c>
      <c r="I788" t="s">
        <v>5184</v>
      </c>
      <c r="K788" s="9">
        <v>6853</v>
      </c>
      <c r="L788" s="1">
        <v>6804.51</v>
      </c>
      <c r="M788" s="9">
        <f t="shared" si="49"/>
        <v>48.489999999999782</v>
      </c>
      <c r="P788" s="24">
        <f t="shared" si="48"/>
        <v>7.1261560347475328E-3</v>
      </c>
    </row>
    <row r="789" spans="1:17">
      <c r="A789">
        <v>32</v>
      </c>
      <c r="B789" t="s">
        <v>5135</v>
      </c>
      <c r="E789">
        <v>10</v>
      </c>
      <c r="F789" s="75" t="s">
        <v>5139</v>
      </c>
      <c r="G789" s="6">
        <v>43454</v>
      </c>
      <c r="H789">
        <v>160</v>
      </c>
      <c r="K789" s="9">
        <v>0</v>
      </c>
      <c r="L789" s="1">
        <v>0</v>
      </c>
      <c r="M789" s="9">
        <f t="shared" si="49"/>
        <v>0</v>
      </c>
      <c r="P789" s="24" t="e">
        <f t="shared" si="48"/>
        <v>#DIV/0!</v>
      </c>
    </row>
    <row r="790" spans="1:17">
      <c r="A790">
        <v>33</v>
      </c>
      <c r="B790" t="s">
        <v>5136</v>
      </c>
      <c r="E790">
        <v>1</v>
      </c>
      <c r="F790" s="75" t="s">
        <v>5012</v>
      </c>
      <c r="G790" s="6">
        <v>43455</v>
      </c>
      <c r="K790" s="9">
        <v>0</v>
      </c>
      <c r="L790" s="1">
        <v>0</v>
      </c>
      <c r="M790" s="9">
        <f t="shared" si="49"/>
        <v>0</v>
      </c>
      <c r="P790" s="24" t="e">
        <f t="shared" si="48"/>
        <v>#DIV/0!</v>
      </c>
    </row>
    <row r="791" spans="1:17">
      <c r="A791">
        <v>34</v>
      </c>
      <c r="B791" s="4" t="s">
        <v>5137</v>
      </c>
      <c r="E791">
        <v>66</v>
      </c>
      <c r="F791" t="s">
        <v>2511</v>
      </c>
      <c r="G791" s="6">
        <v>43455</v>
      </c>
      <c r="H791">
        <v>160</v>
      </c>
      <c r="I791" s="75" t="s">
        <v>5138</v>
      </c>
      <c r="K791" s="9">
        <v>36675.54</v>
      </c>
      <c r="L791" s="1">
        <f>528.28*66</f>
        <v>34866.479999999996</v>
      </c>
      <c r="M791" s="9">
        <f t="shared" si="49"/>
        <v>1809.0600000000049</v>
      </c>
      <c r="P791" s="24">
        <f t="shared" si="48"/>
        <v>5.1885363822215647E-2</v>
      </c>
    </row>
    <row r="792" spans="1:17">
      <c r="A792">
        <v>35</v>
      </c>
      <c r="B792" t="s">
        <v>5178</v>
      </c>
      <c r="E792">
        <v>1</v>
      </c>
      <c r="F792" t="s">
        <v>5179</v>
      </c>
      <c r="G792" s="6">
        <v>43460</v>
      </c>
      <c r="H792">
        <v>140</v>
      </c>
      <c r="I792" t="s">
        <v>5187</v>
      </c>
      <c r="K792" s="9">
        <v>2457</v>
      </c>
      <c r="L792" s="1">
        <v>2412.4699999999998</v>
      </c>
      <c r="M792" s="9">
        <f t="shared" si="49"/>
        <v>44.5300000000002</v>
      </c>
      <c r="P792" s="24">
        <f t="shared" si="48"/>
        <v>1.8458260620857647E-2</v>
      </c>
    </row>
    <row r="793" spans="1:17">
      <c r="A793">
        <v>36</v>
      </c>
      <c r="B793" s="4" t="s">
        <v>5180</v>
      </c>
      <c r="E793">
        <v>1</v>
      </c>
      <c r="F793" s="75" t="s">
        <v>5182</v>
      </c>
      <c r="G793" s="6">
        <v>43461</v>
      </c>
      <c r="H793">
        <v>160</v>
      </c>
      <c r="I793" t="s">
        <v>5189</v>
      </c>
      <c r="K793" s="9">
        <v>0</v>
      </c>
      <c r="L793" s="1">
        <v>0</v>
      </c>
      <c r="M793" s="9">
        <f t="shared" si="49"/>
        <v>0</v>
      </c>
      <c r="P793" s="24" t="e">
        <f t="shared" si="48"/>
        <v>#DIV/0!</v>
      </c>
    </row>
    <row r="794" spans="1:17">
      <c r="A794">
        <v>37</v>
      </c>
      <c r="B794" s="4" t="s">
        <v>5181</v>
      </c>
      <c r="E794">
        <v>9</v>
      </c>
      <c r="F794" t="s">
        <v>88</v>
      </c>
      <c r="G794" s="6">
        <v>43462</v>
      </c>
      <c r="H794">
        <v>200</v>
      </c>
      <c r="I794" t="s">
        <v>5190</v>
      </c>
      <c r="K794" s="9">
        <v>23620.68</v>
      </c>
      <c r="L794" s="1">
        <v>22896</v>
      </c>
      <c r="M794" s="9">
        <f t="shared" si="49"/>
        <v>724.68000000000029</v>
      </c>
      <c r="P794" s="24">
        <f t="shared" si="48"/>
        <v>3.1650943396226427E-2</v>
      </c>
    </row>
    <row r="795" spans="1:17">
      <c r="A795">
        <v>38</v>
      </c>
      <c r="B795" t="s">
        <v>5196</v>
      </c>
      <c r="E795">
        <v>3</v>
      </c>
      <c r="F795" t="s">
        <v>2344</v>
      </c>
      <c r="G795" s="6">
        <v>43465</v>
      </c>
      <c r="H795">
        <v>140</v>
      </c>
      <c r="I795" s="73" t="s">
        <v>5197</v>
      </c>
      <c r="K795" s="9">
        <v>294</v>
      </c>
      <c r="L795" s="11">
        <v>156</v>
      </c>
      <c r="M795" s="9">
        <f t="shared" si="49"/>
        <v>138</v>
      </c>
      <c r="P795" s="24">
        <f t="shared" si="48"/>
        <v>0.88461538461538458</v>
      </c>
    </row>
    <row r="796" spans="1:17">
      <c r="A796">
        <v>39</v>
      </c>
      <c r="B796" s="4" t="s">
        <v>5198</v>
      </c>
      <c r="E796">
        <v>20</v>
      </c>
      <c r="F796" t="s">
        <v>109</v>
      </c>
      <c r="G796" s="6">
        <v>43465</v>
      </c>
      <c r="H796">
        <v>140</v>
      </c>
      <c r="I796" t="s">
        <v>5195</v>
      </c>
      <c r="K796" s="9">
        <v>10760</v>
      </c>
      <c r="L796" s="1">
        <v>9863</v>
      </c>
      <c r="M796" s="9">
        <f t="shared" si="49"/>
        <v>897</v>
      </c>
      <c r="P796" s="24">
        <f t="shared" si="48"/>
        <v>9.094595964716623E-2</v>
      </c>
    </row>
    <row r="797" spans="1:17">
      <c r="A797">
        <v>40</v>
      </c>
      <c r="B797" t="s">
        <v>5199</v>
      </c>
      <c r="E797">
        <v>14</v>
      </c>
      <c r="F797" t="s">
        <v>1677</v>
      </c>
      <c r="G797" s="6">
        <v>43465</v>
      </c>
      <c r="H797">
        <v>140</v>
      </c>
      <c r="I797" s="73" t="s">
        <v>5200</v>
      </c>
      <c r="K797" s="9">
        <v>1809.22</v>
      </c>
      <c r="L797" s="11">
        <v>1753.78</v>
      </c>
      <c r="M797" s="9">
        <f t="shared" si="49"/>
        <v>55.440000000000055</v>
      </c>
      <c r="P797" s="24">
        <f t="shared" si="48"/>
        <v>3.1611718687634793E-2</v>
      </c>
    </row>
    <row r="798" spans="1:17">
      <c r="A798">
        <v>41</v>
      </c>
      <c r="B798" t="s">
        <v>5201</v>
      </c>
      <c r="E798">
        <v>10</v>
      </c>
      <c r="F798" t="s">
        <v>2352</v>
      </c>
      <c r="G798" s="6">
        <v>43465</v>
      </c>
      <c r="H798">
        <v>140</v>
      </c>
      <c r="I798" s="73" t="s">
        <v>5252</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5615</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5216</v>
      </c>
      <c r="E802">
        <v>9</v>
      </c>
      <c r="F802" t="s">
        <v>1514</v>
      </c>
      <c r="G802" s="6">
        <v>43467</v>
      </c>
      <c r="H802">
        <v>190</v>
      </c>
      <c r="I802" s="73" t="s">
        <v>5206</v>
      </c>
      <c r="K802" s="9">
        <v>19114.830000000002</v>
      </c>
      <c r="L802" s="1">
        <v>19071</v>
      </c>
      <c r="M802" s="9">
        <f t="shared" ref="M802:M865" si="50">K802-L802</f>
        <v>43.830000000001746</v>
      </c>
      <c r="N802">
        <v>200</v>
      </c>
      <c r="P802" s="24">
        <f t="shared" si="48"/>
        <v>2.2982538933460361E-3</v>
      </c>
    </row>
    <row r="803" spans="1:16">
      <c r="A803">
        <v>2</v>
      </c>
      <c r="B803" t="s">
        <v>5221</v>
      </c>
      <c r="E803">
        <v>6</v>
      </c>
      <c r="F803" t="s">
        <v>5222</v>
      </c>
      <c r="G803" s="6">
        <v>43468</v>
      </c>
      <c r="H803">
        <v>140</v>
      </c>
      <c r="I803" s="73" t="s">
        <v>5247</v>
      </c>
      <c r="K803" s="9">
        <v>5920.32</v>
      </c>
      <c r="L803" s="1">
        <v>5790</v>
      </c>
      <c r="M803" s="9">
        <f t="shared" si="50"/>
        <v>130.31999999999971</v>
      </c>
      <c r="N803">
        <v>60</v>
      </c>
      <c r="P803" s="24">
        <f t="shared" si="48"/>
        <v>2.2507772020725403E-2</v>
      </c>
    </row>
    <row r="804" spans="1:16">
      <c r="A804">
        <v>3</v>
      </c>
      <c r="B804" t="s">
        <v>5223</v>
      </c>
      <c r="E804">
        <v>1</v>
      </c>
      <c r="F804" t="s">
        <v>1677</v>
      </c>
      <c r="G804" s="6">
        <v>43468</v>
      </c>
      <c r="I804" s="73" t="s">
        <v>5250</v>
      </c>
      <c r="K804" s="9">
        <v>3251</v>
      </c>
      <c r="L804" s="1">
        <f>3135.98+21.6</f>
        <v>3157.58</v>
      </c>
      <c r="M804" s="9">
        <f t="shared" si="50"/>
        <v>93.420000000000073</v>
      </c>
      <c r="N804">
        <v>40</v>
      </c>
      <c r="P804" s="24">
        <f t="shared" si="48"/>
        <v>2.9585948732890444E-2</v>
      </c>
    </row>
    <row r="805" spans="1:16">
      <c r="A805">
        <v>4</v>
      </c>
      <c r="B805" s="4" t="s">
        <v>5224</v>
      </c>
      <c r="E805">
        <v>3</v>
      </c>
      <c r="F805" t="s">
        <v>5225</v>
      </c>
      <c r="G805" s="6">
        <v>43468</v>
      </c>
      <c r="H805">
        <v>140</v>
      </c>
      <c r="I805" s="73" t="s">
        <v>5248</v>
      </c>
      <c r="K805" s="9">
        <v>3963</v>
      </c>
      <c r="L805" s="1">
        <v>3807</v>
      </c>
      <c r="M805" s="9">
        <f t="shared" si="50"/>
        <v>156</v>
      </c>
      <c r="P805" s="24">
        <f t="shared" si="48"/>
        <v>4.0977147360126143E-2</v>
      </c>
    </row>
    <row r="806" spans="1:16">
      <c r="A806">
        <v>5</v>
      </c>
      <c r="B806" t="s">
        <v>5226</v>
      </c>
      <c r="E806">
        <v>4</v>
      </c>
      <c r="F806" t="s">
        <v>156</v>
      </c>
      <c r="G806" s="6">
        <v>43468</v>
      </c>
      <c r="I806" s="73" t="s">
        <v>5249</v>
      </c>
      <c r="K806" s="9">
        <v>669.44</v>
      </c>
      <c r="L806" s="1">
        <v>616</v>
      </c>
      <c r="M806" s="9">
        <f t="shared" si="50"/>
        <v>53.440000000000055</v>
      </c>
      <c r="N806">
        <v>10</v>
      </c>
      <c r="P806" s="24">
        <f t="shared" si="48"/>
        <v>8.6753246753246804E-2</v>
      </c>
    </row>
    <row r="807" spans="1:16">
      <c r="A807">
        <v>6</v>
      </c>
      <c r="B807" t="s">
        <v>5227</v>
      </c>
      <c r="E807">
        <v>3</v>
      </c>
      <c r="F807" t="s">
        <v>1514</v>
      </c>
      <c r="G807" s="6">
        <v>43468</v>
      </c>
      <c r="I807" s="73" t="s">
        <v>5228</v>
      </c>
      <c r="K807" s="9">
        <v>291</v>
      </c>
      <c r="L807" s="1">
        <v>222</v>
      </c>
      <c r="M807" s="9">
        <f t="shared" si="50"/>
        <v>69</v>
      </c>
      <c r="P807" s="24">
        <f t="shared" si="48"/>
        <v>0.31081081081081074</v>
      </c>
    </row>
    <row r="808" spans="1:16">
      <c r="A808">
        <v>7</v>
      </c>
      <c r="B808" t="s">
        <v>5251</v>
      </c>
      <c r="E808">
        <v>1</v>
      </c>
      <c r="F808" t="s">
        <v>3318</v>
      </c>
      <c r="G808" s="6">
        <v>43469</v>
      </c>
      <c r="I808" s="73" t="s">
        <v>1996</v>
      </c>
      <c r="K808" s="9">
        <v>98.72</v>
      </c>
      <c r="L808" s="9">
        <v>0</v>
      </c>
      <c r="M808" s="9">
        <f t="shared" si="50"/>
        <v>98.72</v>
      </c>
      <c r="P808" s="24" t="e">
        <f t="shared" si="48"/>
        <v>#DIV/0!</v>
      </c>
    </row>
    <row r="809" spans="1:16">
      <c r="A809">
        <v>8</v>
      </c>
      <c r="B809" s="4" t="s">
        <v>5278</v>
      </c>
      <c r="E809">
        <v>2</v>
      </c>
      <c r="F809" t="s">
        <v>5297</v>
      </c>
      <c r="G809" s="6">
        <v>43472</v>
      </c>
      <c r="H809">
        <v>160</v>
      </c>
      <c r="I809" s="73" t="s">
        <v>5296</v>
      </c>
      <c r="K809" s="9">
        <v>2098</v>
      </c>
      <c r="L809" s="1">
        <v>2020</v>
      </c>
      <c r="M809" s="9">
        <f t="shared" si="50"/>
        <v>78</v>
      </c>
      <c r="P809" s="24">
        <f t="shared" si="48"/>
        <v>3.8613861386138648E-2</v>
      </c>
    </row>
    <row r="810" spans="1:16">
      <c r="A810">
        <v>9</v>
      </c>
      <c r="B810" s="4" t="s">
        <v>5279</v>
      </c>
      <c r="E810">
        <v>6</v>
      </c>
      <c r="F810" t="s">
        <v>5280</v>
      </c>
      <c r="G810" s="6">
        <v>43472</v>
      </c>
      <c r="H810">
        <v>160</v>
      </c>
      <c r="I810" s="73" t="s">
        <v>5295</v>
      </c>
      <c r="K810" s="9">
        <v>12017.22</v>
      </c>
      <c r="L810" s="1">
        <v>11814</v>
      </c>
      <c r="M810" s="9">
        <f t="shared" si="50"/>
        <v>203.21999999999935</v>
      </c>
      <c r="P810" s="24">
        <f t="shared" si="48"/>
        <v>1.7201625190451875E-2</v>
      </c>
    </row>
    <row r="811" spans="1:16">
      <c r="A811">
        <v>10</v>
      </c>
      <c r="B811" s="4" t="s">
        <v>5281</v>
      </c>
      <c r="E811">
        <v>18</v>
      </c>
      <c r="F811" t="s">
        <v>2352</v>
      </c>
      <c r="G811" s="6">
        <v>43472</v>
      </c>
      <c r="H811">
        <v>140</v>
      </c>
      <c r="I811" s="73" t="s">
        <v>5298</v>
      </c>
      <c r="K811" s="9">
        <v>10378.98</v>
      </c>
      <c r="L811" s="1">
        <v>10170</v>
      </c>
      <c r="M811" s="9">
        <f t="shared" si="50"/>
        <v>208.97999999999956</v>
      </c>
      <c r="P811" s="24">
        <f t="shared" ref="P811:P854" si="51">(K811/L811)-1</f>
        <v>2.0548672566371717E-2</v>
      </c>
    </row>
    <row r="812" spans="1:16">
      <c r="A812">
        <v>11</v>
      </c>
      <c r="B812" t="s">
        <v>5282</v>
      </c>
      <c r="E812">
        <v>14</v>
      </c>
      <c r="F812" t="s">
        <v>5012</v>
      </c>
      <c r="G812" s="6">
        <v>43474</v>
      </c>
      <c r="K812" s="9">
        <v>13422.92</v>
      </c>
      <c r="L812" s="1">
        <v>13422.92</v>
      </c>
      <c r="M812" s="9">
        <f t="shared" si="50"/>
        <v>0</v>
      </c>
      <c r="P812" s="24">
        <f t="shared" si="51"/>
        <v>0</v>
      </c>
    </row>
    <row r="813" spans="1:16">
      <c r="A813">
        <v>12</v>
      </c>
      <c r="B813" t="s">
        <v>5283</v>
      </c>
      <c r="E813">
        <v>2</v>
      </c>
      <c r="F813" t="s">
        <v>156</v>
      </c>
      <c r="G813" s="6">
        <v>43474</v>
      </c>
      <c r="H813">
        <v>120</v>
      </c>
      <c r="I813" s="73" t="s">
        <v>5299</v>
      </c>
      <c r="K813" s="9">
        <v>997.38</v>
      </c>
      <c r="L813" s="1">
        <v>934</v>
      </c>
      <c r="M813" s="9">
        <f t="shared" si="50"/>
        <v>63.379999999999995</v>
      </c>
      <c r="P813" s="24">
        <f t="shared" si="51"/>
        <v>6.7858672376873708E-2</v>
      </c>
    </row>
    <row r="814" spans="1:16">
      <c r="A814">
        <v>13</v>
      </c>
      <c r="B814" s="4" t="s">
        <v>5284</v>
      </c>
      <c r="E814">
        <v>223</v>
      </c>
      <c r="F814" t="s">
        <v>109</v>
      </c>
      <c r="G814" s="6">
        <v>43474</v>
      </c>
      <c r="I814" t="s">
        <v>5484</v>
      </c>
      <c r="K814" s="9">
        <v>9350.39</v>
      </c>
      <c r="L814" s="1">
        <f>39.15*223</f>
        <v>8730.4499999999989</v>
      </c>
      <c r="M814" s="9">
        <f t="shared" si="50"/>
        <v>619.94000000000051</v>
      </c>
      <c r="P814" s="24">
        <f t="shared" si="51"/>
        <v>7.1008939974457341E-2</v>
      </c>
    </row>
    <row r="815" spans="1:16">
      <c r="A815">
        <v>14</v>
      </c>
      <c r="B815" t="s">
        <v>5285</v>
      </c>
      <c r="E815">
        <v>5</v>
      </c>
      <c r="F815" t="s">
        <v>2837</v>
      </c>
      <c r="G815" s="6">
        <v>43474</v>
      </c>
      <c r="H815">
        <v>160</v>
      </c>
      <c r="I815" s="73" t="s">
        <v>5300</v>
      </c>
      <c r="K815" s="9">
        <v>4407.6499999999996</v>
      </c>
      <c r="L815" s="1">
        <v>4390</v>
      </c>
      <c r="M815" s="9">
        <f t="shared" si="50"/>
        <v>17.649999999999636</v>
      </c>
      <c r="P815" s="24">
        <f t="shared" si="51"/>
        <v>4.0205011389520262E-3</v>
      </c>
    </row>
    <row r="816" spans="1:16">
      <c r="A816">
        <v>15</v>
      </c>
      <c r="B816" s="4" t="s">
        <v>5286</v>
      </c>
      <c r="E816">
        <v>63</v>
      </c>
      <c r="F816" t="s">
        <v>109</v>
      </c>
      <c r="G816" s="6">
        <v>43474</v>
      </c>
      <c r="K816" s="9">
        <v>5911.29</v>
      </c>
      <c r="L816" s="1">
        <f>92.32*63</f>
        <v>5816.16</v>
      </c>
      <c r="M816" s="9">
        <f t="shared" si="50"/>
        <v>95.130000000000109</v>
      </c>
      <c r="P816" s="24">
        <f t="shared" si="51"/>
        <v>1.6356152512998268E-2</v>
      </c>
    </row>
    <row r="817" spans="1:16">
      <c r="A817">
        <v>16</v>
      </c>
      <c r="B817" s="4" t="s">
        <v>5301</v>
      </c>
      <c r="E817">
        <v>1</v>
      </c>
      <c r="F817" t="s">
        <v>5302</v>
      </c>
      <c r="G817" s="6">
        <v>43475</v>
      </c>
      <c r="H817">
        <v>90</v>
      </c>
      <c r="I817" s="73" t="s">
        <v>5366</v>
      </c>
      <c r="K817" s="9">
        <v>527</v>
      </c>
      <c r="L817" s="1">
        <v>489.47</v>
      </c>
      <c r="M817" s="9">
        <f t="shared" si="50"/>
        <v>37.529999999999973</v>
      </c>
      <c r="P817" s="24">
        <f t="shared" si="51"/>
        <v>7.6674770670316805E-2</v>
      </c>
    </row>
    <row r="818" spans="1:16">
      <c r="A818">
        <v>17</v>
      </c>
      <c r="B818" s="4" t="s">
        <v>5303</v>
      </c>
      <c r="E818">
        <v>1</v>
      </c>
      <c r="F818" t="s">
        <v>88</v>
      </c>
      <c r="G818" s="6">
        <v>43476</v>
      </c>
      <c r="H818">
        <v>140</v>
      </c>
      <c r="I818" s="73" t="s">
        <v>5547</v>
      </c>
      <c r="K818" s="9">
        <v>2446.62</v>
      </c>
      <c r="L818" s="148">
        <v>2375</v>
      </c>
      <c r="M818" s="9">
        <f t="shared" si="50"/>
        <v>71.619999999999891</v>
      </c>
      <c r="P818" s="24">
        <f t="shared" si="51"/>
        <v>3.0155789473684136E-2</v>
      </c>
    </row>
    <row r="819" spans="1:16">
      <c r="A819">
        <v>18</v>
      </c>
      <c r="B819" s="4" t="s">
        <v>5331</v>
      </c>
      <c r="E819">
        <v>16</v>
      </c>
      <c r="F819" t="s">
        <v>1999</v>
      </c>
      <c r="G819" s="6">
        <v>43480</v>
      </c>
      <c r="H819">
        <v>160</v>
      </c>
      <c r="I819" t="s">
        <v>5332</v>
      </c>
      <c r="K819" s="9">
        <v>5241.92</v>
      </c>
      <c r="L819" s="1">
        <v>5103.3599999999997</v>
      </c>
      <c r="M819" s="9">
        <f t="shared" si="50"/>
        <v>138.5600000000004</v>
      </c>
      <c r="N819">
        <v>80</v>
      </c>
      <c r="P819" s="24">
        <f t="shared" si="51"/>
        <v>2.7150739904690413E-2</v>
      </c>
    </row>
    <row r="820" spans="1:16">
      <c r="A820">
        <v>19</v>
      </c>
      <c r="B820" s="4" t="s">
        <v>5359</v>
      </c>
      <c r="E820">
        <v>31</v>
      </c>
      <c r="F820" t="s">
        <v>3314</v>
      </c>
      <c r="G820" s="6">
        <v>43481</v>
      </c>
      <c r="H820">
        <v>140</v>
      </c>
      <c r="I820" t="s">
        <v>5427</v>
      </c>
      <c r="K820" s="9">
        <v>21974.66</v>
      </c>
      <c r="L820" s="1">
        <v>21700</v>
      </c>
      <c r="M820" s="9">
        <f t="shared" si="50"/>
        <v>274.65999999999985</v>
      </c>
      <c r="N820">
        <v>300</v>
      </c>
      <c r="P820" s="24">
        <f t="shared" si="51"/>
        <v>1.2657142857142922E-2</v>
      </c>
    </row>
    <row r="821" spans="1:16">
      <c r="A821">
        <v>20</v>
      </c>
      <c r="B821" s="4" t="s">
        <v>5360</v>
      </c>
      <c r="E821">
        <v>7</v>
      </c>
      <c r="F821" t="s">
        <v>3402</v>
      </c>
      <c r="G821" s="6">
        <v>43481</v>
      </c>
      <c r="H821">
        <v>160</v>
      </c>
      <c r="K821" s="9">
        <v>1582</v>
      </c>
      <c r="L821" s="148">
        <v>1520</v>
      </c>
      <c r="M821" s="9">
        <f t="shared" si="50"/>
        <v>62</v>
      </c>
      <c r="P821" s="24">
        <f t="shared" si="51"/>
        <v>4.0789473684210487E-2</v>
      </c>
    </row>
    <row r="822" spans="1:16">
      <c r="A822">
        <v>21</v>
      </c>
      <c r="B822" s="4" t="s">
        <v>5361</v>
      </c>
      <c r="E822">
        <v>72</v>
      </c>
      <c r="F822" t="s">
        <v>2099</v>
      </c>
      <c r="G822" s="6">
        <v>43482</v>
      </c>
      <c r="I822" t="s">
        <v>5433</v>
      </c>
      <c r="K822" s="9">
        <v>990.72</v>
      </c>
      <c r="L822">
        <v>833.76</v>
      </c>
      <c r="M822" s="9">
        <f t="shared" si="50"/>
        <v>156.96000000000004</v>
      </c>
      <c r="P822" s="24">
        <f t="shared" si="51"/>
        <v>0.18825561312607952</v>
      </c>
    </row>
    <row r="823" spans="1:16">
      <c r="A823">
        <v>22</v>
      </c>
      <c r="B823" t="s">
        <v>5362</v>
      </c>
      <c r="E823">
        <v>2</v>
      </c>
      <c r="F823" t="s">
        <v>2319</v>
      </c>
      <c r="G823" s="6">
        <v>43482</v>
      </c>
      <c r="I823" t="s">
        <v>5431</v>
      </c>
      <c r="K823" s="9">
        <v>1707.74</v>
      </c>
      <c r="L823" s="1">
        <v>1685.16</v>
      </c>
      <c r="M823" s="9">
        <f t="shared" si="50"/>
        <v>22.579999999999927</v>
      </c>
      <c r="P823" s="24">
        <f t="shared" si="51"/>
        <v>1.3399321132711473E-2</v>
      </c>
    </row>
    <row r="824" spans="1:16">
      <c r="A824">
        <v>23</v>
      </c>
      <c r="B824" s="4" t="s">
        <v>5363</v>
      </c>
      <c r="E824">
        <v>8</v>
      </c>
      <c r="F824" t="s">
        <v>3314</v>
      </c>
      <c r="G824" s="6">
        <v>43482</v>
      </c>
      <c r="H824">
        <v>160</v>
      </c>
      <c r="I824" t="s">
        <v>5741</v>
      </c>
      <c r="K824" s="9">
        <v>5182.6400000000003</v>
      </c>
      <c r="L824" s="1">
        <v>5080</v>
      </c>
      <c r="M824" s="9">
        <f t="shared" si="50"/>
        <v>102.64000000000033</v>
      </c>
      <c r="P824" s="24">
        <f t="shared" si="51"/>
        <v>2.0204724409448982E-2</v>
      </c>
    </row>
    <row r="825" spans="1:16">
      <c r="A825">
        <v>24</v>
      </c>
      <c r="B825" s="4" t="s">
        <v>5364</v>
      </c>
      <c r="E825">
        <v>4</v>
      </c>
      <c r="F825" t="s">
        <v>88</v>
      </c>
      <c r="G825" s="6">
        <v>43482</v>
      </c>
      <c r="H825">
        <v>160</v>
      </c>
      <c r="I825" s="73" t="s">
        <v>5432</v>
      </c>
      <c r="K825" s="9">
        <v>10068</v>
      </c>
      <c r="L825" s="1">
        <v>9872</v>
      </c>
      <c r="M825" s="9">
        <f t="shared" si="50"/>
        <v>196</v>
      </c>
      <c r="P825" s="24">
        <f t="shared" si="51"/>
        <v>1.985413290113458E-2</v>
      </c>
    </row>
    <row r="826" spans="1:16">
      <c r="A826">
        <v>25</v>
      </c>
      <c r="B826" s="4" t="s">
        <v>5365</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5420</v>
      </c>
      <c r="E827">
        <v>1</v>
      </c>
      <c r="F827" t="s">
        <v>1774</v>
      </c>
      <c r="G827" s="6">
        <v>43484</v>
      </c>
      <c r="I827" t="s">
        <v>5740</v>
      </c>
      <c r="K827" s="9">
        <v>4573.57</v>
      </c>
      <c r="L827" s="9">
        <v>4470</v>
      </c>
      <c r="M827" s="9">
        <f t="shared" si="50"/>
        <v>103.56999999999971</v>
      </c>
      <c r="P827" s="24">
        <f t="shared" si="51"/>
        <v>2.3170022371364674E-2</v>
      </c>
    </row>
    <row r="828" spans="1:16">
      <c r="A828">
        <v>27</v>
      </c>
      <c r="B828" s="4" t="s">
        <v>5421</v>
      </c>
      <c r="E828">
        <v>27</v>
      </c>
      <c r="F828" t="s">
        <v>1774</v>
      </c>
      <c r="G828" s="6">
        <v>43487</v>
      </c>
      <c r="I828" t="s">
        <v>5739</v>
      </c>
      <c r="K828" s="9">
        <v>3667.14</v>
      </c>
      <c r="L828" s="9">
        <v>3559.95</v>
      </c>
      <c r="M828" s="9">
        <f t="shared" si="50"/>
        <v>107.19000000000005</v>
      </c>
      <c r="P828" s="24">
        <f t="shared" si="51"/>
        <v>3.010997345468347E-2</v>
      </c>
    </row>
    <row r="829" spans="1:16">
      <c r="A829">
        <v>28</v>
      </c>
      <c r="B829" s="4" t="s">
        <v>5422</v>
      </c>
      <c r="E829">
        <v>1</v>
      </c>
      <c r="F829" s="75" t="s">
        <v>5653</v>
      </c>
      <c r="G829" s="6">
        <v>43487</v>
      </c>
      <c r="K829" s="9">
        <v>0</v>
      </c>
      <c r="L829" s="148">
        <v>0</v>
      </c>
      <c r="M829" s="9">
        <f t="shared" si="50"/>
        <v>0</v>
      </c>
      <c r="P829" s="24" t="e">
        <f t="shared" si="51"/>
        <v>#DIV/0!</v>
      </c>
    </row>
    <row r="830" spans="1:16">
      <c r="A830">
        <v>29</v>
      </c>
      <c r="B830" s="4" t="s">
        <v>5423</v>
      </c>
      <c r="E830">
        <v>1</v>
      </c>
      <c r="F830" t="s">
        <v>2837</v>
      </c>
      <c r="G830" s="6">
        <v>43487</v>
      </c>
      <c r="I830" t="s">
        <v>5548</v>
      </c>
      <c r="K830" s="9">
        <v>1478</v>
      </c>
      <c r="L830" s="1">
        <v>1464.66</v>
      </c>
      <c r="M830" s="9">
        <f t="shared" si="50"/>
        <v>13.339999999999918</v>
      </c>
      <c r="P830" s="24">
        <f t="shared" si="51"/>
        <v>9.1079158302951324E-3</v>
      </c>
    </row>
    <row r="831" spans="1:16">
      <c r="A831">
        <v>30</v>
      </c>
      <c r="B831" s="4" t="s">
        <v>5424</v>
      </c>
      <c r="E831">
        <v>279</v>
      </c>
      <c r="F831" s="75" t="s">
        <v>5461</v>
      </c>
      <c r="G831" s="6">
        <v>43487</v>
      </c>
      <c r="H831">
        <v>125</v>
      </c>
      <c r="K831" s="9">
        <v>0</v>
      </c>
      <c r="L831" s="148">
        <v>0</v>
      </c>
      <c r="M831" s="9">
        <f t="shared" si="50"/>
        <v>0</v>
      </c>
      <c r="P831" s="24" t="e">
        <f t="shared" si="51"/>
        <v>#DIV/0!</v>
      </c>
    </row>
    <row r="832" spans="1:16">
      <c r="A832">
        <v>31</v>
      </c>
      <c r="B832" s="4" t="s">
        <v>5425</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5426</v>
      </c>
      <c r="E833">
        <v>2</v>
      </c>
      <c r="F833" t="s">
        <v>1677</v>
      </c>
      <c r="G833" s="6">
        <v>43487</v>
      </c>
      <c r="I833" t="s">
        <v>5636</v>
      </c>
      <c r="K833" s="9">
        <v>902</v>
      </c>
      <c r="L833" s="1">
        <v>866.26</v>
      </c>
      <c r="M833" s="9">
        <f t="shared" si="50"/>
        <v>35.740000000000009</v>
      </c>
      <c r="P833" s="24">
        <f t="shared" si="51"/>
        <v>4.1257820977535609E-2</v>
      </c>
    </row>
    <row r="834" spans="1:16">
      <c r="A834">
        <v>33</v>
      </c>
      <c r="B834" s="4" t="s">
        <v>5462</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5463</v>
      </c>
      <c r="E835">
        <v>14</v>
      </c>
      <c r="F835" t="s">
        <v>109</v>
      </c>
      <c r="G835" s="6">
        <v>43489</v>
      </c>
      <c r="H835">
        <v>160</v>
      </c>
      <c r="K835" s="9">
        <v>1116.92</v>
      </c>
      <c r="L835" s="1">
        <f>71.95*14</f>
        <v>1007.3000000000001</v>
      </c>
      <c r="M835" s="9">
        <f t="shared" si="50"/>
        <v>109.62</v>
      </c>
      <c r="P835" s="24">
        <f t="shared" si="51"/>
        <v>0.10882557331480203</v>
      </c>
    </row>
    <row r="836" spans="1:16">
      <c r="A836">
        <v>35</v>
      </c>
      <c r="B836" s="4" t="s">
        <v>5477</v>
      </c>
      <c r="E836">
        <v>100</v>
      </c>
      <c r="F836" t="s">
        <v>109</v>
      </c>
      <c r="G836" s="6">
        <v>43489</v>
      </c>
      <c r="H836">
        <v>160</v>
      </c>
      <c r="I836" t="s">
        <v>5484</v>
      </c>
      <c r="K836" s="9">
        <v>4164</v>
      </c>
      <c r="L836" s="1">
        <f>39.15*100</f>
        <v>3915</v>
      </c>
      <c r="M836" s="9">
        <f t="shared" si="50"/>
        <v>249</v>
      </c>
      <c r="P836" s="24">
        <f t="shared" si="51"/>
        <v>6.3601532567049812E-2</v>
      </c>
    </row>
    <row r="837" spans="1:16">
      <c r="A837">
        <v>36</v>
      </c>
      <c r="B837" t="s">
        <v>5478</v>
      </c>
      <c r="E837">
        <v>999</v>
      </c>
      <c r="F837" t="s">
        <v>109</v>
      </c>
      <c r="G837" s="6">
        <v>43489</v>
      </c>
      <c r="H837">
        <v>160</v>
      </c>
      <c r="I837" t="s">
        <v>5617</v>
      </c>
      <c r="K837" s="9">
        <v>3866.13</v>
      </c>
      <c r="L837" s="1">
        <v>2290</v>
      </c>
      <c r="M837" s="9">
        <f t="shared" si="50"/>
        <v>1576.13</v>
      </c>
      <c r="P837" s="24">
        <f t="shared" si="51"/>
        <v>0.68826637554585157</v>
      </c>
    </row>
    <row r="838" spans="1:16">
      <c r="A838">
        <v>37</v>
      </c>
      <c r="B838" t="s">
        <v>5479</v>
      </c>
      <c r="E838">
        <v>3</v>
      </c>
      <c r="F838" t="s">
        <v>109</v>
      </c>
      <c r="G838" s="6">
        <v>43490</v>
      </c>
      <c r="H838">
        <v>160</v>
      </c>
      <c r="K838" s="9">
        <v>3549</v>
      </c>
      <c r="L838" s="1">
        <f>523*3</f>
        <v>1569</v>
      </c>
      <c r="M838" s="9">
        <f t="shared" si="50"/>
        <v>1980</v>
      </c>
      <c r="P838" s="24">
        <f t="shared" si="51"/>
        <v>1.2619502868068833</v>
      </c>
    </row>
    <row r="839" spans="1:16">
      <c r="A839">
        <v>38</v>
      </c>
      <c r="B839" t="s">
        <v>5480</v>
      </c>
      <c r="E839">
        <v>3</v>
      </c>
      <c r="F839" t="s">
        <v>5498</v>
      </c>
      <c r="G839" s="6">
        <v>43490</v>
      </c>
      <c r="H839">
        <v>160</v>
      </c>
      <c r="I839" t="s">
        <v>5499</v>
      </c>
      <c r="K839" s="9">
        <v>4779</v>
      </c>
      <c r="L839" s="1">
        <v>4665</v>
      </c>
      <c r="M839" s="9">
        <f t="shared" si="50"/>
        <v>114</v>
      </c>
      <c r="P839" s="24">
        <f t="shared" si="51"/>
        <v>2.4437299035369842E-2</v>
      </c>
    </row>
    <row r="840" spans="1:16">
      <c r="A840">
        <v>39</v>
      </c>
      <c r="B840" t="s">
        <v>5481</v>
      </c>
      <c r="E840">
        <v>1</v>
      </c>
      <c r="F840" t="s">
        <v>109</v>
      </c>
      <c r="G840" s="6">
        <v>43490</v>
      </c>
      <c r="H840">
        <v>160</v>
      </c>
      <c r="K840" s="9">
        <v>1598</v>
      </c>
      <c r="L840" s="1">
        <v>1563.53</v>
      </c>
      <c r="M840" s="9">
        <f t="shared" si="50"/>
        <v>34.470000000000027</v>
      </c>
      <c r="P840" s="24">
        <f t="shared" si="51"/>
        <v>2.2046267100727324E-2</v>
      </c>
    </row>
    <row r="841" spans="1:16">
      <c r="A841">
        <v>40</v>
      </c>
      <c r="B841" t="s">
        <v>5493</v>
      </c>
      <c r="E841">
        <v>4</v>
      </c>
      <c r="F841" t="s">
        <v>109</v>
      </c>
      <c r="G841" s="6">
        <v>43493</v>
      </c>
      <c r="H841">
        <v>160</v>
      </c>
      <c r="K841" s="9">
        <v>3124</v>
      </c>
      <c r="L841" s="1">
        <f>774.12*4</f>
        <v>3096.48</v>
      </c>
      <c r="M841" s="9">
        <f t="shared" si="50"/>
        <v>27.519999999999982</v>
      </c>
      <c r="P841" s="24">
        <f t="shared" si="51"/>
        <v>8.8875109802097896E-3</v>
      </c>
    </row>
    <row r="842" spans="1:16">
      <c r="A842">
        <v>41</v>
      </c>
      <c r="B842" t="s">
        <v>5494</v>
      </c>
      <c r="E842">
        <v>19</v>
      </c>
      <c r="F842" t="s">
        <v>109</v>
      </c>
      <c r="G842" s="6">
        <v>43493</v>
      </c>
      <c r="H842">
        <v>160</v>
      </c>
      <c r="K842" s="9">
        <v>4208.12</v>
      </c>
      <c r="L842" s="1">
        <f>207.5*19</f>
        <v>3942.5</v>
      </c>
      <c r="M842" s="9">
        <f t="shared" si="50"/>
        <v>265.61999999999989</v>
      </c>
      <c r="P842" s="24">
        <f t="shared" si="51"/>
        <v>6.7373493975903642E-2</v>
      </c>
    </row>
    <row r="843" spans="1:16">
      <c r="A843">
        <v>42</v>
      </c>
      <c r="B843" t="s">
        <v>5510</v>
      </c>
      <c r="E843">
        <v>7</v>
      </c>
      <c r="F843" t="s">
        <v>109</v>
      </c>
      <c r="G843" s="6">
        <v>43494</v>
      </c>
      <c r="H843">
        <v>160</v>
      </c>
      <c r="K843" s="9">
        <v>1692.74</v>
      </c>
      <c r="L843" s="1">
        <f>243.18*7</f>
        <v>1702.26</v>
      </c>
      <c r="M843" s="9">
        <f t="shared" si="50"/>
        <v>-9.5199999999999818</v>
      </c>
      <c r="P843" s="24">
        <f t="shared" si="51"/>
        <v>-5.5925651780573959E-3</v>
      </c>
    </row>
    <row r="844" spans="1:16">
      <c r="A844">
        <v>43</v>
      </c>
      <c r="B844" t="s">
        <v>5511</v>
      </c>
      <c r="E844">
        <v>1</v>
      </c>
      <c r="F844" s="75" t="s">
        <v>5512</v>
      </c>
      <c r="G844" s="6">
        <v>43494</v>
      </c>
      <c r="H844">
        <v>160</v>
      </c>
      <c r="K844" s="9">
        <v>0</v>
      </c>
      <c r="L844" s="1">
        <v>0</v>
      </c>
      <c r="M844" s="9">
        <f t="shared" si="50"/>
        <v>0</v>
      </c>
      <c r="P844" s="24" t="e">
        <f t="shared" si="51"/>
        <v>#DIV/0!</v>
      </c>
    </row>
    <row r="845" spans="1:16">
      <c r="A845">
        <v>44</v>
      </c>
      <c r="B845" t="s">
        <v>5513</v>
      </c>
      <c r="E845">
        <v>7</v>
      </c>
      <c r="F845" t="s">
        <v>3314</v>
      </c>
      <c r="G845" s="6">
        <v>43494</v>
      </c>
      <c r="H845">
        <v>160</v>
      </c>
      <c r="I845" t="s">
        <v>5514</v>
      </c>
      <c r="K845" s="9">
        <v>2088.8000000000002</v>
      </c>
      <c r="L845" s="1">
        <v>2002</v>
      </c>
      <c r="M845" s="9">
        <f t="shared" si="50"/>
        <v>86.800000000000182</v>
      </c>
      <c r="P845" s="24">
        <f t="shared" si="51"/>
        <v>4.3356643356643465E-2</v>
      </c>
    </row>
    <row r="846" spans="1:16">
      <c r="A846">
        <v>45</v>
      </c>
      <c r="B846" t="s">
        <v>5515</v>
      </c>
      <c r="E846">
        <v>9</v>
      </c>
      <c r="F846" t="s">
        <v>5516</v>
      </c>
      <c r="G846" s="6">
        <v>43494</v>
      </c>
      <c r="H846">
        <v>160</v>
      </c>
      <c r="I846" t="s">
        <v>5517</v>
      </c>
      <c r="K846" s="9">
        <v>2546.1</v>
      </c>
      <c r="L846" s="1">
        <v>2481.12</v>
      </c>
      <c r="M846" s="9">
        <f t="shared" si="50"/>
        <v>64.980000000000018</v>
      </c>
      <c r="P846" s="24">
        <f t="shared" si="51"/>
        <v>2.6189785258270426E-2</v>
      </c>
    </row>
    <row r="847" spans="1:16">
      <c r="A847">
        <v>46</v>
      </c>
      <c r="B847" t="s">
        <v>5518</v>
      </c>
      <c r="E847">
        <v>28</v>
      </c>
      <c r="F847" s="75" t="s">
        <v>5565</v>
      </c>
      <c r="G847" s="6">
        <v>43494</v>
      </c>
      <c r="H847">
        <v>240</v>
      </c>
      <c r="K847" s="9">
        <v>0</v>
      </c>
      <c r="L847">
        <v>0</v>
      </c>
      <c r="M847" s="9">
        <f t="shared" si="50"/>
        <v>0</v>
      </c>
      <c r="P847" s="24" t="e">
        <f t="shared" si="51"/>
        <v>#DIV/0!</v>
      </c>
    </row>
    <row r="848" spans="1:16">
      <c r="A848">
        <v>47</v>
      </c>
      <c r="B848" t="s">
        <v>5527</v>
      </c>
      <c r="E848">
        <v>8</v>
      </c>
      <c r="F848" t="s">
        <v>3314</v>
      </c>
      <c r="G848" s="6">
        <v>43495</v>
      </c>
      <c r="I848" t="s">
        <v>5528</v>
      </c>
      <c r="K848" s="9">
        <v>538.4</v>
      </c>
      <c r="L848" s="1">
        <v>499.92</v>
      </c>
      <c r="M848" s="9">
        <f t="shared" si="50"/>
        <v>38.479999999999961</v>
      </c>
      <c r="P848" s="24">
        <f t="shared" si="51"/>
        <v>7.6972315570491112E-2</v>
      </c>
    </row>
    <row r="849" spans="1:16">
      <c r="A849">
        <v>48</v>
      </c>
      <c r="B849" t="s">
        <v>5529</v>
      </c>
      <c r="E849">
        <v>12</v>
      </c>
      <c r="F849" t="s">
        <v>109</v>
      </c>
      <c r="G849" s="6">
        <v>43495</v>
      </c>
      <c r="H849">
        <v>160</v>
      </c>
      <c r="K849" s="9">
        <v>8778.48</v>
      </c>
      <c r="L849" s="1">
        <f>523*12</f>
        <v>6276</v>
      </c>
      <c r="M849" s="9">
        <f t="shared" si="50"/>
        <v>2502.4799999999996</v>
      </c>
      <c r="P849" s="24">
        <f t="shared" si="51"/>
        <v>0.39873804971319315</v>
      </c>
    </row>
    <row r="850" spans="1:16">
      <c r="A850">
        <v>49</v>
      </c>
      <c r="B850" t="s">
        <v>5530</v>
      </c>
      <c r="E850">
        <v>1</v>
      </c>
      <c r="F850" s="75" t="s">
        <v>5531</v>
      </c>
      <c r="G850" s="6">
        <v>43495</v>
      </c>
      <c r="H850">
        <v>140</v>
      </c>
      <c r="K850" s="9">
        <v>0</v>
      </c>
      <c r="L850" s="1">
        <v>0</v>
      </c>
      <c r="M850" s="9">
        <f t="shared" si="50"/>
        <v>0</v>
      </c>
      <c r="P850" s="24" t="e">
        <f t="shared" si="51"/>
        <v>#DIV/0!</v>
      </c>
    </row>
    <row r="851" spans="1:16">
      <c r="A851">
        <v>50</v>
      </c>
      <c r="B851" t="s">
        <v>5532</v>
      </c>
      <c r="E851">
        <v>1</v>
      </c>
      <c r="F851" t="s">
        <v>109</v>
      </c>
      <c r="G851" s="6">
        <v>43495</v>
      </c>
      <c r="K851" s="9">
        <v>773</v>
      </c>
      <c r="L851" s="1">
        <v>737.54</v>
      </c>
      <c r="M851" s="9">
        <f t="shared" si="50"/>
        <v>35.460000000000036</v>
      </c>
      <c r="P851" s="24">
        <f t="shared" si="51"/>
        <v>4.8078748271280336E-2</v>
      </c>
    </row>
    <row r="852" spans="1:16">
      <c r="A852">
        <v>51</v>
      </c>
      <c r="B852" t="s">
        <v>5536</v>
      </c>
      <c r="E852">
        <v>1</v>
      </c>
      <c r="F852" s="75" t="s">
        <v>5531</v>
      </c>
      <c r="G852" s="6">
        <v>43496</v>
      </c>
      <c r="K852" s="9">
        <v>2042</v>
      </c>
      <c r="L852" s="1">
        <v>2042</v>
      </c>
      <c r="M852" s="9">
        <f t="shared" si="50"/>
        <v>0</v>
      </c>
      <c r="P852" s="24">
        <f t="shared" si="51"/>
        <v>0</v>
      </c>
    </row>
    <row r="853" spans="1:16">
      <c r="A853">
        <v>52</v>
      </c>
      <c r="B853" t="s">
        <v>5537</v>
      </c>
      <c r="E853">
        <v>50</v>
      </c>
      <c r="F853" t="s">
        <v>390</v>
      </c>
      <c r="G853" s="6">
        <v>43496</v>
      </c>
      <c r="I853" t="s">
        <v>5538</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5558</v>
      </c>
      <c r="E856">
        <v>20</v>
      </c>
      <c r="F856" t="s">
        <v>390</v>
      </c>
      <c r="G856" s="6">
        <v>43501</v>
      </c>
      <c r="H856">
        <v>140</v>
      </c>
      <c r="I856" t="s">
        <v>5602</v>
      </c>
      <c r="K856" s="1">
        <v>16715.400000000001</v>
      </c>
      <c r="L856" s="1">
        <v>16600</v>
      </c>
      <c r="M856" s="9">
        <f t="shared" si="50"/>
        <v>115.40000000000146</v>
      </c>
    </row>
    <row r="857" spans="1:16">
      <c r="A857">
        <v>2</v>
      </c>
      <c r="B857" t="s">
        <v>5559</v>
      </c>
      <c r="E857">
        <v>1</v>
      </c>
      <c r="F857" t="s">
        <v>1677</v>
      </c>
      <c r="G857" s="6">
        <v>43501</v>
      </c>
      <c r="I857" t="s">
        <v>5603</v>
      </c>
      <c r="K857" s="1">
        <v>4224.55</v>
      </c>
      <c r="L857" s="1">
        <v>4136.41</v>
      </c>
      <c r="M857" s="9">
        <f t="shared" si="50"/>
        <v>88.140000000000327</v>
      </c>
    </row>
    <row r="858" spans="1:16">
      <c r="A858">
        <v>3</v>
      </c>
      <c r="B858" t="s">
        <v>5560</v>
      </c>
      <c r="E858">
        <v>2434</v>
      </c>
      <c r="F858" t="s">
        <v>5561</v>
      </c>
      <c r="G858" s="6">
        <v>43501</v>
      </c>
      <c r="H858">
        <v>120</v>
      </c>
      <c r="I858" t="s">
        <v>5705</v>
      </c>
      <c r="K858" s="1">
        <v>1849.84</v>
      </c>
      <c r="L858" s="1">
        <v>1425</v>
      </c>
      <c r="M858" s="9">
        <f t="shared" si="50"/>
        <v>424.83999999999992</v>
      </c>
    </row>
    <row r="859" spans="1:16">
      <c r="A859">
        <v>4</v>
      </c>
      <c r="B859" t="s">
        <v>5562</v>
      </c>
      <c r="E859">
        <v>26</v>
      </c>
      <c r="F859" s="90" t="s">
        <v>5713</v>
      </c>
      <c r="G859" s="6">
        <v>43501</v>
      </c>
      <c r="I859" t="s">
        <v>5714</v>
      </c>
      <c r="K859" s="1">
        <v>275.08</v>
      </c>
      <c r="L859" s="1">
        <v>285.5</v>
      </c>
      <c r="M859" s="9">
        <f t="shared" si="50"/>
        <v>-10.420000000000016</v>
      </c>
    </row>
    <row r="860" spans="1:16">
      <c r="A860">
        <v>5</v>
      </c>
      <c r="B860" t="s">
        <v>5563</v>
      </c>
      <c r="E860">
        <v>4</v>
      </c>
      <c r="F860" t="s">
        <v>1677</v>
      </c>
      <c r="G860" s="6">
        <v>43501</v>
      </c>
      <c r="H860">
        <v>120</v>
      </c>
      <c r="I860" t="s">
        <v>5637</v>
      </c>
      <c r="K860" s="1">
        <v>39.520000000000003</v>
      </c>
      <c r="M860" s="9">
        <f t="shared" si="50"/>
        <v>39.520000000000003</v>
      </c>
    </row>
    <row r="861" spans="1:16">
      <c r="A861">
        <v>6</v>
      </c>
      <c r="B861" t="s">
        <v>5564</v>
      </c>
      <c r="E861">
        <v>6</v>
      </c>
      <c r="F861" t="s">
        <v>3937</v>
      </c>
      <c r="G861" s="6">
        <v>43501</v>
      </c>
      <c r="H861">
        <v>160</v>
      </c>
      <c r="I861" t="s">
        <v>5707</v>
      </c>
      <c r="K861" s="1">
        <v>2849.16</v>
      </c>
      <c r="L861" s="1">
        <v>2774.4</v>
      </c>
      <c r="M861" s="9">
        <f t="shared" si="50"/>
        <v>74.759999999999764</v>
      </c>
    </row>
    <row r="862" spans="1:16">
      <c r="A862">
        <v>7</v>
      </c>
      <c r="B862" t="s">
        <v>5568</v>
      </c>
      <c r="D862" t="s">
        <v>5715</v>
      </c>
      <c r="E862">
        <v>10</v>
      </c>
      <c r="F862" t="s">
        <v>1789</v>
      </c>
      <c r="G862" s="6">
        <v>43502</v>
      </c>
      <c r="I862" t="s">
        <v>5712</v>
      </c>
      <c r="K862" s="1">
        <v>5486.9</v>
      </c>
      <c r="L862" s="1">
        <v>5302.1</v>
      </c>
      <c r="M862" s="9">
        <f t="shared" si="50"/>
        <v>184.79999999999927</v>
      </c>
    </row>
    <row r="863" spans="1:16">
      <c r="A863">
        <v>8</v>
      </c>
      <c r="B863" t="s">
        <v>5569</v>
      </c>
      <c r="E863">
        <v>14</v>
      </c>
      <c r="F863" t="s">
        <v>1677</v>
      </c>
      <c r="G863" s="6">
        <v>43502</v>
      </c>
      <c r="I863" t="s">
        <v>5716</v>
      </c>
      <c r="K863" s="1">
        <v>2012.64</v>
      </c>
      <c r="L863" s="1">
        <v>1974.98</v>
      </c>
      <c r="M863" s="9">
        <f t="shared" si="50"/>
        <v>37.660000000000082</v>
      </c>
    </row>
    <row r="864" spans="1:16">
      <c r="A864">
        <v>9</v>
      </c>
      <c r="B864" t="s">
        <v>5570</v>
      </c>
      <c r="E864">
        <v>49</v>
      </c>
      <c r="F864" t="s">
        <v>419</v>
      </c>
      <c r="G864" s="6">
        <v>43502</v>
      </c>
      <c r="I864" t="s">
        <v>5706</v>
      </c>
      <c r="K864" s="1">
        <v>1978.13</v>
      </c>
      <c r="L864" s="1">
        <v>1862</v>
      </c>
      <c r="M864" s="9">
        <f t="shared" si="50"/>
        <v>116.13000000000011</v>
      </c>
    </row>
    <row r="865" spans="1:15">
      <c r="A865">
        <v>10</v>
      </c>
      <c r="B865" t="s">
        <v>5571</v>
      </c>
      <c r="E865">
        <v>27</v>
      </c>
      <c r="F865" t="s">
        <v>109</v>
      </c>
      <c r="G865" s="6">
        <v>43502</v>
      </c>
      <c r="K865" s="1">
        <v>1071.6300000000001</v>
      </c>
      <c r="L865" t="s">
        <v>321</v>
      </c>
      <c r="M865" s="9" t="e">
        <f t="shared" si="50"/>
        <v>#VALUE!</v>
      </c>
    </row>
    <row r="866" spans="1:15">
      <c r="A866">
        <v>11</v>
      </c>
      <c r="B866" t="s">
        <v>5572</v>
      </c>
      <c r="E866">
        <v>19</v>
      </c>
      <c r="F866" s="9" t="s">
        <v>4050</v>
      </c>
      <c r="G866" s="6">
        <v>43502</v>
      </c>
      <c r="I866" t="s">
        <v>5702</v>
      </c>
      <c r="K866" s="1">
        <v>9545.6</v>
      </c>
      <c r="L866" s="1">
        <v>9348</v>
      </c>
      <c r="M866" s="9">
        <f t="shared" ref="M866:M929" si="52">K866-L866</f>
        <v>197.60000000000036</v>
      </c>
    </row>
    <row r="867" spans="1:15">
      <c r="A867">
        <v>12</v>
      </c>
      <c r="B867" t="s">
        <v>5573</v>
      </c>
      <c r="E867">
        <v>14</v>
      </c>
      <c r="F867" t="s">
        <v>109</v>
      </c>
      <c r="G867" s="6">
        <v>43502</v>
      </c>
      <c r="K867" s="1">
        <v>2712.36</v>
      </c>
      <c r="M867" s="9">
        <f t="shared" si="52"/>
        <v>2712.36</v>
      </c>
    </row>
    <row r="868" spans="1:15">
      <c r="A868">
        <v>13</v>
      </c>
      <c r="B868" t="s">
        <v>5574</v>
      </c>
      <c r="E868">
        <v>2</v>
      </c>
      <c r="F868" t="s">
        <v>109</v>
      </c>
      <c r="G868" s="6">
        <v>43502</v>
      </c>
      <c r="K868" s="1">
        <v>1778.92</v>
      </c>
      <c r="M868" s="9">
        <f t="shared" si="52"/>
        <v>1778.92</v>
      </c>
    </row>
    <row r="869" spans="1:15">
      <c r="A869">
        <v>14</v>
      </c>
      <c r="B869" t="s">
        <v>5575</v>
      </c>
      <c r="E869">
        <v>8</v>
      </c>
      <c r="F869" t="s">
        <v>1677</v>
      </c>
      <c r="G869" s="6">
        <v>43502</v>
      </c>
      <c r="I869" t="s">
        <v>5657</v>
      </c>
      <c r="K869" s="1">
        <v>796.96</v>
      </c>
      <c r="L869" s="1">
        <v>757.52</v>
      </c>
      <c r="M869" s="9">
        <f t="shared" si="52"/>
        <v>39.440000000000055</v>
      </c>
    </row>
    <row r="870" spans="1:15">
      <c r="A870">
        <v>15</v>
      </c>
      <c r="B870" t="s">
        <v>5576</v>
      </c>
      <c r="E870">
        <v>3</v>
      </c>
      <c r="F870" t="s">
        <v>109</v>
      </c>
      <c r="G870" s="6">
        <v>43502</v>
      </c>
      <c r="K870" s="1">
        <v>1274.49</v>
      </c>
      <c r="M870" s="9">
        <f t="shared" si="52"/>
        <v>1274.49</v>
      </c>
    </row>
    <row r="871" spans="1:15">
      <c r="A871">
        <v>16</v>
      </c>
      <c r="B871" t="s">
        <v>5577</v>
      </c>
      <c r="D871" s="196">
        <v>5935015740494</v>
      </c>
      <c r="E871">
        <v>14</v>
      </c>
      <c r="F871" t="s">
        <v>5578</v>
      </c>
      <c r="G871" s="6">
        <v>43502</v>
      </c>
      <c r="I871" t="s">
        <v>5717</v>
      </c>
      <c r="K871" s="1">
        <v>1604.82</v>
      </c>
      <c r="L871" s="1">
        <v>1540</v>
      </c>
      <c r="M871" s="9">
        <f t="shared" si="52"/>
        <v>64.819999999999936</v>
      </c>
    </row>
    <row r="872" spans="1:15">
      <c r="A872">
        <v>17</v>
      </c>
      <c r="B872" t="s">
        <v>5579</v>
      </c>
      <c r="D872" s="196">
        <v>5935016157811</v>
      </c>
      <c r="E872">
        <v>65</v>
      </c>
      <c r="F872" s="90" t="s">
        <v>5765</v>
      </c>
      <c r="G872" s="6">
        <v>43502</v>
      </c>
      <c r="I872" t="s">
        <v>5764</v>
      </c>
      <c r="K872" s="1">
        <v>3290.3</v>
      </c>
      <c r="M872" s="9">
        <f t="shared" si="52"/>
        <v>3290.3</v>
      </c>
    </row>
    <row r="873" spans="1:15">
      <c r="A873">
        <v>18</v>
      </c>
      <c r="B873" t="s">
        <v>5580</v>
      </c>
      <c r="D873" s="196"/>
      <c r="E873">
        <v>17</v>
      </c>
      <c r="F873" t="s">
        <v>109</v>
      </c>
      <c r="G873" s="6">
        <v>43502</v>
      </c>
      <c r="K873" s="1">
        <v>2106.4699999999998</v>
      </c>
      <c r="M873" s="9">
        <f t="shared" si="52"/>
        <v>2106.4699999999998</v>
      </c>
    </row>
    <row r="874" spans="1:15">
      <c r="A874">
        <v>19</v>
      </c>
      <c r="B874" t="s">
        <v>5584</v>
      </c>
      <c r="D874" s="196"/>
      <c r="E874">
        <v>9</v>
      </c>
      <c r="F874" t="s">
        <v>109</v>
      </c>
      <c r="G874" s="6">
        <v>43503</v>
      </c>
      <c r="K874" s="1">
        <v>2451.6</v>
      </c>
      <c r="M874" s="9">
        <f t="shared" si="52"/>
        <v>2451.6</v>
      </c>
    </row>
    <row r="875" spans="1:15">
      <c r="A875">
        <v>20</v>
      </c>
      <c r="B875" t="s">
        <v>5585</v>
      </c>
      <c r="D875" s="196"/>
      <c r="E875">
        <v>10</v>
      </c>
      <c r="F875" t="s">
        <v>109</v>
      </c>
      <c r="G875" s="6">
        <v>43503</v>
      </c>
      <c r="K875" s="1">
        <v>693.9</v>
      </c>
      <c r="M875" s="9">
        <f t="shared" si="52"/>
        <v>693.9</v>
      </c>
    </row>
    <row r="876" spans="1:15">
      <c r="A876">
        <v>21</v>
      </c>
      <c r="B876" t="s">
        <v>5586</v>
      </c>
      <c r="D876" s="196"/>
      <c r="E876">
        <v>8</v>
      </c>
      <c r="F876" t="s">
        <v>1677</v>
      </c>
      <c r="G876" s="6">
        <v>43503</v>
      </c>
      <c r="I876" t="s">
        <v>5587</v>
      </c>
      <c r="K876" s="1">
        <v>1491.04</v>
      </c>
      <c r="L876" s="1">
        <v>1442.74</v>
      </c>
      <c r="M876" s="9">
        <f t="shared" si="52"/>
        <v>48.299999999999955</v>
      </c>
    </row>
    <row r="877" spans="1:15">
      <c r="A877">
        <v>22</v>
      </c>
      <c r="B877" t="s">
        <v>5588</v>
      </c>
      <c r="D877" s="196"/>
      <c r="E877">
        <v>49</v>
      </c>
      <c r="F877" t="s">
        <v>2893</v>
      </c>
      <c r="G877" s="6">
        <v>43503</v>
      </c>
      <c r="I877" t="s">
        <v>5589</v>
      </c>
      <c r="K877" s="1">
        <v>7565.11</v>
      </c>
      <c r="L877" s="1">
        <v>6795.77</v>
      </c>
      <c r="M877" s="9">
        <f t="shared" si="52"/>
        <v>769.33999999999924</v>
      </c>
    </row>
    <row r="878" spans="1:15">
      <c r="A878">
        <v>23</v>
      </c>
      <c r="B878" t="s">
        <v>5590</v>
      </c>
      <c r="D878" s="196"/>
      <c r="E878">
        <v>4</v>
      </c>
      <c r="F878" t="s">
        <v>88</v>
      </c>
      <c r="G878" s="6">
        <v>43503</v>
      </c>
      <c r="K878" s="1">
        <v>2987.92</v>
      </c>
      <c r="M878" s="9">
        <f t="shared" si="52"/>
        <v>2987.92</v>
      </c>
      <c r="O878" s="1"/>
    </row>
    <row r="879" spans="1:15">
      <c r="A879">
        <v>24</v>
      </c>
      <c r="B879" t="s">
        <v>5616</v>
      </c>
      <c r="D879" s="196">
        <v>5930011262867</v>
      </c>
      <c r="E879">
        <v>21</v>
      </c>
      <c r="F879" s="90" t="s">
        <v>5718</v>
      </c>
      <c r="G879" s="6">
        <v>43504</v>
      </c>
      <c r="H879" s="6">
        <v>43664</v>
      </c>
      <c r="I879" t="s">
        <v>5719</v>
      </c>
      <c r="K879" s="1">
        <v>8106</v>
      </c>
      <c r="L879" s="1">
        <v>8209</v>
      </c>
      <c r="M879" s="9">
        <f t="shared" si="52"/>
        <v>-103</v>
      </c>
    </row>
    <row r="880" spans="1:15">
      <c r="A880">
        <v>25</v>
      </c>
      <c r="B880" t="s">
        <v>5623</v>
      </c>
      <c r="D880" s="196">
        <v>5975015966883</v>
      </c>
      <c r="E880">
        <v>102</v>
      </c>
      <c r="F880" t="s">
        <v>109</v>
      </c>
      <c r="G880" s="6">
        <v>43507</v>
      </c>
      <c r="H880" t="s">
        <v>5625</v>
      </c>
      <c r="K880" s="164">
        <v>5289.72</v>
      </c>
      <c r="M880" s="9">
        <f t="shared" si="52"/>
        <v>5289.72</v>
      </c>
    </row>
    <row r="881" spans="1:13">
      <c r="A881">
        <v>26</v>
      </c>
      <c r="B881" t="s">
        <v>5626</v>
      </c>
      <c r="D881" s="196">
        <v>6150014934376</v>
      </c>
      <c r="E881">
        <v>1</v>
      </c>
      <c r="F881" t="s">
        <v>88</v>
      </c>
      <c r="G881" s="6">
        <v>43507</v>
      </c>
      <c r="H881" t="s">
        <v>5624</v>
      </c>
      <c r="K881" s="164">
        <v>1283</v>
      </c>
      <c r="M881" s="9">
        <f t="shared" si="52"/>
        <v>1283</v>
      </c>
    </row>
    <row r="882" spans="1:13">
      <c r="A882">
        <v>27</v>
      </c>
      <c r="B882" t="s">
        <v>5627</v>
      </c>
      <c r="D882" s="196">
        <v>6150992596415</v>
      </c>
      <c r="E882">
        <v>16</v>
      </c>
      <c r="F882" t="s">
        <v>1677</v>
      </c>
      <c r="G882" s="6">
        <v>43507</v>
      </c>
      <c r="H882" t="s">
        <v>5625</v>
      </c>
      <c r="I882" t="s">
        <v>5729</v>
      </c>
      <c r="K882" s="164">
        <v>5017.6000000000004</v>
      </c>
      <c r="L882" s="1">
        <v>4930.24</v>
      </c>
      <c r="M882" s="9">
        <f t="shared" si="52"/>
        <v>87.360000000000582</v>
      </c>
    </row>
    <row r="883" spans="1:13">
      <c r="A883">
        <v>28</v>
      </c>
      <c r="B883" t="s">
        <v>5628</v>
      </c>
      <c r="D883" s="196">
        <v>5996014740545</v>
      </c>
      <c r="E883">
        <v>14</v>
      </c>
      <c r="F883" t="s">
        <v>5629</v>
      </c>
      <c r="G883" s="6">
        <v>43507</v>
      </c>
      <c r="H883" t="s">
        <v>5624</v>
      </c>
      <c r="K883" s="164">
        <v>1707.44</v>
      </c>
      <c r="M883" s="9">
        <f t="shared" si="52"/>
        <v>1707.44</v>
      </c>
    </row>
    <row r="884" spans="1:13">
      <c r="A884">
        <v>29</v>
      </c>
      <c r="B884" t="s">
        <v>5630</v>
      </c>
      <c r="D884" s="196">
        <v>5930011265326</v>
      </c>
      <c r="E884">
        <v>23</v>
      </c>
      <c r="F884" t="s">
        <v>3172</v>
      </c>
      <c r="G884" s="6">
        <v>43507</v>
      </c>
      <c r="H884" t="s">
        <v>5625</v>
      </c>
      <c r="I884" t="s">
        <v>5690</v>
      </c>
      <c r="K884" s="164">
        <v>9790.8700000000008</v>
      </c>
      <c r="L884" s="1">
        <v>9382</v>
      </c>
      <c r="M884" s="9">
        <f t="shared" si="52"/>
        <v>408.8700000000008</v>
      </c>
    </row>
    <row r="885" spans="1:13">
      <c r="A885">
        <v>30</v>
      </c>
      <c r="B885" t="s">
        <v>5631</v>
      </c>
      <c r="D885" s="196">
        <v>5935013670500</v>
      </c>
      <c r="E885">
        <v>8</v>
      </c>
      <c r="F885" t="s">
        <v>1462</v>
      </c>
      <c r="G885" s="6">
        <v>43507</v>
      </c>
      <c r="H885" t="s">
        <v>5632</v>
      </c>
      <c r="I885" t="s">
        <v>5693</v>
      </c>
      <c r="K885" s="164">
        <v>3421.52</v>
      </c>
      <c r="L885" s="1">
        <v>3341.7</v>
      </c>
      <c r="M885" s="9">
        <f t="shared" si="52"/>
        <v>79.820000000000164</v>
      </c>
    </row>
    <row r="886" spans="1:13">
      <c r="A886">
        <v>31</v>
      </c>
      <c r="B886" t="s">
        <v>5633</v>
      </c>
      <c r="D886" s="196">
        <v>5315016292965</v>
      </c>
      <c r="E886">
        <v>67</v>
      </c>
      <c r="F886" t="s">
        <v>2099</v>
      </c>
      <c r="G886" s="6">
        <v>43507</v>
      </c>
      <c r="H886" t="s">
        <v>5632</v>
      </c>
      <c r="I886" t="s">
        <v>5742</v>
      </c>
      <c r="K886" s="164">
        <v>2369.79</v>
      </c>
      <c r="L886" s="1">
        <v>2452</v>
      </c>
      <c r="M886" s="9">
        <f t="shared" si="52"/>
        <v>-82.210000000000036</v>
      </c>
    </row>
    <row r="887" spans="1:13">
      <c r="A887">
        <v>32</v>
      </c>
      <c r="B887" t="s">
        <v>5634</v>
      </c>
      <c r="D887" s="196">
        <v>6625014372464</v>
      </c>
      <c r="E887">
        <v>1</v>
      </c>
      <c r="F887" t="s">
        <v>390</v>
      </c>
      <c r="G887" s="6">
        <v>43507</v>
      </c>
      <c r="H887" t="s">
        <v>5632</v>
      </c>
      <c r="I887" t="s">
        <v>5635</v>
      </c>
      <c r="K887" s="9">
        <v>845.47</v>
      </c>
      <c r="L887" s="1">
        <v>822</v>
      </c>
      <c r="M887" s="9">
        <f t="shared" si="52"/>
        <v>23.470000000000027</v>
      </c>
    </row>
    <row r="888" spans="1:13">
      <c r="A888">
        <v>33</v>
      </c>
      <c r="B888" t="s">
        <v>5671</v>
      </c>
      <c r="D888" s="196">
        <v>5935011013539</v>
      </c>
      <c r="E888">
        <v>16</v>
      </c>
      <c r="F888" t="s">
        <v>109</v>
      </c>
      <c r="G888" s="6">
        <v>43509</v>
      </c>
      <c r="H888" t="s">
        <v>5672</v>
      </c>
      <c r="K888" s="9">
        <v>4782.24</v>
      </c>
      <c r="M888" s="9">
        <f t="shared" si="52"/>
        <v>4782.24</v>
      </c>
    </row>
    <row r="889" spans="1:13">
      <c r="A889">
        <v>34</v>
      </c>
      <c r="B889" t="s">
        <v>5674</v>
      </c>
      <c r="D889" s="196">
        <v>5935016151707</v>
      </c>
      <c r="E889">
        <v>3</v>
      </c>
      <c r="F889" t="s">
        <v>109</v>
      </c>
      <c r="G889" s="6">
        <v>43509</v>
      </c>
      <c r="H889" t="s">
        <v>5672</v>
      </c>
      <c r="K889" s="9">
        <v>1259.3399999999999</v>
      </c>
      <c r="M889" s="9">
        <f t="shared" si="52"/>
        <v>1259.3399999999999</v>
      </c>
    </row>
    <row r="890" spans="1:13">
      <c r="A890">
        <v>35</v>
      </c>
      <c r="B890" t="s">
        <v>5675</v>
      </c>
      <c r="D890" s="196">
        <v>6150015770553</v>
      </c>
      <c r="E890">
        <v>65</v>
      </c>
      <c r="F890" t="s">
        <v>5676</v>
      </c>
      <c r="G890" s="6">
        <v>43509</v>
      </c>
      <c r="H890" t="s">
        <v>5677</v>
      </c>
      <c r="I890" t="s">
        <v>5711</v>
      </c>
      <c r="K890" s="9">
        <v>6228.95</v>
      </c>
      <c r="L890" s="1">
        <v>6175</v>
      </c>
      <c r="M890" s="9">
        <f t="shared" si="52"/>
        <v>53.949999999999818</v>
      </c>
    </row>
    <row r="891" spans="1:13">
      <c r="A891">
        <v>36</v>
      </c>
      <c r="B891" t="s">
        <v>5678</v>
      </c>
      <c r="D891" s="196">
        <v>6625014372465</v>
      </c>
      <c r="E891">
        <v>3</v>
      </c>
      <c r="F891" t="s">
        <v>2837</v>
      </c>
      <c r="G891" s="6">
        <v>43509</v>
      </c>
      <c r="H891" t="s">
        <v>5679</v>
      </c>
      <c r="I891" t="s">
        <v>5703</v>
      </c>
      <c r="K891" s="9">
        <v>22593.33</v>
      </c>
      <c r="L891" s="1">
        <v>22578.63</v>
      </c>
      <c r="M891" s="9">
        <f t="shared" si="52"/>
        <v>14.700000000000728</v>
      </c>
    </row>
    <row r="892" spans="1:13">
      <c r="A892">
        <v>37</v>
      </c>
      <c r="B892" t="s">
        <v>5680</v>
      </c>
      <c r="D892" s="196">
        <v>4810014355671</v>
      </c>
      <c r="E892">
        <v>5</v>
      </c>
      <c r="F892" t="s">
        <v>2837</v>
      </c>
      <c r="G892" s="6">
        <v>43509</v>
      </c>
      <c r="H892" t="s">
        <v>5672</v>
      </c>
      <c r="I892" t="s">
        <v>5704</v>
      </c>
      <c r="K892" s="9">
        <v>4557.3500000000004</v>
      </c>
      <c r="L892" s="1">
        <v>4525</v>
      </c>
      <c r="M892" s="9">
        <f t="shared" si="52"/>
        <v>32.350000000000364</v>
      </c>
    </row>
    <row r="893" spans="1:13">
      <c r="A893">
        <v>38</v>
      </c>
      <c r="B893" t="s">
        <v>5673</v>
      </c>
      <c r="D893" s="196">
        <v>5935012542181</v>
      </c>
      <c r="E893">
        <v>17</v>
      </c>
      <c r="F893" t="s">
        <v>109</v>
      </c>
      <c r="G893" s="6">
        <v>43509</v>
      </c>
      <c r="H893" t="s">
        <v>5672</v>
      </c>
      <c r="K893" s="9">
        <v>2752.98</v>
      </c>
      <c r="M893" s="9">
        <f t="shared" si="52"/>
        <v>2752.98</v>
      </c>
    </row>
    <row r="894" spans="1:13">
      <c r="A894">
        <v>39</v>
      </c>
      <c r="B894" t="s">
        <v>5708</v>
      </c>
      <c r="D894" s="196">
        <v>5935007397495</v>
      </c>
      <c r="E894">
        <v>45</v>
      </c>
      <c r="F894" t="s">
        <v>1462</v>
      </c>
      <c r="G894" s="6">
        <v>43510</v>
      </c>
      <c r="H894" t="s">
        <v>5709</v>
      </c>
      <c r="I894" t="s">
        <v>5710</v>
      </c>
      <c r="K894" s="9">
        <v>15746.85</v>
      </c>
      <c r="L894" s="1">
        <v>15689</v>
      </c>
      <c r="M894" s="9">
        <f t="shared" si="52"/>
        <v>57.850000000000364</v>
      </c>
    </row>
    <row r="895" spans="1:13">
      <c r="A895">
        <v>40</v>
      </c>
      <c r="B895" t="s">
        <v>5749</v>
      </c>
      <c r="D895" s="196">
        <v>6150013389520</v>
      </c>
      <c r="E895">
        <v>21</v>
      </c>
      <c r="F895" t="s">
        <v>88</v>
      </c>
      <c r="G895" s="6">
        <v>43515</v>
      </c>
      <c r="H895" t="s">
        <v>5750</v>
      </c>
      <c r="I895" t="s">
        <v>5751</v>
      </c>
      <c r="K895" s="9">
        <v>9639</v>
      </c>
      <c r="L895" s="1">
        <v>9345</v>
      </c>
      <c r="M895" s="9">
        <f t="shared" si="52"/>
        <v>294</v>
      </c>
    </row>
    <row r="896" spans="1:13">
      <c r="A896">
        <v>41</v>
      </c>
      <c r="B896" t="s">
        <v>5752</v>
      </c>
      <c r="D896" s="196">
        <v>5998015867425</v>
      </c>
      <c r="E896">
        <v>7</v>
      </c>
      <c r="F896" t="s">
        <v>2778</v>
      </c>
      <c r="G896" s="6">
        <v>43515</v>
      </c>
      <c r="H896" t="s">
        <v>5750</v>
      </c>
      <c r="K896" s="9">
        <v>5418.77</v>
      </c>
      <c r="M896" s="9">
        <f t="shared" si="52"/>
        <v>5418.77</v>
      </c>
    </row>
    <row r="897" spans="1:13">
      <c r="A897">
        <v>42</v>
      </c>
      <c r="B897" t="s">
        <v>5753</v>
      </c>
      <c r="D897" t="s">
        <v>5754</v>
      </c>
      <c r="E897">
        <v>22</v>
      </c>
      <c r="F897" t="s">
        <v>5756</v>
      </c>
      <c r="G897" s="6">
        <v>43515</v>
      </c>
      <c r="H897" t="s">
        <v>5755</v>
      </c>
      <c r="I897" s="75" t="s">
        <v>5751</v>
      </c>
      <c r="K897" s="9">
        <v>19404</v>
      </c>
      <c r="M897" s="9">
        <f t="shared" si="52"/>
        <v>19404</v>
      </c>
    </row>
    <row r="898" spans="1:13">
      <c r="A898">
        <v>43</v>
      </c>
      <c r="B898" t="s">
        <v>5761</v>
      </c>
      <c r="D898" t="s">
        <v>5762</v>
      </c>
      <c r="E898">
        <v>12</v>
      </c>
      <c r="F898" t="s">
        <v>1545</v>
      </c>
      <c r="G898" s="6">
        <v>43516</v>
      </c>
      <c r="H898" t="s">
        <v>5763</v>
      </c>
      <c r="K898" s="9">
        <v>816</v>
      </c>
      <c r="M898" s="9">
        <f t="shared" si="52"/>
        <v>816</v>
      </c>
    </row>
    <row r="899" spans="1:13">
      <c r="A899">
        <v>44</v>
      </c>
      <c r="B899" t="s">
        <v>5775</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4495</v>
      </c>
      <c r="I594" t="s">
        <v>4494</v>
      </c>
      <c r="J594" s="6">
        <v>43382</v>
      </c>
      <c r="K594" t="s">
        <v>4496</v>
      </c>
    </row>
    <row r="595" spans="1:12">
      <c r="A595">
        <v>13</v>
      </c>
      <c r="B595" t="s">
        <v>4497</v>
      </c>
      <c r="C595" s="25" t="s">
        <v>2352</v>
      </c>
      <c r="E595">
        <v>27</v>
      </c>
      <c r="G595" s="1">
        <v>3323.7</v>
      </c>
      <c r="H595" t="s">
        <v>4499</v>
      </c>
      <c r="I595" t="s">
        <v>4498</v>
      </c>
      <c r="J595" s="6">
        <v>43382</v>
      </c>
      <c r="K595" t="s">
        <v>4500</v>
      </c>
    </row>
    <row r="596" spans="1:12">
      <c r="A596">
        <v>14</v>
      </c>
      <c r="B596" t="s">
        <v>4135</v>
      </c>
      <c r="C596" s="25" t="s">
        <v>4504</v>
      </c>
      <c r="E596">
        <v>3</v>
      </c>
      <c r="G596" s="181">
        <v>311.64</v>
      </c>
      <c r="H596" t="s">
        <v>4502</v>
      </c>
      <c r="I596" t="s">
        <v>4501</v>
      </c>
      <c r="J596" s="6">
        <v>43382</v>
      </c>
      <c r="K596" t="s">
        <v>4503</v>
      </c>
    </row>
    <row r="597" spans="1:12">
      <c r="A597">
        <v>15</v>
      </c>
      <c r="B597" t="s">
        <v>3787</v>
      </c>
      <c r="C597" s="25" t="s">
        <v>109</v>
      </c>
      <c r="E597">
        <v>37</v>
      </c>
      <c r="G597" s="1">
        <v>11629.84</v>
      </c>
      <c r="H597" t="s">
        <v>4506</v>
      </c>
      <c r="I597" t="s">
        <v>4505</v>
      </c>
      <c r="J597" s="6">
        <v>43382</v>
      </c>
      <c r="K597" t="s">
        <v>4507</v>
      </c>
    </row>
    <row r="598" spans="1:12">
      <c r="A598">
        <v>16</v>
      </c>
      <c r="B598" t="s">
        <v>3649</v>
      </c>
      <c r="C598" s="25" t="s">
        <v>88</v>
      </c>
      <c r="E598">
        <v>4</v>
      </c>
      <c r="G598" s="1">
        <v>24715.360000000001</v>
      </c>
      <c r="H598" t="s">
        <v>4528</v>
      </c>
      <c r="I598" t="s">
        <v>4527</v>
      </c>
      <c r="J598" s="6">
        <v>43385</v>
      </c>
      <c r="K598" t="s">
        <v>4529</v>
      </c>
    </row>
    <row r="599" spans="1:12">
      <c r="A599">
        <v>17</v>
      </c>
      <c r="B599" t="s">
        <v>4205</v>
      </c>
      <c r="C599" s="25" t="s">
        <v>1677</v>
      </c>
      <c r="E599">
        <v>1</v>
      </c>
      <c r="G599" s="181">
        <v>2418.7399999999998</v>
      </c>
      <c r="H599" t="s">
        <v>4549</v>
      </c>
      <c r="I599" t="s">
        <v>4548</v>
      </c>
      <c r="J599" s="6">
        <v>43388</v>
      </c>
      <c r="K599" t="s">
        <v>4550</v>
      </c>
    </row>
    <row r="600" spans="1:12">
      <c r="A600">
        <v>18</v>
      </c>
      <c r="B600" t="s">
        <v>3626</v>
      </c>
      <c r="C600" s="25" t="s">
        <v>88</v>
      </c>
      <c r="E600">
        <v>5</v>
      </c>
      <c r="G600" s="1">
        <v>15937.1</v>
      </c>
      <c r="H600" t="s">
        <v>4552</v>
      </c>
      <c r="I600" t="s">
        <v>4551</v>
      </c>
      <c r="J600" s="6">
        <v>43388</v>
      </c>
      <c r="K600" t="s">
        <v>4553</v>
      </c>
    </row>
    <row r="601" spans="1:12">
      <c r="A601">
        <v>19</v>
      </c>
      <c r="B601" t="s">
        <v>3962</v>
      </c>
      <c r="C601" s="25" t="s">
        <v>3963</v>
      </c>
      <c r="E601">
        <v>10</v>
      </c>
      <c r="G601" s="1">
        <v>2169.3000000000002</v>
      </c>
      <c r="H601" t="s">
        <v>4559</v>
      </c>
      <c r="I601" t="s">
        <v>4558</v>
      </c>
      <c r="J601" s="6">
        <v>43390</v>
      </c>
      <c r="K601" t="s">
        <v>4560</v>
      </c>
    </row>
    <row r="602" spans="1:12">
      <c r="A602">
        <v>20</v>
      </c>
      <c r="B602" t="s">
        <v>3401</v>
      </c>
      <c r="C602" s="25" t="s">
        <v>4562</v>
      </c>
      <c r="E602">
        <v>1</v>
      </c>
      <c r="G602" s="1">
        <v>3042.55</v>
      </c>
      <c r="H602" t="s">
        <v>4564</v>
      </c>
      <c r="I602" t="s">
        <v>4563</v>
      </c>
      <c r="J602" s="6">
        <v>43390</v>
      </c>
      <c r="K602" t="s">
        <v>4565</v>
      </c>
    </row>
    <row r="603" spans="1:12">
      <c r="A603">
        <v>21</v>
      </c>
      <c r="B603" t="s">
        <v>3793</v>
      </c>
      <c r="C603" s="25" t="s">
        <v>109</v>
      </c>
      <c r="E603">
        <v>95</v>
      </c>
      <c r="G603" s="1">
        <v>6931.2</v>
      </c>
      <c r="H603" t="s">
        <v>4569</v>
      </c>
      <c r="I603" t="s">
        <v>4568</v>
      </c>
      <c r="J603" s="6">
        <v>43391</v>
      </c>
      <c r="K603" t="s">
        <v>4570</v>
      </c>
    </row>
    <row r="604" spans="1:12">
      <c r="A604">
        <v>22</v>
      </c>
      <c r="B604" t="s">
        <v>3890</v>
      </c>
      <c r="C604" s="25" t="s">
        <v>88</v>
      </c>
      <c r="E604">
        <v>14</v>
      </c>
      <c r="G604" s="1">
        <v>11667.6</v>
      </c>
      <c r="H604" t="s">
        <v>4572</v>
      </c>
      <c r="I604" t="s">
        <v>4571</v>
      </c>
      <c r="J604" s="6">
        <v>43391</v>
      </c>
      <c r="K604" t="s">
        <v>4573</v>
      </c>
    </row>
    <row r="605" spans="1:12">
      <c r="A605">
        <v>23</v>
      </c>
      <c r="B605" t="s">
        <v>3625</v>
      </c>
      <c r="C605" s="25" t="s">
        <v>88</v>
      </c>
      <c r="E605">
        <v>7</v>
      </c>
      <c r="G605" s="1">
        <v>8258.4599999999991</v>
      </c>
      <c r="H605" t="s">
        <v>4575</v>
      </c>
      <c r="I605" t="s">
        <v>4574</v>
      </c>
      <c r="J605" s="6">
        <v>43391</v>
      </c>
      <c r="K605" t="s">
        <v>4576</v>
      </c>
    </row>
    <row r="606" spans="1:12">
      <c r="A606">
        <v>24</v>
      </c>
      <c r="B606" t="s">
        <v>3094</v>
      </c>
      <c r="C606" s="25" t="s">
        <v>2099</v>
      </c>
      <c r="E606">
        <v>20</v>
      </c>
      <c r="G606" s="9">
        <v>1484.2</v>
      </c>
      <c r="H606" t="s">
        <v>4588</v>
      </c>
      <c r="I606" t="s">
        <v>4587</v>
      </c>
      <c r="J606" s="6">
        <v>43395</v>
      </c>
      <c r="K606" t="s">
        <v>4589</v>
      </c>
    </row>
    <row r="607" spans="1:12">
      <c r="A607">
        <v>25</v>
      </c>
      <c r="B607" t="s">
        <v>4595</v>
      </c>
      <c r="C607" s="25" t="s">
        <v>1625</v>
      </c>
      <c r="E607" s="7">
        <v>114</v>
      </c>
      <c r="G607" s="1">
        <v>26436.6</v>
      </c>
      <c r="H607" t="s">
        <v>4597</v>
      </c>
      <c r="I607" t="s">
        <v>4596</v>
      </c>
      <c r="J607" s="6">
        <v>43396</v>
      </c>
      <c r="K607" t="s">
        <v>4598</v>
      </c>
    </row>
    <row r="608" spans="1:12">
      <c r="A608">
        <v>26</v>
      </c>
      <c r="B608" t="s">
        <v>2490</v>
      </c>
      <c r="C608" s="25" t="s">
        <v>1462</v>
      </c>
      <c r="E608" s="7">
        <v>2</v>
      </c>
      <c r="G608" s="1">
        <v>2189.2800000000002</v>
      </c>
      <c r="H608" t="s">
        <v>4600</v>
      </c>
      <c r="I608" t="s">
        <v>4599</v>
      </c>
      <c r="J608" s="6">
        <v>43396</v>
      </c>
      <c r="K608" t="s">
        <v>4601</v>
      </c>
    </row>
    <row r="609" spans="1:11">
      <c r="A609">
        <v>27</v>
      </c>
      <c r="B609" t="s">
        <v>3491</v>
      </c>
      <c r="C609" s="25" t="s">
        <v>3450</v>
      </c>
      <c r="E609">
        <v>5</v>
      </c>
      <c r="G609" s="1">
        <v>2147.1</v>
      </c>
      <c r="H609" t="s">
        <v>4603</v>
      </c>
      <c r="I609" t="s">
        <v>4602</v>
      </c>
      <c r="J609" s="6">
        <v>43396</v>
      </c>
      <c r="K609" t="s">
        <v>4604</v>
      </c>
    </row>
    <row r="610" spans="1:11">
      <c r="A610">
        <v>28</v>
      </c>
      <c r="B610" t="s">
        <v>4055</v>
      </c>
      <c r="C610" s="25" t="s">
        <v>109</v>
      </c>
      <c r="G610" s="1">
        <v>3370.72</v>
      </c>
      <c r="H610" t="s">
        <v>4615</v>
      </c>
      <c r="I610" t="s">
        <v>4614</v>
      </c>
      <c r="K610" t="s">
        <v>4616</v>
      </c>
    </row>
    <row r="611" spans="1:11">
      <c r="A611">
        <v>29</v>
      </c>
      <c r="B611" t="s">
        <v>3848</v>
      </c>
      <c r="C611" s="25" t="s">
        <v>2837</v>
      </c>
      <c r="E611">
        <v>1</v>
      </c>
      <c r="G611" s="170">
        <v>1462.46</v>
      </c>
      <c r="H611" t="s">
        <v>4628</v>
      </c>
      <c r="I611" t="s">
        <v>4627</v>
      </c>
    </row>
    <row r="612" spans="1:11">
      <c r="A612">
        <v>30</v>
      </c>
      <c r="B612" t="s">
        <v>3872</v>
      </c>
      <c r="C612" s="25" t="s">
        <v>109</v>
      </c>
      <c r="E612">
        <v>384</v>
      </c>
      <c r="G612" s="1">
        <v>6923.52</v>
      </c>
      <c r="H612" t="s">
        <v>4628</v>
      </c>
      <c r="I612" t="s">
        <v>4629</v>
      </c>
      <c r="J612" s="6">
        <v>43402</v>
      </c>
      <c r="K612" t="s">
        <v>4630</v>
      </c>
    </row>
    <row r="613" spans="1:11">
      <c r="A613">
        <v>31</v>
      </c>
      <c r="B613" t="s">
        <v>3850</v>
      </c>
      <c r="C613" s="25" t="s">
        <v>2344</v>
      </c>
      <c r="E613">
        <v>4</v>
      </c>
      <c r="G613" s="1">
        <v>1671.32</v>
      </c>
      <c r="H613" t="s">
        <v>4632</v>
      </c>
      <c r="I613" t="s">
        <v>4631</v>
      </c>
      <c r="J613" s="6">
        <v>43402</v>
      </c>
      <c r="K613" t="s">
        <v>4633</v>
      </c>
    </row>
    <row r="614" spans="1:11">
      <c r="A614">
        <v>32</v>
      </c>
      <c r="B614" t="s">
        <v>3403</v>
      </c>
      <c r="C614" s="25" t="s">
        <v>3450</v>
      </c>
      <c r="E614">
        <v>19</v>
      </c>
      <c r="G614" s="1">
        <v>1470.6</v>
      </c>
      <c r="H614" t="s">
        <v>4635</v>
      </c>
      <c r="I614" t="s">
        <v>4634</v>
      </c>
      <c r="K614" t="s">
        <v>4636</v>
      </c>
    </row>
    <row r="615" spans="1:11">
      <c r="A615">
        <v>33</v>
      </c>
      <c r="B615" t="s">
        <v>3663</v>
      </c>
      <c r="C615" s="25" t="s">
        <v>88</v>
      </c>
      <c r="E615">
        <v>1</v>
      </c>
      <c r="G615" s="1">
        <v>1058</v>
      </c>
      <c r="H615" t="s">
        <v>4646</v>
      </c>
      <c r="I615" t="s">
        <v>4645</v>
      </c>
      <c r="J615" s="6">
        <v>43402</v>
      </c>
      <c r="K615" t="s">
        <v>4647</v>
      </c>
    </row>
    <row r="616" spans="1:11">
      <c r="A616">
        <v>34</v>
      </c>
      <c r="B616" t="s">
        <v>3560</v>
      </c>
      <c r="C616" s="25" t="s">
        <v>109</v>
      </c>
      <c r="E616">
        <v>15</v>
      </c>
      <c r="F616" s="7"/>
      <c r="G616" s="1">
        <v>5769</v>
      </c>
      <c r="H616" t="s">
        <v>4649</v>
      </c>
      <c r="I616" t="s">
        <v>4648</v>
      </c>
      <c r="J616" s="6">
        <v>43402</v>
      </c>
      <c r="K616" t="s">
        <v>4650</v>
      </c>
    </row>
    <row r="617" spans="1:11">
      <c r="A617">
        <v>35</v>
      </c>
      <c r="B617" t="s">
        <v>3936</v>
      </c>
      <c r="C617" s="25" t="s">
        <v>2344</v>
      </c>
      <c r="E617">
        <v>3</v>
      </c>
      <c r="G617" s="1">
        <v>1669.29</v>
      </c>
      <c r="H617" t="s">
        <v>4652</v>
      </c>
      <c r="I617" t="s">
        <v>4651</v>
      </c>
      <c r="J617" s="6">
        <v>43402</v>
      </c>
      <c r="K617" t="s">
        <v>4653</v>
      </c>
    </row>
    <row r="618" spans="1:11">
      <c r="A618">
        <v>36</v>
      </c>
      <c r="B618" t="s">
        <v>3766</v>
      </c>
      <c r="C618" s="25" t="s">
        <v>3767</v>
      </c>
      <c r="E618">
        <v>12</v>
      </c>
      <c r="G618" s="1">
        <v>8140.68</v>
      </c>
      <c r="H618" t="s">
        <v>4655</v>
      </c>
      <c r="I618" t="s">
        <v>4654</v>
      </c>
      <c r="J618" s="6">
        <v>43403</v>
      </c>
      <c r="K618" t="s">
        <v>4656</v>
      </c>
    </row>
    <row r="619" spans="1:11">
      <c r="A619">
        <v>37</v>
      </c>
      <c r="B619" t="s">
        <v>2490</v>
      </c>
      <c r="C619" s="25" t="s">
        <v>1462</v>
      </c>
      <c r="E619">
        <v>13</v>
      </c>
      <c r="G619" s="1">
        <v>14230.32</v>
      </c>
      <c r="H619" t="s">
        <v>4664</v>
      </c>
      <c r="I619" t="s">
        <v>4660</v>
      </c>
      <c r="J619" s="6">
        <v>43403</v>
      </c>
      <c r="K619" t="s">
        <v>4661</v>
      </c>
    </row>
    <row r="620" spans="1:11">
      <c r="A620">
        <v>38</v>
      </c>
      <c r="B620" t="s">
        <v>3914</v>
      </c>
      <c r="C620" s="25" t="s">
        <v>109</v>
      </c>
      <c r="E620">
        <v>13</v>
      </c>
      <c r="G620" s="1">
        <v>4694.82</v>
      </c>
      <c r="H620" t="s">
        <v>4663</v>
      </c>
      <c r="I620" t="s">
        <v>4662</v>
      </c>
      <c r="J620" s="6">
        <v>43403</v>
      </c>
      <c r="K620" t="s">
        <v>4665</v>
      </c>
    </row>
    <row r="621" spans="1:11">
      <c r="A621">
        <v>39</v>
      </c>
      <c r="B621" t="s">
        <v>3124</v>
      </c>
      <c r="C621" s="25" t="s">
        <v>2099</v>
      </c>
      <c r="E621">
        <v>59</v>
      </c>
      <c r="G621" s="1">
        <v>6409.76</v>
      </c>
      <c r="H621" t="s">
        <v>4667</v>
      </c>
      <c r="I621" t="s">
        <v>4666</v>
      </c>
      <c r="J621" s="6">
        <v>43403</v>
      </c>
      <c r="K621" t="s">
        <v>4668</v>
      </c>
    </row>
    <row r="622" spans="1:11">
      <c r="A622">
        <v>40</v>
      </c>
      <c r="B622" t="s">
        <v>3768</v>
      </c>
      <c r="C622" s="25" t="s">
        <v>4514</v>
      </c>
      <c r="E622">
        <v>11</v>
      </c>
      <c r="G622" s="181">
        <v>6450.29</v>
      </c>
      <c r="H622" t="s">
        <v>4670</v>
      </c>
      <c r="I622" t="s">
        <v>4669</v>
      </c>
      <c r="J622" s="6">
        <v>43403</v>
      </c>
      <c r="K622" t="s">
        <v>4671</v>
      </c>
    </row>
    <row r="623" spans="1:11">
      <c r="A623">
        <v>41</v>
      </c>
      <c r="B623" t="s">
        <v>3868</v>
      </c>
      <c r="C623" s="25" t="s">
        <v>88</v>
      </c>
      <c r="E623">
        <v>6</v>
      </c>
      <c r="G623" s="1">
        <v>9345.48</v>
      </c>
      <c r="H623" t="s">
        <v>4674</v>
      </c>
      <c r="I623" t="s">
        <v>4673</v>
      </c>
      <c r="J623" s="6">
        <v>43404</v>
      </c>
      <c r="K623" t="s">
        <v>4675</v>
      </c>
    </row>
    <row r="624" spans="1:11">
      <c r="G624" s="5">
        <f>SUM(G583:G623)</f>
        <v>277573.37</v>
      </c>
      <c r="J624" s="6"/>
    </row>
    <row r="625" spans="1:11">
      <c r="A625">
        <v>1</v>
      </c>
      <c r="B625" t="s">
        <v>3889</v>
      </c>
      <c r="C625" s="25" t="s">
        <v>109</v>
      </c>
      <c r="E625">
        <v>32</v>
      </c>
      <c r="G625" s="1">
        <v>2029.76</v>
      </c>
      <c r="H625" t="s">
        <v>4677</v>
      </c>
      <c r="I625" t="s">
        <v>4676</v>
      </c>
      <c r="J625" s="6">
        <v>43405</v>
      </c>
      <c r="K625" t="s">
        <v>4678</v>
      </c>
    </row>
    <row r="626" spans="1:11">
      <c r="A626">
        <v>2</v>
      </c>
      <c r="B626" t="s">
        <v>3940</v>
      </c>
      <c r="C626" s="25" t="s">
        <v>109</v>
      </c>
      <c r="E626">
        <v>40</v>
      </c>
      <c r="G626" s="1">
        <v>5266.8</v>
      </c>
      <c r="H626" t="s">
        <v>4683</v>
      </c>
      <c r="I626" t="s">
        <v>4682</v>
      </c>
      <c r="J626" s="6">
        <v>43406</v>
      </c>
      <c r="K626" t="s">
        <v>4684</v>
      </c>
    </row>
    <row r="627" spans="1:11">
      <c r="A627">
        <v>3</v>
      </c>
      <c r="B627" t="s">
        <v>3640</v>
      </c>
      <c r="C627" s="25" t="s">
        <v>88</v>
      </c>
      <c r="E627">
        <v>7</v>
      </c>
      <c r="G627" s="1">
        <v>12240.69</v>
      </c>
      <c r="H627" t="s">
        <v>4686</v>
      </c>
      <c r="I627" t="s">
        <v>4685</v>
      </c>
      <c r="J627" s="6">
        <v>43406</v>
      </c>
      <c r="K627" t="s">
        <v>4687</v>
      </c>
    </row>
    <row r="628" spans="1:11">
      <c r="A628">
        <v>4</v>
      </c>
      <c r="B628" t="s">
        <v>3786</v>
      </c>
      <c r="C628" s="25" t="s">
        <v>109</v>
      </c>
      <c r="E628">
        <v>1</v>
      </c>
      <c r="G628" s="1">
        <v>519.64</v>
      </c>
      <c r="H628" t="s">
        <v>4689</v>
      </c>
      <c r="I628" t="s">
        <v>4688</v>
      </c>
      <c r="J628" s="6">
        <v>43406</v>
      </c>
      <c r="K628" t="s">
        <v>4690</v>
      </c>
    </row>
    <row r="629" spans="1:11">
      <c r="A629">
        <v>5</v>
      </c>
      <c r="B629" t="s">
        <v>3960</v>
      </c>
      <c r="C629" s="25" t="s">
        <v>109</v>
      </c>
      <c r="E629">
        <v>5</v>
      </c>
      <c r="G629" s="181">
        <v>1282.1500000000001</v>
      </c>
      <c r="H629" t="s">
        <v>4692</v>
      </c>
      <c r="I629" t="s">
        <v>4691</v>
      </c>
      <c r="J629" s="6">
        <v>43406</v>
      </c>
      <c r="K629" t="s">
        <v>4693</v>
      </c>
    </row>
    <row r="630" spans="1:11">
      <c r="A630">
        <v>6</v>
      </c>
      <c r="B630" t="s">
        <v>4637</v>
      </c>
      <c r="C630" s="25" t="s">
        <v>109</v>
      </c>
      <c r="E630">
        <v>17</v>
      </c>
      <c r="G630" s="1">
        <v>5026.7299999999996</v>
      </c>
      <c r="H630" t="s">
        <v>4695</v>
      </c>
      <c r="I630" t="s">
        <v>4694</v>
      </c>
      <c r="J630" s="6">
        <v>43406</v>
      </c>
      <c r="K630" t="s">
        <v>4696</v>
      </c>
    </row>
    <row r="631" spans="1:11">
      <c r="A631">
        <v>7</v>
      </c>
      <c r="B631" t="s">
        <v>4095</v>
      </c>
      <c r="C631" s="25" t="s">
        <v>789</v>
      </c>
      <c r="E631">
        <v>10</v>
      </c>
      <c r="G631" s="1">
        <v>8682.4</v>
      </c>
      <c r="H631" t="s">
        <v>4716</v>
      </c>
      <c r="I631" t="s">
        <v>4715</v>
      </c>
      <c r="J631" s="6">
        <v>43411</v>
      </c>
      <c r="K631" t="s">
        <v>4717</v>
      </c>
    </row>
    <row r="632" spans="1:11">
      <c r="A632">
        <v>8</v>
      </c>
      <c r="B632" t="s">
        <v>3915</v>
      </c>
      <c r="C632" s="25" t="s">
        <v>109</v>
      </c>
      <c r="E632">
        <v>5</v>
      </c>
      <c r="G632" s="1">
        <v>2492.9</v>
      </c>
      <c r="H632" t="s">
        <v>4719</v>
      </c>
      <c r="I632" t="s">
        <v>1535</v>
      </c>
      <c r="J632" s="6">
        <v>43411</v>
      </c>
      <c r="K632" t="s">
        <v>4718</v>
      </c>
    </row>
    <row r="633" spans="1:11">
      <c r="A633">
        <v>9</v>
      </c>
      <c r="B633" t="s">
        <v>3478</v>
      </c>
      <c r="C633" s="25" t="s">
        <v>1462</v>
      </c>
      <c r="E633">
        <v>74</v>
      </c>
      <c r="G633" s="1">
        <v>1710.14</v>
      </c>
      <c r="H633" t="s">
        <v>4720</v>
      </c>
      <c r="I633" t="s">
        <v>1538</v>
      </c>
      <c r="J633" s="6">
        <v>43411</v>
      </c>
      <c r="K633" t="s">
        <v>4721</v>
      </c>
    </row>
    <row r="634" spans="1:11">
      <c r="A634">
        <v>10</v>
      </c>
      <c r="B634" t="s">
        <v>4228</v>
      </c>
      <c r="C634" s="25" t="s">
        <v>1677</v>
      </c>
      <c r="E634">
        <v>1</v>
      </c>
      <c r="G634" s="1">
        <v>298</v>
      </c>
      <c r="H634" t="s">
        <v>4722</v>
      </c>
      <c r="I634" t="s">
        <v>1540</v>
      </c>
      <c r="J634" s="6">
        <v>43411</v>
      </c>
      <c r="K634" t="s">
        <v>4744</v>
      </c>
    </row>
    <row r="635" spans="1:11">
      <c r="A635">
        <v>11</v>
      </c>
      <c r="B635" t="s">
        <v>3797</v>
      </c>
      <c r="C635" s="25" t="s">
        <v>1462</v>
      </c>
      <c r="E635">
        <v>19</v>
      </c>
      <c r="G635" s="1">
        <v>15534.97</v>
      </c>
      <c r="H635" t="s">
        <v>1548</v>
      </c>
      <c r="I635" t="s">
        <v>1549</v>
      </c>
      <c r="J635" s="6">
        <v>43412</v>
      </c>
      <c r="K635" t="s">
        <v>4744</v>
      </c>
    </row>
    <row r="636" spans="1:11">
      <c r="A636">
        <v>12</v>
      </c>
      <c r="B636" t="s">
        <v>4023</v>
      </c>
      <c r="C636" s="25" t="s">
        <v>20</v>
      </c>
      <c r="E636">
        <v>21</v>
      </c>
      <c r="G636" s="1">
        <v>16672.740000000002</v>
      </c>
      <c r="H636" t="s">
        <v>4743</v>
      </c>
      <c r="I636" t="s">
        <v>1552</v>
      </c>
      <c r="J636" s="6">
        <v>43413</v>
      </c>
      <c r="K636" t="s">
        <v>4723</v>
      </c>
    </row>
    <row r="637" spans="1:11">
      <c r="A637">
        <v>13</v>
      </c>
      <c r="B637" t="s">
        <v>3912</v>
      </c>
      <c r="C637" s="25" t="s">
        <v>390</v>
      </c>
      <c r="E637">
        <v>6</v>
      </c>
      <c r="G637" s="1">
        <v>4273.68</v>
      </c>
      <c r="H637" t="s">
        <v>4745</v>
      </c>
      <c r="I637" t="s">
        <v>1555</v>
      </c>
      <c r="J637" s="6">
        <v>43415</v>
      </c>
      <c r="K637" t="s">
        <v>4734</v>
      </c>
    </row>
    <row r="638" spans="1:11">
      <c r="A638">
        <v>14</v>
      </c>
      <c r="B638" t="s">
        <v>3847</v>
      </c>
      <c r="C638" s="25" t="s">
        <v>88</v>
      </c>
      <c r="E638">
        <v>20</v>
      </c>
      <c r="G638" s="1">
        <v>23617.599999999999</v>
      </c>
      <c r="H638" t="s">
        <v>4756</v>
      </c>
      <c r="I638" t="s">
        <v>1558</v>
      </c>
      <c r="J638" s="6">
        <v>43415</v>
      </c>
      <c r="K638" t="s">
        <v>4757</v>
      </c>
    </row>
    <row r="639" spans="1:11">
      <c r="A639">
        <v>15</v>
      </c>
      <c r="B639" t="s">
        <v>4099</v>
      </c>
      <c r="C639" s="25" t="s">
        <v>109</v>
      </c>
      <c r="E639">
        <v>44</v>
      </c>
      <c r="G639" s="1">
        <v>7868.52</v>
      </c>
      <c r="H639" t="s">
        <v>1560</v>
      </c>
      <c r="I639" t="s">
        <v>1561</v>
      </c>
      <c r="J639" s="6">
        <v>43416</v>
      </c>
      <c r="K639" t="s">
        <v>4763</v>
      </c>
    </row>
    <row r="640" spans="1:11">
      <c r="A640">
        <v>16</v>
      </c>
      <c r="B640" t="s">
        <v>4520</v>
      </c>
      <c r="C640" s="25" t="s">
        <v>3968</v>
      </c>
      <c r="E640">
        <v>5</v>
      </c>
      <c r="G640" s="1">
        <v>1629.45</v>
      </c>
      <c r="H640" t="s">
        <v>4767</v>
      </c>
      <c r="I640" t="s">
        <v>1564</v>
      </c>
      <c r="J640" s="6">
        <v>43418</v>
      </c>
      <c r="K640" t="s">
        <v>4768</v>
      </c>
    </row>
    <row r="641" spans="1:12">
      <c r="A641">
        <v>17</v>
      </c>
      <c r="B641" t="s">
        <v>3941</v>
      </c>
      <c r="C641" s="25" t="s">
        <v>4772</v>
      </c>
      <c r="E641" s="83">
        <v>100</v>
      </c>
      <c r="G641" s="1">
        <v>6109</v>
      </c>
      <c r="H641" t="s">
        <v>4769</v>
      </c>
      <c r="I641" t="s">
        <v>1577</v>
      </c>
      <c r="J641" s="6">
        <v>43418</v>
      </c>
      <c r="K641" t="s">
        <v>4770</v>
      </c>
    </row>
    <row r="642" spans="1:12">
      <c r="A642">
        <v>18</v>
      </c>
      <c r="B642" t="s">
        <v>2940</v>
      </c>
      <c r="C642" s="25" t="s">
        <v>1462</v>
      </c>
      <c r="E642" s="83">
        <v>15</v>
      </c>
      <c r="G642" s="1">
        <v>16026</v>
      </c>
      <c r="H642" t="s">
        <v>1580</v>
      </c>
      <c r="I642" t="s">
        <v>1581</v>
      </c>
      <c r="J642" s="6">
        <v>43419</v>
      </c>
      <c r="K642" t="s">
        <v>4778</v>
      </c>
    </row>
    <row r="643" spans="1:12">
      <c r="A643">
        <v>19</v>
      </c>
      <c r="B643" t="s">
        <v>2394</v>
      </c>
      <c r="C643" s="25" t="s">
        <v>2040</v>
      </c>
      <c r="E643" s="83">
        <v>1</v>
      </c>
      <c r="G643" s="1">
        <v>11493.76</v>
      </c>
      <c r="H643" t="s">
        <v>1583</v>
      </c>
      <c r="I643" t="s">
        <v>1584</v>
      </c>
      <c r="J643" s="6">
        <v>43423</v>
      </c>
      <c r="K643" t="s">
        <v>4805</v>
      </c>
    </row>
    <row r="644" spans="1:12">
      <c r="A644">
        <v>20</v>
      </c>
      <c r="B644" t="s">
        <v>2394</v>
      </c>
      <c r="C644" s="25" t="s">
        <v>2040</v>
      </c>
      <c r="E644" s="83">
        <v>1</v>
      </c>
      <c r="G644" s="1">
        <v>11493.76</v>
      </c>
      <c r="H644" t="s">
        <v>1597</v>
      </c>
      <c r="I644" t="s">
        <v>4840</v>
      </c>
      <c r="J644" s="6">
        <v>43430</v>
      </c>
      <c r="K644" t="s">
        <v>4813</v>
      </c>
    </row>
    <row r="645" spans="1:12">
      <c r="A645">
        <v>21</v>
      </c>
      <c r="B645" t="s">
        <v>2394</v>
      </c>
      <c r="C645" s="25" t="s">
        <v>2040</v>
      </c>
      <c r="E645" s="83">
        <v>1</v>
      </c>
      <c r="G645" s="1">
        <v>11493.76</v>
      </c>
      <c r="H645" t="s">
        <v>1599</v>
      </c>
      <c r="I645" t="s">
        <v>4831</v>
      </c>
      <c r="J645" s="6">
        <v>43430</v>
      </c>
      <c r="K645" t="s">
        <v>4814</v>
      </c>
    </row>
    <row r="646" spans="1:12">
      <c r="A646">
        <v>22</v>
      </c>
      <c r="B646" t="s">
        <v>2394</v>
      </c>
      <c r="C646" s="25" t="s">
        <v>2040</v>
      </c>
      <c r="E646" s="83">
        <v>1</v>
      </c>
      <c r="G646" s="1">
        <v>11493.76</v>
      </c>
      <c r="H646" t="s">
        <v>4811</v>
      </c>
      <c r="I646" t="s">
        <v>4832</v>
      </c>
      <c r="J646" s="6">
        <v>43430</v>
      </c>
      <c r="K646" t="s">
        <v>4815</v>
      </c>
    </row>
    <row r="647" spans="1:12">
      <c r="A647">
        <v>23</v>
      </c>
      <c r="B647" t="s">
        <v>3496</v>
      </c>
      <c r="C647" s="25" t="s">
        <v>3840</v>
      </c>
      <c r="E647" s="83">
        <v>151</v>
      </c>
      <c r="G647" s="1">
        <v>1389.2</v>
      </c>
      <c r="H647" t="s">
        <v>4812</v>
      </c>
      <c r="I647" t="s">
        <v>1596</v>
      </c>
      <c r="J647" s="6">
        <v>43423</v>
      </c>
      <c r="K647" t="s">
        <v>4816</v>
      </c>
      <c r="L647" s="11">
        <f>+G660+G660</f>
        <v>2907.84</v>
      </c>
    </row>
    <row r="648" spans="1:12">
      <c r="A648">
        <v>24</v>
      </c>
      <c r="B648" t="s">
        <v>4226</v>
      </c>
      <c r="C648" s="25" t="s">
        <v>227</v>
      </c>
      <c r="E648">
        <v>30</v>
      </c>
      <c r="G648" s="1">
        <v>3746.4</v>
      </c>
      <c r="H648" t="s">
        <v>4818</v>
      </c>
      <c r="I648" t="s">
        <v>1600</v>
      </c>
      <c r="J648" s="6">
        <v>43423</v>
      </c>
      <c r="K648" t="s">
        <v>4817</v>
      </c>
    </row>
    <row r="649" spans="1:12">
      <c r="A649">
        <v>25</v>
      </c>
      <c r="B649" t="s">
        <v>4226</v>
      </c>
      <c r="C649" s="25" t="s">
        <v>227</v>
      </c>
      <c r="E649">
        <v>24</v>
      </c>
      <c r="G649" s="1">
        <v>2997.12</v>
      </c>
      <c r="H649" t="s">
        <v>4819</v>
      </c>
      <c r="I649" t="s">
        <v>4810</v>
      </c>
      <c r="J649" s="6">
        <v>43423</v>
      </c>
      <c r="K649" t="s">
        <v>4820</v>
      </c>
    </row>
    <row r="650" spans="1:12">
      <c r="A650">
        <v>26</v>
      </c>
      <c r="B650" t="s">
        <v>4226</v>
      </c>
      <c r="C650" s="25" t="s">
        <v>227</v>
      </c>
      <c r="E650">
        <v>24</v>
      </c>
      <c r="G650" s="1">
        <v>2997.12</v>
      </c>
      <c r="H650" t="s">
        <v>4822</v>
      </c>
      <c r="I650" t="s">
        <v>4821</v>
      </c>
      <c r="J650" s="6">
        <v>43423</v>
      </c>
      <c r="K650" t="s">
        <v>4823</v>
      </c>
    </row>
    <row r="651" spans="1:12">
      <c r="A651">
        <v>27</v>
      </c>
      <c r="B651" t="s">
        <v>3849</v>
      </c>
      <c r="C651" s="25" t="s">
        <v>88</v>
      </c>
      <c r="E651">
        <v>6</v>
      </c>
      <c r="G651" s="1">
        <v>5558.4</v>
      </c>
      <c r="H651" t="s">
        <v>4825</v>
      </c>
      <c r="I651" t="s">
        <v>4824</v>
      </c>
      <c r="J651" s="6">
        <v>43423</v>
      </c>
      <c r="K651" t="s">
        <v>4826</v>
      </c>
    </row>
    <row r="652" spans="1:12">
      <c r="A652">
        <v>28</v>
      </c>
      <c r="B652" t="s">
        <v>3871</v>
      </c>
      <c r="C652" s="25" t="s">
        <v>88</v>
      </c>
      <c r="E652">
        <v>1</v>
      </c>
      <c r="G652" s="1">
        <v>4366</v>
      </c>
      <c r="H652" t="s">
        <v>4829</v>
      </c>
      <c r="I652" t="s">
        <v>4827</v>
      </c>
      <c r="J652" s="6">
        <v>43423</v>
      </c>
      <c r="K652" t="s">
        <v>4828</v>
      </c>
    </row>
    <row r="653" spans="1:12">
      <c r="A653">
        <v>29</v>
      </c>
      <c r="B653" t="s">
        <v>3404</v>
      </c>
      <c r="C653" s="25" t="s">
        <v>2099</v>
      </c>
      <c r="E653">
        <v>138</v>
      </c>
      <c r="G653" s="1">
        <v>4014.42</v>
      </c>
      <c r="H653" t="s">
        <v>4836</v>
      </c>
      <c r="I653" t="s">
        <v>4830</v>
      </c>
      <c r="J653" s="6">
        <v>43424</v>
      </c>
      <c r="K653" t="s">
        <v>4837</v>
      </c>
    </row>
    <row r="654" spans="1:12">
      <c r="A654">
        <v>30</v>
      </c>
      <c r="B654" t="s">
        <v>4207</v>
      </c>
      <c r="C654" s="25" t="s">
        <v>4050</v>
      </c>
      <c r="E654">
        <v>1</v>
      </c>
      <c r="G654" s="1">
        <v>2326.84</v>
      </c>
      <c r="H654" t="s">
        <v>4838</v>
      </c>
      <c r="I654" t="s">
        <v>4839</v>
      </c>
      <c r="J654" s="6">
        <v>43424</v>
      </c>
      <c r="K654" t="s">
        <v>4841</v>
      </c>
    </row>
    <row r="655" spans="1:12">
      <c r="A655">
        <v>31</v>
      </c>
      <c r="B655" t="s">
        <v>4024</v>
      </c>
      <c r="C655" s="25" t="s">
        <v>109</v>
      </c>
      <c r="E655">
        <v>259</v>
      </c>
      <c r="G655" s="1">
        <v>14864.01</v>
      </c>
      <c r="H655" t="s">
        <v>4843</v>
      </c>
      <c r="I655" t="s">
        <v>4842</v>
      </c>
      <c r="K655" t="s">
        <v>4844</v>
      </c>
    </row>
    <row r="656" spans="1:12">
      <c r="A656">
        <v>32</v>
      </c>
      <c r="B656" t="s">
        <v>3622</v>
      </c>
      <c r="C656" s="25" t="s">
        <v>1785</v>
      </c>
      <c r="E656">
        <v>32</v>
      </c>
      <c r="G656" s="1">
        <v>21623.360000000001</v>
      </c>
      <c r="H656" t="s">
        <v>4873</v>
      </c>
      <c r="I656" t="s">
        <v>4872</v>
      </c>
      <c r="J656" s="6">
        <v>43431</v>
      </c>
      <c r="K656" t="s">
        <v>4874</v>
      </c>
    </row>
    <row r="657" spans="1:11">
      <c r="A657">
        <v>33</v>
      </c>
      <c r="B657" t="s">
        <v>2940</v>
      </c>
      <c r="C657" s="25" t="s">
        <v>1462</v>
      </c>
      <c r="E657">
        <v>10</v>
      </c>
      <c r="G657" s="1">
        <v>10684</v>
      </c>
      <c r="H657" t="s">
        <v>4876</v>
      </c>
      <c r="I657" t="s">
        <v>4875</v>
      </c>
      <c r="J657" s="6">
        <v>43431</v>
      </c>
      <c r="K657" t="s">
        <v>4877</v>
      </c>
    </row>
    <row r="658" spans="1:11">
      <c r="A658">
        <v>34</v>
      </c>
      <c r="B658" t="s">
        <v>2490</v>
      </c>
      <c r="C658" s="25" t="s">
        <v>1462</v>
      </c>
      <c r="E658">
        <v>5</v>
      </c>
      <c r="G658" s="1">
        <v>5473.2</v>
      </c>
      <c r="H658" t="s">
        <v>4879</v>
      </c>
      <c r="I658" t="s">
        <v>4878</v>
      </c>
      <c r="J658" s="6">
        <v>43431</v>
      </c>
      <c r="K658" t="s">
        <v>4881</v>
      </c>
    </row>
    <row r="659" spans="1:11">
      <c r="A659">
        <v>35</v>
      </c>
      <c r="B659" t="s">
        <v>4882</v>
      </c>
      <c r="C659" s="25" t="s">
        <v>109</v>
      </c>
      <c r="E659">
        <v>14</v>
      </c>
      <c r="G659" s="1">
        <v>2503.62</v>
      </c>
      <c r="H659" t="s">
        <v>4884</v>
      </c>
      <c r="I659" t="s">
        <v>4883</v>
      </c>
      <c r="J659" s="6">
        <v>43431</v>
      </c>
      <c r="K659" t="s">
        <v>4885</v>
      </c>
    </row>
    <row r="660" spans="1:11">
      <c r="A660">
        <v>36</v>
      </c>
      <c r="B660" t="s">
        <v>3492</v>
      </c>
      <c r="C660" s="25" t="s">
        <v>3840</v>
      </c>
      <c r="E660">
        <v>233</v>
      </c>
      <c r="G660" s="1">
        <v>1453.92</v>
      </c>
      <c r="H660" t="s">
        <v>4887</v>
      </c>
      <c r="I660" t="s">
        <v>4886</v>
      </c>
      <c r="J660" s="6">
        <v>43431</v>
      </c>
      <c r="K660" t="s">
        <v>4888</v>
      </c>
    </row>
    <row r="661" spans="1:11">
      <c r="A661">
        <v>37</v>
      </c>
      <c r="B661" t="s">
        <v>4607</v>
      </c>
      <c r="C661" s="25" t="s">
        <v>1785</v>
      </c>
      <c r="E661">
        <v>62</v>
      </c>
      <c r="G661" s="1">
        <v>4288.54</v>
      </c>
      <c r="H661" t="s">
        <v>4900</v>
      </c>
      <c r="I661" t="s">
        <v>4899</v>
      </c>
      <c r="J661" s="6">
        <v>43432</v>
      </c>
      <c r="K661" t="s">
        <v>3725</v>
      </c>
    </row>
    <row r="662" spans="1:11">
      <c r="A662">
        <v>37</v>
      </c>
      <c r="B662" t="s">
        <v>3620</v>
      </c>
      <c r="C662" s="25" t="s">
        <v>109</v>
      </c>
      <c r="E662">
        <v>42</v>
      </c>
      <c r="F662" s="131" t="s">
        <v>4880</v>
      </c>
      <c r="G662" s="1">
        <v>19978.560000000001</v>
      </c>
      <c r="H662" t="s">
        <v>4903</v>
      </c>
      <c r="I662" t="s">
        <v>4902</v>
      </c>
      <c r="J662" s="6">
        <v>43432</v>
      </c>
      <c r="K662" t="s">
        <v>4904</v>
      </c>
    </row>
    <row r="663" spans="1:11">
      <c r="A663">
        <v>38</v>
      </c>
      <c r="B663" t="s">
        <v>4083</v>
      </c>
      <c r="C663" s="25" t="s">
        <v>109</v>
      </c>
      <c r="E663">
        <v>9</v>
      </c>
      <c r="G663" s="1">
        <v>3893.13</v>
      </c>
      <c r="H663" t="s">
        <v>4906</v>
      </c>
      <c r="I663" t="s">
        <v>4905</v>
      </c>
      <c r="J663" s="6">
        <v>43432</v>
      </c>
      <c r="K663" t="s">
        <v>4907</v>
      </c>
    </row>
    <row r="664" spans="1:11">
      <c r="A664">
        <v>39</v>
      </c>
      <c r="B664" t="s">
        <v>4085</v>
      </c>
      <c r="C664" s="92" t="s">
        <v>4931</v>
      </c>
      <c r="E664">
        <v>15</v>
      </c>
      <c r="G664" s="1">
        <v>2248.35</v>
      </c>
      <c r="H664" t="s">
        <v>4909</v>
      </c>
      <c r="I664" t="s">
        <v>4908</v>
      </c>
      <c r="J664" s="6">
        <v>43432</v>
      </c>
      <c r="K664" t="s">
        <v>4910</v>
      </c>
    </row>
    <row r="665" spans="1:11">
      <c r="A665">
        <v>40</v>
      </c>
      <c r="B665" t="s">
        <v>4185</v>
      </c>
      <c r="C665" s="25" t="s">
        <v>1785</v>
      </c>
      <c r="E665">
        <v>45</v>
      </c>
      <c r="G665" s="1">
        <v>6362.1</v>
      </c>
      <c r="H665" t="s">
        <v>4917</v>
      </c>
      <c r="I665" t="s">
        <v>4916</v>
      </c>
      <c r="J665" s="6">
        <v>43433</v>
      </c>
      <c r="K665" t="s">
        <v>4220</v>
      </c>
    </row>
    <row r="666" spans="1:11">
      <c r="A666">
        <v>41</v>
      </c>
      <c r="B666" t="s">
        <v>4554</v>
      </c>
      <c r="C666" s="25" t="s">
        <v>88</v>
      </c>
      <c r="E666">
        <v>4</v>
      </c>
      <c r="G666" s="1">
        <v>16672</v>
      </c>
      <c r="H666" t="s">
        <v>4919</v>
      </c>
      <c r="I666" t="s">
        <v>4918</v>
      </c>
      <c r="J666" s="6">
        <v>43433</v>
      </c>
      <c r="K666" t="s">
        <v>4901</v>
      </c>
    </row>
    <row r="667" spans="1:11">
      <c r="A667">
        <v>42</v>
      </c>
      <c r="B667" t="s">
        <v>4554</v>
      </c>
      <c r="C667" s="25" t="s">
        <v>88</v>
      </c>
      <c r="E667">
        <v>4</v>
      </c>
      <c r="G667" s="1">
        <v>16672</v>
      </c>
      <c r="H667" t="s">
        <v>4921</v>
      </c>
      <c r="I667" t="s">
        <v>4920</v>
      </c>
      <c r="J667" s="6">
        <v>43433</v>
      </c>
      <c r="K667" t="s">
        <v>4922</v>
      </c>
    </row>
    <row r="668" spans="1:11">
      <c r="G668" s="5">
        <f>SUM(G625:G667)</f>
        <v>331368.50000000006</v>
      </c>
    </row>
    <row r="669" spans="1:11">
      <c r="A669">
        <v>1</v>
      </c>
      <c r="B669" t="s">
        <v>4159</v>
      </c>
      <c r="C669" s="25" t="s">
        <v>2605</v>
      </c>
      <c r="E669">
        <v>18</v>
      </c>
      <c r="G669" s="1">
        <v>4623.66</v>
      </c>
      <c r="H669" t="s">
        <v>4935</v>
      </c>
      <c r="I669" t="s">
        <v>4936</v>
      </c>
      <c r="J669" s="6">
        <v>43437</v>
      </c>
      <c r="K669" t="s">
        <v>4937</v>
      </c>
    </row>
    <row r="670" spans="1:11">
      <c r="A670">
        <v>2</v>
      </c>
      <c r="B670" t="s">
        <v>4159</v>
      </c>
      <c r="C670" s="25" t="s">
        <v>2605</v>
      </c>
      <c r="E670">
        <v>18</v>
      </c>
      <c r="G670" s="1">
        <v>4623.66</v>
      </c>
      <c r="H670" t="s">
        <v>4939</v>
      </c>
      <c r="I670" t="s">
        <v>4938</v>
      </c>
      <c r="J670" s="6">
        <v>43437</v>
      </c>
      <c r="K670" t="s">
        <v>4940</v>
      </c>
    </row>
    <row r="671" spans="1:11">
      <c r="A671">
        <v>3</v>
      </c>
      <c r="B671" t="s">
        <v>4082</v>
      </c>
      <c r="C671" s="25" t="s">
        <v>109</v>
      </c>
      <c r="E671">
        <v>7</v>
      </c>
      <c r="G671" s="1">
        <v>5837.28</v>
      </c>
      <c r="H671" t="s">
        <v>4942</v>
      </c>
      <c r="I671" t="s">
        <v>4941</v>
      </c>
      <c r="J671" s="6">
        <v>43437</v>
      </c>
      <c r="K671" t="s">
        <v>4943</v>
      </c>
    </row>
    <row r="672" spans="1:11">
      <c r="A672">
        <v>4</v>
      </c>
      <c r="B672" t="s">
        <v>3718</v>
      </c>
      <c r="C672" s="25" t="s">
        <v>390</v>
      </c>
      <c r="E672">
        <v>8</v>
      </c>
      <c r="G672" s="1">
        <v>1471.04</v>
      </c>
      <c r="H672" t="s">
        <v>4956</v>
      </c>
      <c r="I672" t="s">
        <v>4955</v>
      </c>
      <c r="J672" s="6">
        <v>43438</v>
      </c>
      <c r="K672" t="s">
        <v>3973</v>
      </c>
    </row>
    <row r="673" spans="1:11">
      <c r="A673">
        <v>5</v>
      </c>
      <c r="B673" t="s">
        <v>4975</v>
      </c>
      <c r="C673" s="25" t="s">
        <v>109</v>
      </c>
      <c r="E673" s="75">
        <v>65</v>
      </c>
      <c r="G673" s="1">
        <v>1941.55</v>
      </c>
      <c r="H673" t="s">
        <v>4978</v>
      </c>
      <c r="I673" t="s">
        <v>4977</v>
      </c>
      <c r="J673" s="6">
        <v>43440</v>
      </c>
      <c r="K673" t="s">
        <v>4979</v>
      </c>
    </row>
    <row r="674" spans="1:11">
      <c r="A674">
        <v>6</v>
      </c>
      <c r="B674" t="s">
        <v>4775</v>
      </c>
      <c r="C674" s="25" t="s">
        <v>4776</v>
      </c>
      <c r="E674">
        <v>4</v>
      </c>
      <c r="G674" s="1">
        <v>1051.3599999999999</v>
      </c>
      <c r="H674" t="s">
        <v>4981</v>
      </c>
      <c r="I674" t="s">
        <v>4980</v>
      </c>
      <c r="J674" s="6">
        <v>43440</v>
      </c>
      <c r="K674" t="s">
        <v>9</v>
      </c>
    </row>
    <row r="675" spans="1:11">
      <c r="A675">
        <v>7</v>
      </c>
      <c r="B675" t="s">
        <v>3986</v>
      </c>
      <c r="C675" s="25" t="s">
        <v>109</v>
      </c>
      <c r="E675">
        <v>119</v>
      </c>
      <c r="G675" s="1">
        <v>25219.67</v>
      </c>
      <c r="H675" t="s">
        <v>4986</v>
      </c>
      <c r="I675" t="s">
        <v>4985</v>
      </c>
      <c r="J675" s="6">
        <v>43441</v>
      </c>
      <c r="K675" t="s">
        <v>4987</v>
      </c>
    </row>
    <row r="676" spans="1:11">
      <c r="A676">
        <v>8</v>
      </c>
      <c r="B676" t="s">
        <v>4988</v>
      </c>
      <c r="C676" s="25" t="s">
        <v>2040</v>
      </c>
      <c r="E676">
        <v>2</v>
      </c>
      <c r="G676" s="1">
        <v>10125.64</v>
      </c>
      <c r="H676" t="s">
        <v>4990</v>
      </c>
      <c r="I676" t="s">
        <v>4989</v>
      </c>
      <c r="J676" s="6">
        <v>43441</v>
      </c>
      <c r="K676" t="s">
        <v>4991</v>
      </c>
    </row>
    <row r="677" spans="1:11">
      <c r="A677">
        <v>9</v>
      </c>
      <c r="B677" t="s">
        <v>3987</v>
      </c>
      <c r="C677" s="25" t="s">
        <v>109</v>
      </c>
      <c r="E677" s="75">
        <v>302</v>
      </c>
      <c r="G677" s="1">
        <v>7311.42</v>
      </c>
      <c r="H677" t="s">
        <v>4993</v>
      </c>
      <c r="I677" t="s">
        <v>4992</v>
      </c>
      <c r="J677" s="6">
        <v>43441</v>
      </c>
      <c r="K677" t="s">
        <v>4994</v>
      </c>
    </row>
    <row r="678" spans="1:11">
      <c r="A678">
        <v>10</v>
      </c>
      <c r="B678" t="s">
        <v>2868</v>
      </c>
      <c r="C678" s="25" t="s">
        <v>1293</v>
      </c>
      <c r="E678">
        <v>4</v>
      </c>
      <c r="G678" s="1">
        <v>15310.88</v>
      </c>
      <c r="H678" t="s">
        <v>4998</v>
      </c>
      <c r="I678" t="s">
        <v>4997</v>
      </c>
      <c r="J678" s="6">
        <v>43441</v>
      </c>
      <c r="K678" t="s">
        <v>4999</v>
      </c>
    </row>
    <row r="679" spans="1:11">
      <c r="A679">
        <v>11</v>
      </c>
      <c r="B679" s="75" t="s">
        <v>2193</v>
      </c>
      <c r="C679" s="25" t="s">
        <v>227</v>
      </c>
      <c r="E679">
        <v>1</v>
      </c>
      <c r="G679" s="1">
        <v>17.57</v>
      </c>
      <c r="H679" t="s">
        <v>5030</v>
      </c>
      <c r="I679" t="s">
        <v>5031</v>
      </c>
      <c r="K679" t="s">
        <v>5032</v>
      </c>
    </row>
    <row r="680" spans="1:11">
      <c r="A680">
        <v>12</v>
      </c>
      <c r="B680" t="s">
        <v>4513</v>
      </c>
      <c r="C680" s="25" t="s">
        <v>5008</v>
      </c>
      <c r="E680">
        <v>1</v>
      </c>
      <c r="G680" s="1">
        <v>2121.87</v>
      </c>
      <c r="H680" t="s">
        <v>5001</v>
      </c>
      <c r="I680" t="s">
        <v>5000</v>
      </c>
      <c r="J680" s="6">
        <v>43445</v>
      </c>
    </row>
    <row r="681" spans="1:11">
      <c r="A681">
        <v>13</v>
      </c>
      <c r="B681" t="s">
        <v>4928</v>
      </c>
      <c r="C681" s="25" t="s">
        <v>1677</v>
      </c>
      <c r="E681" s="75">
        <v>1</v>
      </c>
      <c r="G681" s="1">
        <v>441.39</v>
      </c>
      <c r="H681" t="s">
        <v>5010</v>
      </c>
      <c r="I681" t="s">
        <v>5009</v>
      </c>
      <c r="J681" s="6">
        <v>43445</v>
      </c>
      <c r="K681" t="s">
        <v>4744</v>
      </c>
    </row>
    <row r="682" spans="1:11">
      <c r="A682">
        <v>14</v>
      </c>
      <c r="B682" t="s">
        <v>4523</v>
      </c>
      <c r="C682" s="25" t="s">
        <v>156</v>
      </c>
      <c r="E682">
        <v>1</v>
      </c>
      <c r="G682" s="170">
        <v>954.87</v>
      </c>
      <c r="H682" t="s">
        <v>5029</v>
      </c>
      <c r="I682" t="s">
        <v>5028</v>
      </c>
      <c r="J682" s="6">
        <v>43448</v>
      </c>
      <c r="K682" t="s">
        <v>4744</v>
      </c>
    </row>
    <row r="683" spans="1:11">
      <c r="A683">
        <v>15</v>
      </c>
      <c r="B683" t="s">
        <v>4057</v>
      </c>
      <c r="C683" s="25" t="s">
        <v>88</v>
      </c>
      <c r="E683" s="75">
        <v>6</v>
      </c>
      <c r="G683" s="1">
        <v>11399.28</v>
      </c>
      <c r="H683" t="s">
        <v>5051</v>
      </c>
      <c r="I683" t="s">
        <v>5052</v>
      </c>
      <c r="J683" s="6">
        <v>43451</v>
      </c>
      <c r="K683" t="s">
        <v>5007</v>
      </c>
    </row>
    <row r="684" spans="1:11">
      <c r="A684">
        <v>16</v>
      </c>
      <c r="B684" t="s">
        <v>3769</v>
      </c>
      <c r="C684" s="25" t="s">
        <v>88</v>
      </c>
      <c r="E684">
        <v>18</v>
      </c>
      <c r="G684" s="1">
        <v>31793.040000000001</v>
      </c>
      <c r="H684" t="s">
        <v>5054</v>
      </c>
      <c r="I684" t="s">
        <v>5053</v>
      </c>
      <c r="J684" s="6">
        <v>43451</v>
      </c>
      <c r="K684" t="s">
        <v>5050</v>
      </c>
    </row>
    <row r="685" spans="1:11">
      <c r="A685">
        <v>17</v>
      </c>
      <c r="B685" t="s">
        <v>3870</v>
      </c>
      <c r="C685" s="25" t="s">
        <v>88</v>
      </c>
      <c r="E685" s="75">
        <v>6</v>
      </c>
      <c r="G685" s="1">
        <v>6290.4</v>
      </c>
      <c r="H685" t="s">
        <v>5056</v>
      </c>
      <c r="I685" t="s">
        <v>5055</v>
      </c>
      <c r="J685" s="6">
        <v>43451</v>
      </c>
      <c r="K685" t="s">
        <v>5057</v>
      </c>
    </row>
    <row r="686" spans="1:11">
      <c r="A686">
        <v>18</v>
      </c>
      <c r="B686" t="s">
        <v>3999</v>
      </c>
      <c r="C686" s="25" t="s">
        <v>5116</v>
      </c>
      <c r="E686" s="75">
        <v>7</v>
      </c>
      <c r="G686" s="1">
        <v>11089.61</v>
      </c>
      <c r="H686" t="s">
        <v>5059</v>
      </c>
      <c r="I686" t="s">
        <v>5058</v>
      </c>
      <c r="J686" s="6">
        <v>43451</v>
      </c>
      <c r="K686" t="s">
        <v>5060</v>
      </c>
    </row>
    <row r="687" spans="1:11">
      <c r="A687">
        <v>19</v>
      </c>
      <c r="B687" t="s">
        <v>3757</v>
      </c>
      <c r="C687" s="25" t="s">
        <v>88</v>
      </c>
      <c r="E687" s="75">
        <v>29</v>
      </c>
      <c r="G687" s="1">
        <v>20979.759999999998</v>
      </c>
      <c r="H687" t="s">
        <v>5069</v>
      </c>
      <c r="I687" t="s">
        <v>5068</v>
      </c>
      <c r="J687" s="6">
        <v>43451</v>
      </c>
      <c r="K687" t="s">
        <v>5070</v>
      </c>
    </row>
    <row r="688" spans="1:11">
      <c r="A688">
        <v>20</v>
      </c>
      <c r="B688" t="s">
        <v>4897</v>
      </c>
      <c r="C688" s="25" t="s">
        <v>2605</v>
      </c>
      <c r="E688">
        <v>48</v>
      </c>
      <c r="G688" s="1">
        <v>7145.28</v>
      </c>
      <c r="H688" t="s">
        <v>5074</v>
      </c>
      <c r="I688" t="s">
        <v>5073</v>
      </c>
      <c r="J688" s="6">
        <v>43452</v>
      </c>
      <c r="K688" t="s">
        <v>5079</v>
      </c>
    </row>
    <row r="689" spans="1:13">
      <c r="A689">
        <v>21</v>
      </c>
      <c r="B689" t="s">
        <v>4897</v>
      </c>
      <c r="C689" s="25" t="s">
        <v>2605</v>
      </c>
      <c r="E689">
        <v>48</v>
      </c>
      <c r="G689" s="1">
        <v>7145.28</v>
      </c>
      <c r="H689" t="s">
        <v>5075</v>
      </c>
      <c r="I689" t="s">
        <v>5076</v>
      </c>
      <c r="J689" s="6">
        <v>43452</v>
      </c>
      <c r="K689" t="s">
        <v>5080</v>
      </c>
    </row>
    <row r="690" spans="1:13">
      <c r="A690">
        <v>22</v>
      </c>
      <c r="B690" t="s">
        <v>4897</v>
      </c>
      <c r="C690" s="25" t="s">
        <v>2605</v>
      </c>
      <c r="E690">
        <v>49</v>
      </c>
      <c r="G690" s="1">
        <v>7294.14</v>
      </c>
      <c r="H690" t="s">
        <v>5078</v>
      </c>
      <c r="I690" t="s">
        <v>5077</v>
      </c>
      <c r="J690" s="6">
        <v>43452</v>
      </c>
      <c r="K690" t="s">
        <v>5081</v>
      </c>
    </row>
    <row r="691" spans="1:13">
      <c r="A691">
        <v>23</v>
      </c>
      <c r="B691" t="s">
        <v>4052</v>
      </c>
      <c r="C691" s="25" t="s">
        <v>3172</v>
      </c>
      <c r="E691">
        <v>3</v>
      </c>
      <c r="G691" s="1">
        <v>1422.72</v>
      </c>
      <c r="H691" t="s">
        <v>5083</v>
      </c>
      <c r="I691" t="s">
        <v>5082</v>
      </c>
      <c r="J691" s="6">
        <v>43452</v>
      </c>
      <c r="K691" t="s">
        <v>5084</v>
      </c>
    </row>
    <row r="692" spans="1:13">
      <c r="A692">
        <v>24</v>
      </c>
      <c r="B692" t="s">
        <v>4536</v>
      </c>
      <c r="C692" s="25" t="s">
        <v>109</v>
      </c>
      <c r="E692" s="75">
        <v>33</v>
      </c>
      <c r="G692" s="1">
        <v>5937.36</v>
      </c>
      <c r="H692" t="s">
        <v>5089</v>
      </c>
      <c r="I692" t="s">
        <v>5088</v>
      </c>
      <c r="J692" s="6">
        <v>43453</v>
      </c>
      <c r="K692" t="s">
        <v>5090</v>
      </c>
    </row>
    <row r="693" spans="1:13">
      <c r="A693">
        <v>25</v>
      </c>
      <c r="B693" t="s">
        <v>4535</v>
      </c>
      <c r="C693" s="25" t="s">
        <v>109</v>
      </c>
      <c r="E693" s="75">
        <v>30</v>
      </c>
      <c r="G693" s="1">
        <v>4910.1000000000004</v>
      </c>
      <c r="H693" t="s">
        <v>5092</v>
      </c>
      <c r="I693" t="s">
        <v>5091</v>
      </c>
      <c r="J693" s="6">
        <v>43453</v>
      </c>
      <c r="K693" t="s">
        <v>5093</v>
      </c>
    </row>
    <row r="694" spans="1:13">
      <c r="A694">
        <v>26</v>
      </c>
      <c r="B694" t="s">
        <v>4534</v>
      </c>
      <c r="C694" s="25" t="s">
        <v>109</v>
      </c>
      <c r="E694" s="75">
        <v>8</v>
      </c>
      <c r="G694" s="1">
        <v>3414.16</v>
      </c>
      <c r="H694" t="s">
        <v>5095</v>
      </c>
      <c r="I694" t="s">
        <v>5094</v>
      </c>
      <c r="J694" s="6">
        <v>43453</v>
      </c>
      <c r="K694" t="s">
        <v>5096</v>
      </c>
    </row>
    <row r="695" spans="1:13">
      <c r="A695">
        <v>27</v>
      </c>
      <c r="B695" t="s">
        <v>4752</v>
      </c>
      <c r="C695" s="25" t="s">
        <v>4754</v>
      </c>
      <c r="E695">
        <v>60</v>
      </c>
      <c r="G695" s="1">
        <v>5974.2</v>
      </c>
      <c r="H695" t="s">
        <v>5119</v>
      </c>
      <c r="I695" t="s">
        <v>5118</v>
      </c>
      <c r="J695" s="6">
        <v>43455</v>
      </c>
      <c r="K695" t="s">
        <v>5120</v>
      </c>
    </row>
    <row r="696" spans="1:13">
      <c r="A696">
        <v>28</v>
      </c>
      <c r="B696" t="s">
        <v>4752</v>
      </c>
      <c r="C696" s="25" t="s">
        <v>4754</v>
      </c>
      <c r="E696">
        <v>43</v>
      </c>
      <c r="G696" s="1">
        <v>4281.51</v>
      </c>
      <c r="H696" t="s">
        <v>5122</v>
      </c>
      <c r="I696" t="s">
        <v>5121</v>
      </c>
      <c r="J696" s="6">
        <v>43455</v>
      </c>
      <c r="K696" t="s">
        <v>5123</v>
      </c>
      <c r="M696" s="11"/>
    </row>
    <row r="697" spans="1:13">
      <c r="A697">
        <v>29</v>
      </c>
      <c r="B697" t="s">
        <v>5015</v>
      </c>
      <c r="C697" s="25" t="s">
        <v>1458</v>
      </c>
      <c r="E697" s="75">
        <v>30</v>
      </c>
      <c r="G697" s="1">
        <v>3062.7</v>
      </c>
      <c r="H697" t="s">
        <v>5125</v>
      </c>
      <c r="I697" t="s">
        <v>5124</v>
      </c>
      <c r="J697" s="6">
        <v>43455</v>
      </c>
      <c r="K697" t="s">
        <v>5126</v>
      </c>
    </row>
    <row r="698" spans="1:13">
      <c r="A698">
        <v>30</v>
      </c>
      <c r="B698" t="s">
        <v>4164</v>
      </c>
      <c r="C698" s="25" t="s">
        <v>109</v>
      </c>
      <c r="E698" s="75">
        <v>31</v>
      </c>
      <c r="G698" s="1">
        <v>5216.37</v>
      </c>
      <c r="H698" t="s">
        <v>5128</v>
      </c>
      <c r="I698" t="s">
        <v>5127</v>
      </c>
      <c r="J698" s="6">
        <v>43456</v>
      </c>
      <c r="K698" t="s">
        <v>5129</v>
      </c>
    </row>
    <row r="699" spans="1:13">
      <c r="A699">
        <v>31</v>
      </c>
      <c r="B699" t="s">
        <v>4133</v>
      </c>
      <c r="C699" s="25" t="s">
        <v>1774</v>
      </c>
      <c r="E699" s="75">
        <v>1</v>
      </c>
      <c r="G699" s="1">
        <v>4518</v>
      </c>
      <c r="H699" t="s">
        <v>5131</v>
      </c>
      <c r="I699" t="s">
        <v>5130</v>
      </c>
      <c r="J699" s="6">
        <v>43456</v>
      </c>
      <c r="K699" t="s">
        <v>5132</v>
      </c>
    </row>
    <row r="700" spans="1:13">
      <c r="A700">
        <v>32</v>
      </c>
      <c r="B700" t="s">
        <v>4522</v>
      </c>
      <c r="C700" s="25" t="s">
        <v>156</v>
      </c>
      <c r="E700">
        <v>1</v>
      </c>
      <c r="G700" s="1">
        <v>926.48</v>
      </c>
      <c r="H700" t="s">
        <v>5142</v>
      </c>
      <c r="I700" t="s">
        <v>5141</v>
      </c>
      <c r="J700" s="6">
        <v>43461</v>
      </c>
      <c r="K700" t="s">
        <v>4744</v>
      </c>
    </row>
    <row r="701" spans="1:13">
      <c r="A701">
        <v>33</v>
      </c>
      <c r="B701" t="s">
        <v>4000</v>
      </c>
      <c r="C701" s="25" t="s">
        <v>3937</v>
      </c>
      <c r="E701">
        <v>25</v>
      </c>
      <c r="G701" s="170">
        <v>9661.75</v>
      </c>
      <c r="H701" t="s">
        <v>5147</v>
      </c>
      <c r="I701" t="s">
        <v>5146</v>
      </c>
      <c r="J701" s="6">
        <v>43460</v>
      </c>
      <c r="K701" t="s">
        <v>5148</v>
      </c>
    </row>
    <row r="702" spans="1:13">
      <c r="A702">
        <v>34</v>
      </c>
      <c r="B702" t="s">
        <v>4773</v>
      </c>
      <c r="C702" s="25" t="s">
        <v>390</v>
      </c>
      <c r="E702">
        <v>27</v>
      </c>
      <c r="G702" s="1">
        <v>4509</v>
      </c>
      <c r="H702" t="s">
        <v>5150</v>
      </c>
      <c r="I702" t="s">
        <v>5149</v>
      </c>
      <c r="J702" s="6">
        <v>43461</v>
      </c>
      <c r="K702" t="s">
        <v>5152</v>
      </c>
    </row>
    <row r="703" spans="1:13">
      <c r="A703">
        <v>35</v>
      </c>
      <c r="B703" t="s">
        <v>4773</v>
      </c>
      <c r="C703" s="25" t="s">
        <v>390</v>
      </c>
      <c r="E703" s="75"/>
      <c r="G703" s="1">
        <v>6346</v>
      </c>
      <c r="H703" t="s">
        <v>5154</v>
      </c>
      <c r="I703" t="s">
        <v>5151</v>
      </c>
      <c r="J703" s="6">
        <v>43461</v>
      </c>
      <c r="K703" t="s">
        <v>5153</v>
      </c>
    </row>
    <row r="704" spans="1:13">
      <c r="A704">
        <v>36</v>
      </c>
      <c r="B704" t="s">
        <v>4133</v>
      </c>
      <c r="C704" s="25" t="s">
        <v>1774</v>
      </c>
      <c r="E704" s="75">
        <v>1</v>
      </c>
      <c r="G704" s="1">
        <v>4518</v>
      </c>
      <c r="H704" t="s">
        <v>5155</v>
      </c>
      <c r="I704" t="s">
        <v>5156</v>
      </c>
      <c r="J704" s="6">
        <v>43461</v>
      </c>
      <c r="K704" t="s">
        <v>5159</v>
      </c>
    </row>
    <row r="705" spans="1:11">
      <c r="A705">
        <v>37</v>
      </c>
      <c r="B705" t="s">
        <v>4133</v>
      </c>
      <c r="C705" s="25" t="s">
        <v>1774</v>
      </c>
      <c r="E705" s="75">
        <v>1</v>
      </c>
      <c r="G705" s="1">
        <v>4518</v>
      </c>
      <c r="H705" t="s">
        <v>5158</v>
      </c>
      <c r="I705" t="s">
        <v>5157</v>
      </c>
      <c r="J705" s="6">
        <v>43461</v>
      </c>
      <c r="K705" t="s">
        <v>5160</v>
      </c>
    </row>
    <row r="706" spans="1:11">
      <c r="A706">
        <v>38</v>
      </c>
      <c r="B706" t="s">
        <v>3989</v>
      </c>
      <c r="C706" s="25" t="s">
        <v>88</v>
      </c>
      <c r="E706" s="75">
        <v>1</v>
      </c>
      <c r="G706" s="1">
        <v>6861.78</v>
      </c>
      <c r="H706" t="s">
        <v>5162</v>
      </c>
      <c r="I706" t="s">
        <v>5161</v>
      </c>
      <c r="J706" s="6">
        <v>43461</v>
      </c>
      <c r="K706" t="s">
        <v>5163</v>
      </c>
    </row>
    <row r="707" spans="1:11">
      <c r="A707">
        <v>40</v>
      </c>
      <c r="B707" t="s">
        <v>4531</v>
      </c>
      <c r="C707" s="25" t="s">
        <v>88</v>
      </c>
      <c r="E707" s="75">
        <v>3</v>
      </c>
      <c r="G707" s="1">
        <v>6597</v>
      </c>
      <c r="H707" t="s">
        <v>5166</v>
      </c>
      <c r="I707" t="s">
        <v>5165</v>
      </c>
      <c r="J707" s="6">
        <v>43462</v>
      </c>
      <c r="K707" t="s">
        <v>5167</v>
      </c>
    </row>
    <row r="708" spans="1:11">
      <c r="A708">
        <v>41</v>
      </c>
      <c r="B708" t="s">
        <v>4531</v>
      </c>
      <c r="C708" s="25" t="s">
        <v>88</v>
      </c>
      <c r="E708" s="75">
        <v>3</v>
      </c>
      <c r="G708" s="1">
        <v>6597</v>
      </c>
      <c r="H708" t="s">
        <v>5169</v>
      </c>
      <c r="I708" t="s">
        <v>5168</v>
      </c>
      <c r="J708" s="6">
        <v>43462</v>
      </c>
      <c r="K708" t="s">
        <v>5170</v>
      </c>
    </row>
    <row r="709" spans="1:11">
      <c r="A709">
        <v>42</v>
      </c>
      <c r="B709" t="s">
        <v>3867</v>
      </c>
      <c r="C709" s="25" t="s">
        <v>1742</v>
      </c>
      <c r="E709" s="75">
        <v>3</v>
      </c>
      <c r="G709" s="1">
        <v>2909.28</v>
      </c>
      <c r="H709" t="s">
        <v>5172</v>
      </c>
      <c r="I709" t="s">
        <v>5171</v>
      </c>
      <c r="J709" s="6">
        <v>43462</v>
      </c>
      <c r="K709" t="s">
        <v>5173</v>
      </c>
    </row>
    <row r="710" spans="1:11">
      <c r="A710">
        <v>43</v>
      </c>
      <c r="B710" t="s">
        <v>4617</v>
      </c>
      <c r="C710" s="25" t="s">
        <v>1677</v>
      </c>
      <c r="E710" s="75">
        <v>15</v>
      </c>
      <c r="G710" s="1">
        <v>6937.35</v>
      </c>
      <c r="H710" t="s">
        <v>5175</v>
      </c>
      <c r="I710" t="s">
        <v>5174</v>
      </c>
      <c r="J710" s="6">
        <v>43462</v>
      </c>
      <c r="K710" t="s">
        <v>5176</v>
      </c>
    </row>
    <row r="711" spans="1:11">
      <c r="G711" s="26">
        <f>SUM(G669:G710)</f>
        <v>283307.41000000003</v>
      </c>
    </row>
    <row r="712" spans="1:11">
      <c r="B712" s="7" t="s">
        <v>5207</v>
      </c>
    </row>
    <row r="713" spans="1:11">
      <c r="A713">
        <v>1</v>
      </c>
      <c r="B713" t="s">
        <v>4925</v>
      </c>
      <c r="C713" s="25" t="s">
        <v>3314</v>
      </c>
      <c r="E713" s="75">
        <v>8</v>
      </c>
      <c r="G713" s="1">
        <v>2971.36</v>
      </c>
      <c r="H713" t="s">
        <v>5210</v>
      </c>
      <c r="I713" t="s">
        <v>5211</v>
      </c>
      <c r="J713" s="6">
        <v>43467</v>
      </c>
      <c r="K713" t="s">
        <v>4744</v>
      </c>
    </row>
    <row r="714" spans="1:11">
      <c r="A714">
        <v>2</v>
      </c>
      <c r="B714" t="s">
        <v>4968</v>
      </c>
      <c r="C714" s="25" t="s">
        <v>3543</v>
      </c>
      <c r="E714">
        <v>173</v>
      </c>
      <c r="G714" s="1">
        <v>212.79</v>
      </c>
      <c r="H714" t="s">
        <v>5213</v>
      </c>
      <c r="I714" t="s">
        <v>5212</v>
      </c>
      <c r="J714" s="6">
        <v>43467</v>
      </c>
      <c r="K714" t="s">
        <v>4744</v>
      </c>
    </row>
    <row r="715" spans="1:11">
      <c r="A715">
        <v>3</v>
      </c>
      <c r="B715" t="s">
        <v>4966</v>
      </c>
      <c r="C715" s="25" t="s">
        <v>3543</v>
      </c>
      <c r="E715">
        <v>83</v>
      </c>
      <c r="G715" s="1">
        <v>167.66</v>
      </c>
      <c r="H715" t="s">
        <v>5215</v>
      </c>
      <c r="I715" t="s">
        <v>5214</v>
      </c>
      <c r="J715" s="6">
        <v>43467</v>
      </c>
      <c r="K715" t="s">
        <v>4744</v>
      </c>
    </row>
    <row r="716" spans="1:11">
      <c r="A716">
        <v>4</v>
      </c>
      <c r="B716" t="s">
        <v>4911</v>
      </c>
      <c r="C716" s="25" t="s">
        <v>109</v>
      </c>
      <c r="E716" s="75"/>
      <c r="G716" s="1">
        <v>483.77</v>
      </c>
      <c r="H716" t="s">
        <v>5230</v>
      </c>
      <c r="I716" t="s">
        <v>5229</v>
      </c>
      <c r="J716" s="6">
        <v>43469</v>
      </c>
      <c r="K716" t="s">
        <v>5231</v>
      </c>
    </row>
    <row r="717" spans="1:11">
      <c r="A717">
        <v>5</v>
      </c>
      <c r="B717" t="s">
        <v>4640</v>
      </c>
      <c r="C717" s="25" t="s">
        <v>109</v>
      </c>
      <c r="E717" s="75"/>
      <c r="G717" s="1">
        <v>1277.07</v>
      </c>
      <c r="H717" t="s">
        <v>5233</v>
      </c>
      <c r="I717" t="s">
        <v>5232</v>
      </c>
      <c r="J717" s="6">
        <v>43469</v>
      </c>
      <c r="K717" t="s">
        <v>5234</v>
      </c>
    </row>
    <row r="718" spans="1:11">
      <c r="A718">
        <v>6</v>
      </c>
      <c r="B718" t="s">
        <v>4512</v>
      </c>
      <c r="C718" s="25" t="s">
        <v>109</v>
      </c>
      <c r="E718" s="75">
        <v>15</v>
      </c>
      <c r="G718" s="1">
        <v>2950.5</v>
      </c>
      <c r="H718" t="s">
        <v>5236</v>
      </c>
      <c r="I718" t="s">
        <v>5235</v>
      </c>
      <c r="J718" s="6">
        <v>43469</v>
      </c>
      <c r="K718" t="s">
        <v>5237</v>
      </c>
    </row>
    <row r="719" spans="1:11">
      <c r="A719">
        <v>7</v>
      </c>
      <c r="B719" t="s">
        <v>3696</v>
      </c>
      <c r="C719" s="25" t="s">
        <v>109</v>
      </c>
      <c r="E719" s="75">
        <v>75</v>
      </c>
      <c r="G719" s="1">
        <v>3587.25</v>
      </c>
      <c r="H719" t="s">
        <v>5239</v>
      </c>
      <c r="I719" t="s">
        <v>5238</v>
      </c>
      <c r="J719" s="6">
        <v>43469</v>
      </c>
      <c r="K719" t="s">
        <v>5240</v>
      </c>
    </row>
    <row r="720" spans="1:11">
      <c r="A720">
        <v>8</v>
      </c>
      <c r="B720" t="s">
        <v>4926</v>
      </c>
      <c r="C720" s="25" t="s">
        <v>1966</v>
      </c>
      <c r="E720" s="75">
        <v>189</v>
      </c>
      <c r="G720" s="1">
        <v>1513.89</v>
      </c>
      <c r="H720" t="s">
        <v>5242</v>
      </c>
      <c r="I720" t="s">
        <v>5241</v>
      </c>
      <c r="J720" s="6">
        <v>43469</v>
      </c>
      <c r="K720" t="s">
        <v>5243</v>
      </c>
    </row>
    <row r="721" spans="1:13">
      <c r="A721">
        <v>9</v>
      </c>
      <c r="B721" t="s">
        <v>3307</v>
      </c>
      <c r="C721" s="25" t="s">
        <v>1774</v>
      </c>
      <c r="E721">
        <v>73</v>
      </c>
      <c r="G721" s="1">
        <v>2260.08</v>
      </c>
      <c r="H721" t="s">
        <v>5245</v>
      </c>
      <c r="I721" t="s">
        <v>5244</v>
      </c>
      <c r="J721" s="6">
        <v>43469</v>
      </c>
      <c r="K721" t="s">
        <v>5246</v>
      </c>
    </row>
    <row r="722" spans="1:13">
      <c r="A722">
        <v>10</v>
      </c>
      <c r="B722" t="s">
        <v>4161</v>
      </c>
      <c r="C722" s="25" t="s">
        <v>1514</v>
      </c>
      <c r="E722">
        <v>2</v>
      </c>
      <c r="G722" s="1">
        <v>4565.08</v>
      </c>
      <c r="H722" t="s">
        <v>5258</v>
      </c>
      <c r="I722" t="s">
        <v>5257</v>
      </c>
      <c r="J722" s="6">
        <v>43472</v>
      </c>
      <c r="K722" t="s">
        <v>5259</v>
      </c>
    </row>
    <row r="723" spans="1:13">
      <c r="A723">
        <v>11</v>
      </c>
      <c r="B723" t="s">
        <v>3545</v>
      </c>
      <c r="C723" s="92" t="s">
        <v>5263</v>
      </c>
      <c r="E723" s="75">
        <v>8</v>
      </c>
      <c r="G723" s="1">
        <v>7638.24</v>
      </c>
      <c r="H723" t="s">
        <v>5261</v>
      </c>
      <c r="I723" t="s">
        <v>5260</v>
      </c>
      <c r="J723" s="6">
        <v>43472</v>
      </c>
      <c r="K723" t="s">
        <v>5262</v>
      </c>
      <c r="M723" s="181">
        <v>8179.08</v>
      </c>
    </row>
    <row r="724" spans="1:13">
      <c r="A724">
        <v>12</v>
      </c>
      <c r="B724" t="s">
        <v>4230</v>
      </c>
      <c r="C724" s="25" t="s">
        <v>109</v>
      </c>
      <c r="E724" s="75">
        <v>7</v>
      </c>
      <c r="G724" s="1">
        <v>4318.58</v>
      </c>
      <c r="H724" t="s">
        <v>5265</v>
      </c>
      <c r="I724" t="s">
        <v>5264</v>
      </c>
      <c r="J724" s="6">
        <v>43473</v>
      </c>
      <c r="K724" t="s">
        <v>5266</v>
      </c>
      <c r="M724" s="1">
        <v>11546.7</v>
      </c>
    </row>
    <row r="725" spans="1:13">
      <c r="A725">
        <v>13</v>
      </c>
      <c r="B725" t="s">
        <v>3046</v>
      </c>
      <c r="C725" s="25" t="s">
        <v>1462</v>
      </c>
      <c r="E725">
        <v>16</v>
      </c>
      <c r="G725" s="1">
        <v>3115.84</v>
      </c>
      <c r="H725" t="s">
        <v>5270</v>
      </c>
      <c r="I725" t="s">
        <v>5267</v>
      </c>
      <c r="J725" s="6">
        <v>43473</v>
      </c>
      <c r="K725" t="s">
        <v>5268</v>
      </c>
      <c r="M725" s="1">
        <v>4435.38</v>
      </c>
    </row>
    <row r="726" spans="1:13">
      <c r="A726">
        <v>14</v>
      </c>
      <c r="B726" t="s">
        <v>3046</v>
      </c>
      <c r="C726" s="25" t="s">
        <v>1462</v>
      </c>
      <c r="E726">
        <v>42</v>
      </c>
      <c r="G726" s="181">
        <v>8179.08</v>
      </c>
      <c r="H726" t="s">
        <v>5271</v>
      </c>
      <c r="I726" t="s">
        <v>5269</v>
      </c>
      <c r="J726" s="6">
        <v>43473</v>
      </c>
      <c r="K726" t="s">
        <v>5272</v>
      </c>
      <c r="M726" s="1">
        <v>3818.62</v>
      </c>
    </row>
    <row r="727" spans="1:13">
      <c r="A727">
        <v>15</v>
      </c>
      <c r="B727" t="s">
        <v>3851</v>
      </c>
      <c r="C727" s="25" t="s">
        <v>2040</v>
      </c>
      <c r="E727">
        <v>15</v>
      </c>
      <c r="G727" s="1">
        <v>11546.7</v>
      </c>
      <c r="H727" t="s">
        <v>5274</v>
      </c>
      <c r="I727" t="s">
        <v>5273</v>
      </c>
      <c r="J727" s="6">
        <v>43473</v>
      </c>
      <c r="K727" t="s">
        <v>5275</v>
      </c>
      <c r="M727" s="11">
        <f>SUM(M723:M726)</f>
        <v>27979.78</v>
      </c>
    </row>
    <row r="728" spans="1:13">
      <c r="A728">
        <v>16</v>
      </c>
      <c r="B728" t="s">
        <v>5178</v>
      </c>
      <c r="C728" s="25" t="s">
        <v>1677</v>
      </c>
      <c r="E728" s="75">
        <v>1</v>
      </c>
      <c r="G728" s="1">
        <v>2457</v>
      </c>
      <c r="H728" t="s">
        <v>5277</v>
      </c>
      <c r="I728" t="s">
        <v>5276</v>
      </c>
      <c r="J728" s="6">
        <v>43475</v>
      </c>
      <c r="K728" t="s">
        <v>4744</v>
      </c>
    </row>
    <row r="729" spans="1:13">
      <c r="A729">
        <v>17</v>
      </c>
      <c r="B729" t="s">
        <v>4229</v>
      </c>
      <c r="C729" s="25" t="s">
        <v>5292</v>
      </c>
      <c r="E729" s="75">
        <v>6</v>
      </c>
      <c r="G729" s="1">
        <v>4435.38</v>
      </c>
      <c r="H729" t="s">
        <v>5290</v>
      </c>
      <c r="I729" t="s">
        <v>5289</v>
      </c>
      <c r="J729" s="6">
        <v>43475</v>
      </c>
      <c r="K729" t="s">
        <v>5293</v>
      </c>
    </row>
    <row r="730" spans="1:13">
      <c r="A730">
        <v>18</v>
      </c>
      <c r="B730" t="s">
        <v>4964</v>
      </c>
      <c r="C730" s="25" t="s">
        <v>109</v>
      </c>
      <c r="E730" s="75">
        <v>13</v>
      </c>
      <c r="G730" s="1">
        <v>3818.62</v>
      </c>
      <c r="H730" t="s">
        <v>5290</v>
      </c>
      <c r="I730" t="s">
        <v>5289</v>
      </c>
      <c r="J730" s="6">
        <v>43475</v>
      </c>
      <c r="K730" t="s">
        <v>5291</v>
      </c>
    </row>
    <row r="731" spans="1:13">
      <c r="A731">
        <v>19</v>
      </c>
      <c r="B731" t="s">
        <v>4965</v>
      </c>
      <c r="C731" s="73" t="s">
        <v>2352</v>
      </c>
      <c r="E731">
        <v>13</v>
      </c>
      <c r="G731" s="1">
        <v>1904.11</v>
      </c>
      <c r="H731" t="s">
        <v>5308</v>
      </c>
      <c r="I731" t="s">
        <v>5309</v>
      </c>
      <c r="J731" s="6">
        <v>43479</v>
      </c>
      <c r="K731" t="s">
        <v>5310</v>
      </c>
    </row>
    <row r="732" spans="1:13">
      <c r="A732">
        <v>20</v>
      </c>
      <c r="B732" t="s">
        <v>5201</v>
      </c>
      <c r="C732" s="73" t="s">
        <v>2352</v>
      </c>
      <c r="E732">
        <v>10</v>
      </c>
      <c r="G732" s="1">
        <v>1579.4</v>
      </c>
      <c r="H732" t="s">
        <v>5312</v>
      </c>
      <c r="I732" t="s">
        <v>5311</v>
      </c>
      <c r="J732" s="6">
        <v>43479</v>
      </c>
      <c r="K732" t="s">
        <v>5313</v>
      </c>
    </row>
    <row r="733" spans="1:13">
      <c r="A733">
        <v>21</v>
      </c>
      <c r="B733" t="s">
        <v>5196</v>
      </c>
      <c r="C733" s="73" t="s">
        <v>2344</v>
      </c>
      <c r="E733">
        <v>3</v>
      </c>
      <c r="G733" s="1">
        <v>294</v>
      </c>
      <c r="H733" t="s">
        <v>5315</v>
      </c>
      <c r="I733" t="s">
        <v>5314</v>
      </c>
      <c r="J733" s="6">
        <v>43479</v>
      </c>
      <c r="K733" t="s">
        <v>5316</v>
      </c>
    </row>
    <row r="734" spans="1:13">
      <c r="A734">
        <v>22</v>
      </c>
      <c r="B734" t="s">
        <v>4516</v>
      </c>
      <c r="C734" s="25" t="s">
        <v>5292</v>
      </c>
      <c r="E734" s="75">
        <v>9</v>
      </c>
      <c r="G734" s="1">
        <v>10056.42</v>
      </c>
      <c r="H734" t="s">
        <v>5318</v>
      </c>
      <c r="I734" t="s">
        <v>5317</v>
      </c>
      <c r="J734" s="6">
        <v>43479</v>
      </c>
      <c r="K734" t="s">
        <v>5319</v>
      </c>
    </row>
    <row r="735" spans="1:13">
      <c r="A735">
        <v>23</v>
      </c>
      <c r="B735" t="s">
        <v>1969</v>
      </c>
      <c r="C735" s="73" t="s">
        <v>5320</v>
      </c>
      <c r="E735">
        <v>10</v>
      </c>
      <c r="G735" s="1">
        <v>0</v>
      </c>
      <c r="H735" t="s">
        <v>5322</v>
      </c>
      <c r="I735" t="s">
        <v>5321</v>
      </c>
      <c r="J735" s="6">
        <v>43116</v>
      </c>
      <c r="K735" t="s">
        <v>5323</v>
      </c>
    </row>
    <row r="736" spans="1:13">
      <c r="A736">
        <v>24</v>
      </c>
      <c r="B736" t="s">
        <v>4699</v>
      </c>
      <c r="C736" s="25" t="s">
        <v>109</v>
      </c>
      <c r="E736" s="75">
        <v>21</v>
      </c>
      <c r="G736" s="1">
        <v>1274.49</v>
      </c>
      <c r="H736" t="s">
        <v>5326</v>
      </c>
      <c r="I736" t="s">
        <v>5325</v>
      </c>
      <c r="J736" s="6">
        <v>43116</v>
      </c>
      <c r="K736" t="s">
        <v>5327</v>
      </c>
    </row>
    <row r="737" spans="1:11">
      <c r="A737">
        <v>25</v>
      </c>
      <c r="B737" t="s">
        <v>4533</v>
      </c>
      <c r="C737" s="25" t="s">
        <v>109</v>
      </c>
      <c r="E737" s="75">
        <v>19</v>
      </c>
      <c r="G737" s="1">
        <v>1074.26</v>
      </c>
      <c r="H737" t="s">
        <v>5329</v>
      </c>
      <c r="I737" t="s">
        <v>5328</v>
      </c>
      <c r="J737" s="6">
        <v>43116</v>
      </c>
      <c r="K737" t="s">
        <v>5330</v>
      </c>
    </row>
    <row r="738" spans="1:11">
      <c r="A738">
        <v>26</v>
      </c>
      <c r="B738" t="s">
        <v>3997</v>
      </c>
      <c r="C738" s="25" t="s">
        <v>3998</v>
      </c>
      <c r="E738">
        <v>9</v>
      </c>
      <c r="G738" s="1">
        <v>4894.83</v>
      </c>
      <c r="H738" t="s">
        <v>5344</v>
      </c>
      <c r="I738" t="s">
        <v>5343</v>
      </c>
      <c r="J738" s="6">
        <v>43482</v>
      </c>
      <c r="K738" t="s">
        <v>9</v>
      </c>
    </row>
    <row r="739" spans="1:11">
      <c r="A739">
        <v>27</v>
      </c>
      <c r="B739" t="s">
        <v>4193</v>
      </c>
      <c r="C739" s="25" t="s">
        <v>3998</v>
      </c>
      <c r="E739">
        <v>10</v>
      </c>
      <c r="G739" s="1">
        <v>4966.5</v>
      </c>
      <c r="H739" t="s">
        <v>5346</v>
      </c>
      <c r="I739" t="s">
        <v>5345</v>
      </c>
      <c r="J739" s="6">
        <v>43482</v>
      </c>
      <c r="K739" t="s">
        <v>4744</v>
      </c>
    </row>
    <row r="740" spans="1:11">
      <c r="A740">
        <v>28</v>
      </c>
      <c r="B740" t="s">
        <v>5033</v>
      </c>
      <c r="C740" s="25" t="s">
        <v>88</v>
      </c>
      <c r="E740" s="75">
        <v>6</v>
      </c>
      <c r="G740" s="1">
        <v>4598.88</v>
      </c>
      <c r="H740" t="s">
        <v>5357</v>
      </c>
      <c r="I740" t="s">
        <v>5355</v>
      </c>
      <c r="J740" s="6">
        <v>43483</v>
      </c>
      <c r="K740" t="s">
        <v>5356</v>
      </c>
    </row>
    <row r="741" spans="1:11">
      <c r="A741">
        <v>29</v>
      </c>
      <c r="B741" t="s">
        <v>4680</v>
      </c>
      <c r="C741" s="25" t="s">
        <v>1774</v>
      </c>
      <c r="E741" s="75">
        <v>6</v>
      </c>
      <c r="G741" s="1">
        <v>11106</v>
      </c>
      <c r="H741" t="s">
        <v>5368</v>
      </c>
      <c r="I741" t="s">
        <v>5367</v>
      </c>
      <c r="J741" s="6">
        <v>43484</v>
      </c>
      <c r="K741" t="s">
        <v>5369</v>
      </c>
    </row>
    <row r="742" spans="1:11">
      <c r="A742">
        <v>30</v>
      </c>
      <c r="B742" t="s">
        <v>5227</v>
      </c>
      <c r="C742" t="s">
        <v>1229</v>
      </c>
      <c r="E742">
        <v>1</v>
      </c>
      <c r="G742" s="5">
        <v>97</v>
      </c>
      <c r="H742" t="s">
        <v>5371</v>
      </c>
      <c r="I742" t="s">
        <v>5370</v>
      </c>
      <c r="J742" s="6">
        <v>43484</v>
      </c>
      <c r="K742" t="s">
        <v>5372</v>
      </c>
    </row>
    <row r="743" spans="1:11">
      <c r="A743">
        <v>31</v>
      </c>
      <c r="B743" t="s">
        <v>5227</v>
      </c>
      <c r="C743" s="25" t="s">
        <v>1229</v>
      </c>
      <c r="E743">
        <v>1</v>
      </c>
      <c r="G743" s="1">
        <v>97</v>
      </c>
      <c r="H743" t="s">
        <v>5373</v>
      </c>
      <c r="I743" t="s">
        <v>5374</v>
      </c>
      <c r="J743" s="6">
        <v>43484</v>
      </c>
      <c r="K743" t="s">
        <v>5375</v>
      </c>
    </row>
    <row r="744" spans="1:11">
      <c r="A744">
        <v>32</v>
      </c>
      <c r="B744" t="s">
        <v>5227</v>
      </c>
      <c r="C744" t="s">
        <v>1229</v>
      </c>
      <c r="E744">
        <v>1</v>
      </c>
      <c r="G744" s="5">
        <v>97</v>
      </c>
      <c r="H744" t="s">
        <v>5377</v>
      </c>
      <c r="I744" t="s">
        <v>5376</v>
      </c>
      <c r="J744" s="6">
        <v>43484</v>
      </c>
      <c r="K744" t="s">
        <v>5378</v>
      </c>
    </row>
    <row r="745" spans="1:11">
      <c r="A745">
        <v>33</v>
      </c>
      <c r="B745" t="s">
        <v>3459</v>
      </c>
      <c r="C745" s="25" t="s">
        <v>1545</v>
      </c>
      <c r="E745" s="75">
        <v>13</v>
      </c>
      <c r="G745" s="170">
        <v>1036.6199999999999</v>
      </c>
      <c r="H745" t="s">
        <v>5380</v>
      </c>
      <c r="I745" t="s">
        <v>5379</v>
      </c>
      <c r="J745" s="6">
        <v>43486</v>
      </c>
      <c r="K745" t="s">
        <v>5381</v>
      </c>
    </row>
    <row r="746" spans="1:11">
      <c r="A746">
        <v>34</v>
      </c>
      <c r="B746" t="s">
        <v>2779</v>
      </c>
      <c r="C746" s="25" t="s">
        <v>1545</v>
      </c>
      <c r="E746" s="75">
        <v>15</v>
      </c>
      <c r="G746" s="1">
        <v>2516.5500000000002</v>
      </c>
      <c r="H746" t="s">
        <v>5383</v>
      </c>
      <c r="I746" t="s">
        <v>5382</v>
      </c>
      <c r="J746" s="6">
        <v>43486</v>
      </c>
      <c r="K746" t="s">
        <v>5384</v>
      </c>
    </row>
    <row r="747" spans="1:11">
      <c r="A747">
        <v>35</v>
      </c>
      <c r="B747" t="s">
        <v>5226</v>
      </c>
      <c r="C747" s="25" t="s">
        <v>156</v>
      </c>
      <c r="E747" s="75">
        <v>4</v>
      </c>
      <c r="G747" s="170">
        <v>669.44</v>
      </c>
      <c r="H747" t="s">
        <v>5388</v>
      </c>
      <c r="I747" t="s">
        <v>5387</v>
      </c>
      <c r="J747" s="6">
        <v>43486</v>
      </c>
      <c r="K747" t="s">
        <v>5389</v>
      </c>
    </row>
    <row r="748" spans="1:11">
      <c r="A748">
        <v>36</v>
      </c>
      <c r="B748" t="s">
        <v>4698</v>
      </c>
      <c r="C748" s="25" t="s">
        <v>5292</v>
      </c>
      <c r="E748" s="75">
        <v>4</v>
      </c>
      <c r="G748" s="1">
        <v>7301.52</v>
      </c>
      <c r="H748" t="s">
        <v>5392</v>
      </c>
      <c r="I748" t="s">
        <v>5390</v>
      </c>
      <c r="J748" s="6">
        <v>43486</v>
      </c>
      <c r="K748" t="s">
        <v>5391</v>
      </c>
    </row>
    <row r="749" spans="1:11">
      <c r="A749">
        <v>37</v>
      </c>
      <c r="B749" t="s">
        <v>4698</v>
      </c>
      <c r="C749" s="25" t="s">
        <v>5292</v>
      </c>
      <c r="E749" s="75">
        <v>4</v>
      </c>
      <c r="G749" s="1">
        <v>7301.52</v>
      </c>
      <c r="H749" t="s">
        <v>5393</v>
      </c>
      <c r="I749" t="s">
        <v>5394</v>
      </c>
      <c r="J749" s="6">
        <v>43486</v>
      </c>
      <c r="K749" t="s">
        <v>5395</v>
      </c>
    </row>
    <row r="750" spans="1:11">
      <c r="A750">
        <v>38</v>
      </c>
      <c r="B750" t="s">
        <v>4698</v>
      </c>
      <c r="C750" s="25" t="s">
        <v>5292</v>
      </c>
      <c r="E750" s="75">
        <v>3</v>
      </c>
      <c r="G750" s="1">
        <v>5476.14</v>
      </c>
      <c r="H750" t="s">
        <v>5397</v>
      </c>
      <c r="I750" t="s">
        <v>5396</v>
      </c>
      <c r="J750" s="6">
        <v>43486</v>
      </c>
      <c r="K750" t="s">
        <v>5398</v>
      </c>
    </row>
    <row r="751" spans="1:11">
      <c r="A751">
        <v>39</v>
      </c>
      <c r="B751" t="s">
        <v>4605</v>
      </c>
      <c r="C751" s="25" t="s">
        <v>1774</v>
      </c>
      <c r="E751" s="75">
        <v>2</v>
      </c>
      <c r="G751" s="1">
        <v>9023.24</v>
      </c>
      <c r="H751" t="s">
        <v>5415</v>
      </c>
      <c r="I751" t="s">
        <v>5412</v>
      </c>
      <c r="J751" s="6">
        <v>43487</v>
      </c>
      <c r="K751" t="s">
        <v>5414</v>
      </c>
    </row>
    <row r="752" spans="1:11">
      <c r="A752">
        <v>40</v>
      </c>
      <c r="B752" t="s">
        <v>4605</v>
      </c>
      <c r="C752" s="25" t="s">
        <v>1774</v>
      </c>
      <c r="E752" s="75">
        <v>2</v>
      </c>
      <c r="G752" s="1">
        <v>9023.24</v>
      </c>
      <c r="H752" t="s">
        <v>5417</v>
      </c>
      <c r="I752" t="s">
        <v>5416</v>
      </c>
      <c r="J752" s="6">
        <v>43487</v>
      </c>
      <c r="K752" t="s">
        <v>5413</v>
      </c>
    </row>
    <row r="753" spans="1:11">
      <c r="A753">
        <v>41</v>
      </c>
      <c r="B753" t="s">
        <v>5199</v>
      </c>
      <c r="C753" s="25" t="s">
        <v>1677</v>
      </c>
      <c r="E753" s="75">
        <v>14</v>
      </c>
      <c r="G753" s="1">
        <v>1809.22</v>
      </c>
      <c r="H753" t="s">
        <v>5436</v>
      </c>
      <c r="I753" t="s">
        <v>5435</v>
      </c>
      <c r="J753" s="6">
        <v>43124</v>
      </c>
      <c r="K753" t="s">
        <v>5437</v>
      </c>
    </row>
    <row r="754" spans="1:11">
      <c r="A754">
        <v>42</v>
      </c>
      <c r="B754" t="s">
        <v>4001</v>
      </c>
      <c r="C754" s="25" t="s">
        <v>1545</v>
      </c>
      <c r="E754" s="75">
        <v>51</v>
      </c>
      <c r="G754" s="1">
        <v>584.46</v>
      </c>
      <c r="H754" t="s">
        <v>5439</v>
      </c>
      <c r="I754" t="s">
        <v>5438</v>
      </c>
      <c r="J754" s="6">
        <v>43124</v>
      </c>
      <c r="K754" t="s">
        <v>5440</v>
      </c>
    </row>
    <row r="755" spans="1:11">
      <c r="A755">
        <v>43</v>
      </c>
      <c r="B755" t="s">
        <v>3956</v>
      </c>
      <c r="C755" s="25" t="s">
        <v>2697</v>
      </c>
      <c r="E755" s="75">
        <v>14</v>
      </c>
      <c r="G755" s="170">
        <v>1476.44</v>
      </c>
      <c r="H755" t="s">
        <v>5442</v>
      </c>
      <c r="I755" t="s">
        <v>5441</v>
      </c>
      <c r="J755" s="6">
        <v>43124</v>
      </c>
      <c r="K755" t="s">
        <v>5443</v>
      </c>
    </row>
    <row r="756" spans="1:11">
      <c r="A756">
        <v>44</v>
      </c>
      <c r="B756" t="s">
        <v>5285</v>
      </c>
      <c r="C756" s="25" t="s">
        <v>390</v>
      </c>
      <c r="E756" s="75">
        <v>5</v>
      </c>
      <c r="G756" s="1">
        <v>4407.6499999999996</v>
      </c>
      <c r="H756" t="s">
        <v>5445</v>
      </c>
      <c r="I756" t="s">
        <v>5444</v>
      </c>
      <c r="J756" s="6">
        <v>43124</v>
      </c>
      <c r="K756" t="s">
        <v>5446</v>
      </c>
    </row>
    <row r="757" spans="1:11">
      <c r="A757">
        <v>45</v>
      </c>
      <c r="B757" t="s">
        <v>5223</v>
      </c>
      <c r="C757" t="s">
        <v>1677</v>
      </c>
      <c r="E757" s="75">
        <v>1</v>
      </c>
      <c r="G757" s="1">
        <v>3251</v>
      </c>
      <c r="H757" t="s">
        <v>5448</v>
      </c>
      <c r="I757" t="s">
        <v>5447</v>
      </c>
      <c r="J757" s="6">
        <v>43490</v>
      </c>
      <c r="K757" t="s">
        <v>4744</v>
      </c>
    </row>
    <row r="758" spans="1:11">
      <c r="A758">
        <v>46</v>
      </c>
      <c r="B758" t="s">
        <v>4959</v>
      </c>
      <c r="C758" s="25" t="s">
        <v>3314</v>
      </c>
      <c r="E758" s="75">
        <v>6</v>
      </c>
      <c r="G758" s="170">
        <v>4666.74</v>
      </c>
      <c r="H758" t="s">
        <v>5451</v>
      </c>
      <c r="I758" t="s">
        <v>5450</v>
      </c>
      <c r="J758" s="6">
        <v>43490</v>
      </c>
      <c r="K758" t="s">
        <v>5449</v>
      </c>
    </row>
    <row r="759" spans="1:11">
      <c r="A759">
        <v>47</v>
      </c>
      <c r="B759" t="s">
        <v>4959</v>
      </c>
      <c r="C759" s="25" t="s">
        <v>3314</v>
      </c>
      <c r="E759" s="75">
        <v>6</v>
      </c>
      <c r="G759" s="170">
        <v>4666.74</v>
      </c>
      <c r="H759" t="s">
        <v>5455</v>
      </c>
      <c r="I759" t="s">
        <v>5452</v>
      </c>
      <c r="J759" s="6">
        <v>43493</v>
      </c>
      <c r="K759" t="s">
        <v>5456</v>
      </c>
    </row>
    <row r="760" spans="1:11">
      <c r="A760">
        <v>48</v>
      </c>
      <c r="B760" t="s">
        <v>4858</v>
      </c>
      <c r="C760" s="25" t="s">
        <v>789</v>
      </c>
      <c r="E760" s="75">
        <v>1</v>
      </c>
      <c r="G760" s="170">
        <v>4556</v>
      </c>
      <c r="H760" t="s">
        <v>5453</v>
      </c>
      <c r="I760" t="s">
        <v>5454</v>
      </c>
      <c r="J760" s="6">
        <v>43490</v>
      </c>
      <c r="K760" t="s">
        <v>5457</v>
      </c>
    </row>
    <row r="761" spans="1:11">
      <c r="A761">
        <v>49</v>
      </c>
      <c r="B761" t="s">
        <v>4858</v>
      </c>
      <c r="C761" s="25" t="s">
        <v>789</v>
      </c>
      <c r="E761" s="75">
        <v>1</v>
      </c>
      <c r="G761" s="170">
        <v>4556</v>
      </c>
      <c r="H761" t="s">
        <v>5459</v>
      </c>
      <c r="I761" t="s">
        <v>5458</v>
      </c>
      <c r="J761" s="6">
        <v>43490</v>
      </c>
      <c r="K761" t="s">
        <v>5460</v>
      </c>
    </row>
    <row r="762" spans="1:11">
      <c r="A762">
        <v>50</v>
      </c>
      <c r="B762" t="s">
        <v>4639</v>
      </c>
      <c r="C762" t="s">
        <v>3314</v>
      </c>
      <c r="E762" s="75">
        <v>2</v>
      </c>
      <c r="G762" s="170">
        <v>192.96</v>
      </c>
      <c r="H762" t="s">
        <v>5466</v>
      </c>
      <c r="I762" t="s">
        <v>5465</v>
      </c>
      <c r="J762" s="6">
        <v>43493</v>
      </c>
      <c r="K762" t="s">
        <v>4744</v>
      </c>
    </row>
    <row r="763" spans="1:11">
      <c r="A763">
        <v>51</v>
      </c>
      <c r="B763" t="s">
        <v>5251</v>
      </c>
      <c r="C763" s="25" t="s">
        <v>3314</v>
      </c>
      <c r="E763" s="75">
        <v>1</v>
      </c>
      <c r="G763" s="170">
        <v>98.72</v>
      </c>
      <c r="H763" t="s">
        <v>5469</v>
      </c>
      <c r="I763" t="s">
        <v>5468</v>
      </c>
      <c r="J763" s="6">
        <v>43493</v>
      </c>
      <c r="K763" t="s">
        <v>4744</v>
      </c>
    </row>
    <row r="764" spans="1:11">
      <c r="A764">
        <v>52</v>
      </c>
      <c r="B764" t="s">
        <v>4204</v>
      </c>
      <c r="C764" s="25" t="s">
        <v>109</v>
      </c>
      <c r="E764" s="75">
        <v>35</v>
      </c>
      <c r="G764" s="1">
        <v>5735.45</v>
      </c>
      <c r="H764" t="s">
        <v>5471</v>
      </c>
      <c r="I764" t="s">
        <v>5470</v>
      </c>
      <c r="J764" s="6">
        <v>43493</v>
      </c>
      <c r="K764" t="s">
        <v>5467</v>
      </c>
    </row>
    <row r="765" spans="1:11">
      <c r="A765">
        <v>53</v>
      </c>
      <c r="B765" t="s">
        <v>2870</v>
      </c>
      <c r="C765" s="25" t="s">
        <v>1545</v>
      </c>
      <c r="E765" s="75">
        <v>8</v>
      </c>
      <c r="G765" s="170">
        <v>879.84</v>
      </c>
      <c r="H765" t="s">
        <v>5473</v>
      </c>
      <c r="I765" t="s">
        <v>5472</v>
      </c>
      <c r="J765" s="6">
        <v>43493</v>
      </c>
      <c r="K765" t="s">
        <v>4744</v>
      </c>
    </row>
    <row r="766" spans="1:11">
      <c r="A766">
        <v>54</v>
      </c>
      <c r="B766" t="s">
        <v>3694</v>
      </c>
      <c r="C766" s="25" t="s">
        <v>1545</v>
      </c>
      <c r="E766" s="75">
        <v>9</v>
      </c>
      <c r="G766" s="170">
        <v>672.12</v>
      </c>
      <c r="H766" t="s">
        <v>5475</v>
      </c>
      <c r="I766" t="s">
        <v>5474</v>
      </c>
      <c r="J766" s="6">
        <v>43493</v>
      </c>
    </row>
    <row r="767" spans="1:11">
      <c r="A767">
        <v>55</v>
      </c>
      <c r="B767" t="s">
        <v>4753</v>
      </c>
      <c r="C767" s="25" t="s">
        <v>3493</v>
      </c>
      <c r="E767" s="75">
        <v>11</v>
      </c>
      <c r="G767" s="1">
        <v>9168.06</v>
      </c>
      <c r="H767" t="s">
        <v>5491</v>
      </c>
      <c r="I767" t="s">
        <v>5490</v>
      </c>
      <c r="J767" s="6">
        <v>43493</v>
      </c>
      <c r="K767" t="s">
        <v>5476</v>
      </c>
    </row>
    <row r="768" spans="1:11">
      <c r="A768">
        <v>56</v>
      </c>
      <c r="B768" t="s">
        <v>5283</v>
      </c>
      <c r="C768" s="25" t="s">
        <v>156</v>
      </c>
      <c r="E768" s="75">
        <v>2</v>
      </c>
      <c r="G768" s="170">
        <v>997.38</v>
      </c>
      <c r="H768" t="s">
        <v>5502</v>
      </c>
      <c r="I768" t="s">
        <v>5501</v>
      </c>
      <c r="J768" s="6">
        <v>43494</v>
      </c>
      <c r="K768" t="s">
        <v>5503</v>
      </c>
    </row>
    <row r="769" spans="1:11">
      <c r="A769">
        <v>57</v>
      </c>
      <c r="B769" t="s">
        <v>4530</v>
      </c>
      <c r="C769" s="25" t="s">
        <v>109</v>
      </c>
      <c r="E769" s="75">
        <v>2</v>
      </c>
      <c r="G769" s="1">
        <v>1325.58</v>
      </c>
      <c r="H769" t="s">
        <v>5505</v>
      </c>
      <c r="I769" t="s">
        <v>5504</v>
      </c>
      <c r="J769" s="6">
        <v>43494</v>
      </c>
      <c r="K769" t="s">
        <v>5506</v>
      </c>
    </row>
    <row r="770" spans="1:11">
      <c r="A770">
        <v>58</v>
      </c>
      <c r="B770" t="s">
        <v>5100</v>
      </c>
      <c r="C770" s="25" t="s">
        <v>109</v>
      </c>
      <c r="E770" s="75">
        <v>13</v>
      </c>
      <c r="G770" s="1">
        <v>2598.96</v>
      </c>
      <c r="H770" t="s">
        <v>5508</v>
      </c>
      <c r="I770" t="s">
        <v>5507</v>
      </c>
      <c r="J770" s="6">
        <v>43494</v>
      </c>
      <c r="K770" t="s">
        <v>5509</v>
      </c>
    </row>
    <row r="771" spans="1:11">
      <c r="A771">
        <v>59</v>
      </c>
      <c r="B771" t="s">
        <v>3988</v>
      </c>
      <c r="C771" s="25" t="s">
        <v>109</v>
      </c>
      <c r="E771" s="75">
        <v>432</v>
      </c>
      <c r="G771" s="1">
        <v>9482.4</v>
      </c>
      <c r="H771" t="s">
        <v>5521</v>
      </c>
      <c r="I771" t="s">
        <v>5520</v>
      </c>
      <c r="J771" s="6">
        <v>43495</v>
      </c>
      <c r="K771" t="s">
        <v>5522</v>
      </c>
    </row>
    <row r="772" spans="1:11">
      <c r="A772">
        <v>60</v>
      </c>
      <c r="B772" t="s">
        <v>3938</v>
      </c>
      <c r="C772" s="25" t="s">
        <v>2697</v>
      </c>
      <c r="E772" s="75">
        <v>167</v>
      </c>
      <c r="G772" s="1">
        <v>9417.1299999999992</v>
      </c>
      <c r="H772" t="s">
        <v>5534</v>
      </c>
      <c r="I772" t="s">
        <v>5533</v>
      </c>
      <c r="J772" s="6">
        <v>43496</v>
      </c>
      <c r="K772" t="s">
        <v>5535</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5540</v>
      </c>
      <c r="I775" t="s">
        <v>5539</v>
      </c>
      <c r="J775" s="6">
        <v>43497</v>
      </c>
      <c r="K775" t="s">
        <v>5541</v>
      </c>
    </row>
    <row r="776" spans="1:11">
      <c r="A776">
        <v>62</v>
      </c>
      <c r="B776" t="s">
        <v>4727</v>
      </c>
      <c r="C776" s="25" t="s">
        <v>109</v>
      </c>
      <c r="E776" s="75">
        <v>14</v>
      </c>
      <c r="G776" s="1">
        <v>4446.68</v>
      </c>
      <c r="H776" t="s">
        <v>5543</v>
      </c>
      <c r="I776" t="s">
        <v>5542</v>
      </c>
      <c r="J776" s="6">
        <v>43497</v>
      </c>
      <c r="K776" t="s">
        <v>5544</v>
      </c>
    </row>
    <row r="777" spans="1:11">
      <c r="A777">
        <v>63</v>
      </c>
      <c r="B777" t="s">
        <v>5133</v>
      </c>
      <c r="C777" s="25" t="s">
        <v>5134</v>
      </c>
      <c r="E777" s="75">
        <v>11</v>
      </c>
      <c r="G777" s="1">
        <v>6853</v>
      </c>
      <c r="H777" t="s">
        <v>5550</v>
      </c>
      <c r="I777" t="s">
        <v>5549</v>
      </c>
      <c r="J777" s="6">
        <v>43501</v>
      </c>
      <c r="K777" t="s">
        <v>5551</v>
      </c>
    </row>
    <row r="778" spans="1:11">
      <c r="A778">
        <v>64</v>
      </c>
      <c r="B778" t="s">
        <v>4774</v>
      </c>
      <c r="C778" s="25" t="s">
        <v>661</v>
      </c>
      <c r="E778" s="75">
        <v>31</v>
      </c>
      <c r="G778" s="1">
        <v>11244.94</v>
      </c>
      <c r="H778" t="s">
        <v>5553</v>
      </c>
      <c r="I778" t="s">
        <v>5552</v>
      </c>
      <c r="J778" s="6">
        <v>43504</v>
      </c>
      <c r="K778" t="s">
        <v>5554</v>
      </c>
    </row>
    <row r="779" spans="1:11">
      <c r="A779">
        <v>65</v>
      </c>
      <c r="B779" t="s">
        <v>4964</v>
      </c>
      <c r="C779" s="25" t="s">
        <v>109</v>
      </c>
      <c r="E779" s="75">
        <v>25</v>
      </c>
      <c r="G779" s="1">
        <v>7343.5</v>
      </c>
      <c r="H779" t="s">
        <v>5556</v>
      </c>
      <c r="I779" t="s">
        <v>5555</v>
      </c>
      <c r="K779" t="s">
        <v>5557</v>
      </c>
    </row>
    <row r="780" spans="1:11">
      <c r="A780">
        <v>66</v>
      </c>
      <c r="B780" t="s">
        <v>2776</v>
      </c>
      <c r="C780" s="25" t="s">
        <v>109</v>
      </c>
      <c r="E780" s="75">
        <v>8</v>
      </c>
      <c r="G780" s="1">
        <v>33825.279999999999</v>
      </c>
      <c r="H780" t="s">
        <v>5582</v>
      </c>
      <c r="I780" t="s">
        <v>5581</v>
      </c>
      <c r="J780" s="6">
        <v>43503</v>
      </c>
      <c r="K780" t="s">
        <v>5583</v>
      </c>
    </row>
    <row r="781" spans="1:11">
      <c r="A781">
        <v>67</v>
      </c>
      <c r="B781" t="s">
        <v>3719</v>
      </c>
      <c r="C781" s="25" t="s">
        <v>5594</v>
      </c>
      <c r="E781" s="75">
        <v>10</v>
      </c>
      <c r="G781" s="1">
        <v>1108.5999999999999</v>
      </c>
      <c r="H781" t="s">
        <v>5593</v>
      </c>
      <c r="I781" t="s">
        <v>5592</v>
      </c>
      <c r="J781" s="6">
        <v>43504</v>
      </c>
      <c r="K781" t="s">
        <v>5595</v>
      </c>
    </row>
    <row r="782" spans="1:11">
      <c r="A782">
        <v>68</v>
      </c>
      <c r="B782" t="s">
        <v>5515</v>
      </c>
      <c r="C782" s="25" t="s">
        <v>2352</v>
      </c>
      <c r="E782" s="75">
        <v>9</v>
      </c>
      <c r="G782" s="1">
        <v>2546.1</v>
      </c>
      <c r="H782" t="s">
        <v>5605</v>
      </c>
      <c r="I782" t="s">
        <v>5606</v>
      </c>
      <c r="J782" s="6">
        <v>43507</v>
      </c>
      <c r="K782" t="s">
        <v>5608</v>
      </c>
    </row>
    <row r="783" spans="1:11">
      <c r="A783">
        <v>69</v>
      </c>
      <c r="B783" t="s">
        <v>3958</v>
      </c>
      <c r="C783" s="25" t="s">
        <v>88</v>
      </c>
      <c r="E783" s="75">
        <v>1</v>
      </c>
      <c r="G783" s="181">
        <v>6862.89</v>
      </c>
      <c r="H783" t="s">
        <v>5605</v>
      </c>
      <c r="I783" t="s">
        <v>5607</v>
      </c>
      <c r="J783" s="6">
        <v>43507</v>
      </c>
      <c r="K783" t="s">
        <v>5609</v>
      </c>
    </row>
    <row r="784" spans="1:11">
      <c r="A784">
        <v>70</v>
      </c>
      <c r="B784" t="s">
        <v>4960</v>
      </c>
      <c r="C784" s="73" t="s">
        <v>88</v>
      </c>
      <c r="E784" s="75">
        <v>6</v>
      </c>
      <c r="G784" s="1">
        <v>5519.82</v>
      </c>
      <c r="H784" t="s">
        <v>5610</v>
      </c>
      <c r="I784" t="s">
        <v>5604</v>
      </c>
      <c r="J784" s="6">
        <v>43507</v>
      </c>
      <c r="K784" t="s">
        <v>5611</v>
      </c>
    </row>
    <row r="785" spans="1:11">
      <c r="A785">
        <v>71</v>
      </c>
      <c r="B785" t="s">
        <v>5017</v>
      </c>
      <c r="C785" s="73" t="s">
        <v>4776</v>
      </c>
      <c r="E785" s="75">
        <v>11</v>
      </c>
      <c r="G785" s="1">
        <v>3127.96</v>
      </c>
      <c r="H785" t="s">
        <v>5638</v>
      </c>
      <c r="I785" t="s">
        <v>5606</v>
      </c>
      <c r="J785" s="6">
        <v>43508</v>
      </c>
      <c r="K785" t="s">
        <v>5639</v>
      </c>
    </row>
    <row r="786" spans="1:11">
      <c r="A786">
        <v>72</v>
      </c>
      <c r="B786" t="s">
        <v>5040</v>
      </c>
      <c r="C786" s="25" t="s">
        <v>4514</v>
      </c>
      <c r="E786" s="75">
        <v>4</v>
      </c>
      <c r="G786" s="1">
        <v>2826.92</v>
      </c>
      <c r="H786" t="s">
        <v>5640</v>
      </c>
      <c r="I786" t="s">
        <v>5641</v>
      </c>
      <c r="J786" s="6">
        <v>43508</v>
      </c>
      <c r="K786" t="s">
        <v>5642</v>
      </c>
    </row>
    <row r="787" spans="1:11">
      <c r="A787">
        <v>73</v>
      </c>
      <c r="B787" t="s">
        <v>5527</v>
      </c>
      <c r="C787" t="s">
        <v>4050</v>
      </c>
      <c r="E787" s="75">
        <v>8</v>
      </c>
      <c r="G787" s="1">
        <v>538.4</v>
      </c>
      <c r="H787" t="s">
        <v>5640</v>
      </c>
      <c r="I787" t="s">
        <v>5643</v>
      </c>
      <c r="J787" s="6">
        <v>43508</v>
      </c>
      <c r="K787" t="s">
        <v>5644</v>
      </c>
    </row>
    <row r="788" spans="1:11">
      <c r="A788">
        <v>74</v>
      </c>
      <c r="B788" t="s">
        <v>5224</v>
      </c>
      <c r="C788" s="25" t="s">
        <v>5648</v>
      </c>
      <c r="E788" s="75">
        <v>3</v>
      </c>
      <c r="G788" s="1">
        <v>3963</v>
      </c>
      <c r="H788" t="s">
        <v>5646</v>
      </c>
      <c r="I788" t="s">
        <v>5645</v>
      </c>
      <c r="J788" s="6">
        <v>43508</v>
      </c>
      <c r="K788" t="s">
        <v>5647</v>
      </c>
    </row>
    <row r="789" spans="1:11">
      <c r="A789">
        <v>75</v>
      </c>
      <c r="B789" t="s">
        <v>4726</v>
      </c>
      <c r="C789" s="73" t="s">
        <v>5652</v>
      </c>
      <c r="E789" s="75">
        <v>1</v>
      </c>
      <c r="G789" s="1">
        <v>456.64</v>
      </c>
      <c r="H789" t="s">
        <v>5650</v>
      </c>
      <c r="I789" t="s">
        <v>5649</v>
      </c>
      <c r="J789" s="6">
        <v>43508</v>
      </c>
      <c r="K789" t="s">
        <v>5651</v>
      </c>
    </row>
    <row r="790" spans="1:11">
      <c r="A790">
        <v>76</v>
      </c>
      <c r="B790" t="s">
        <v>4862</v>
      </c>
      <c r="C790" s="73" t="s">
        <v>4050</v>
      </c>
      <c r="E790" s="75">
        <v>3</v>
      </c>
      <c r="G790" s="1">
        <v>2170.17</v>
      </c>
      <c r="H790" t="s">
        <v>5659</v>
      </c>
      <c r="I790" t="s">
        <v>5658</v>
      </c>
      <c r="J790" s="6">
        <v>43509</v>
      </c>
      <c r="K790" t="s">
        <v>5660</v>
      </c>
    </row>
    <row r="791" spans="1:11">
      <c r="A791">
        <v>77</v>
      </c>
      <c r="B791" t="s">
        <v>5588</v>
      </c>
      <c r="C791" s="25" t="s">
        <v>2605</v>
      </c>
      <c r="E791" s="75">
        <v>49</v>
      </c>
      <c r="G791" s="1">
        <v>7565.11</v>
      </c>
      <c r="H791" t="s">
        <v>5682</v>
      </c>
      <c r="I791" t="s">
        <v>5681</v>
      </c>
      <c r="J791" s="6">
        <v>43510</v>
      </c>
      <c r="K791" t="s">
        <v>5683</v>
      </c>
    </row>
    <row r="792" spans="1:11">
      <c r="A792">
        <v>78</v>
      </c>
      <c r="B792" t="s">
        <v>3935</v>
      </c>
      <c r="C792" t="s">
        <v>109</v>
      </c>
      <c r="E792" s="75">
        <v>6</v>
      </c>
      <c r="G792" s="1">
        <v>5672.28</v>
      </c>
      <c r="H792" t="s">
        <v>5685</v>
      </c>
      <c r="I792" t="s">
        <v>5684</v>
      </c>
      <c r="J792" s="6">
        <v>43510</v>
      </c>
      <c r="K792" t="s">
        <v>5686</v>
      </c>
    </row>
    <row r="793" spans="1:11">
      <c r="A793">
        <v>79</v>
      </c>
      <c r="B793" t="s">
        <v>5016</v>
      </c>
      <c r="C793" s="73" t="s">
        <v>4050</v>
      </c>
      <c r="E793" s="75">
        <v>5</v>
      </c>
      <c r="G793" s="1">
        <v>11545.65</v>
      </c>
      <c r="H793" t="s">
        <v>5688</v>
      </c>
      <c r="I793" t="s">
        <v>5687</v>
      </c>
      <c r="J793" s="6">
        <v>43510</v>
      </c>
      <c r="K793" t="s">
        <v>5689</v>
      </c>
    </row>
    <row r="794" spans="1:11">
      <c r="A794">
        <v>80</v>
      </c>
      <c r="B794" t="s">
        <v>5426</v>
      </c>
      <c r="C794" s="25" t="s">
        <v>1677</v>
      </c>
      <c r="E794" s="75">
        <v>2</v>
      </c>
      <c r="G794" s="1">
        <v>902</v>
      </c>
      <c r="H794" t="s">
        <v>5695</v>
      </c>
      <c r="I794" t="s">
        <v>5694</v>
      </c>
      <c r="J794" s="6">
        <v>43511</v>
      </c>
      <c r="K794" t="s">
        <v>9</v>
      </c>
    </row>
    <row r="795" spans="1:11">
      <c r="A795">
        <v>81</v>
      </c>
      <c r="B795" t="s">
        <v>5035</v>
      </c>
      <c r="C795" s="25" t="s">
        <v>88</v>
      </c>
      <c r="E795" s="75">
        <v>1</v>
      </c>
      <c r="G795" s="1">
        <v>2546</v>
      </c>
      <c r="H795" t="s">
        <v>5697</v>
      </c>
      <c r="I795" t="s">
        <v>5696</v>
      </c>
      <c r="J795" s="6">
        <v>43511</v>
      </c>
      <c r="K795" t="s">
        <v>5698</v>
      </c>
    </row>
    <row r="796" spans="1:11">
      <c r="A796">
        <v>82</v>
      </c>
      <c r="B796" t="s">
        <v>5038</v>
      </c>
      <c r="C796" s="25" t="s">
        <v>88</v>
      </c>
      <c r="E796" s="75">
        <v>4</v>
      </c>
      <c r="G796" s="1">
        <v>2989.56</v>
      </c>
      <c r="H796" t="s">
        <v>5700</v>
      </c>
      <c r="I796" t="s">
        <v>5699</v>
      </c>
      <c r="J796" s="6">
        <v>43511</v>
      </c>
      <c r="K796" t="s">
        <v>5701</v>
      </c>
    </row>
    <row r="797" spans="1:11">
      <c r="A797">
        <v>83</v>
      </c>
      <c r="B797" t="s">
        <v>5563</v>
      </c>
      <c r="C797" t="s">
        <v>1677</v>
      </c>
      <c r="E797" s="75">
        <v>4</v>
      </c>
      <c r="G797" s="1">
        <v>39.520000000000003</v>
      </c>
      <c r="H797" t="s">
        <v>5731</v>
      </c>
      <c r="I797" t="s">
        <v>5730</v>
      </c>
      <c r="J797" s="6">
        <v>43514</v>
      </c>
      <c r="K797" t="s">
        <v>4744</v>
      </c>
    </row>
    <row r="798" spans="1:11">
      <c r="A798">
        <v>84</v>
      </c>
      <c r="B798" t="s">
        <v>4712</v>
      </c>
      <c r="C798" s="73" t="s">
        <v>88</v>
      </c>
      <c r="E798" s="75">
        <v>3</v>
      </c>
      <c r="G798" s="1">
        <v>11096.07</v>
      </c>
      <c r="H798" t="s">
        <v>5734</v>
      </c>
      <c r="I798" t="s">
        <v>5733</v>
      </c>
      <c r="J798" s="6">
        <v>43514</v>
      </c>
      <c r="K798" t="s">
        <v>5735</v>
      </c>
    </row>
    <row r="799" spans="1:11">
      <c r="A799">
        <v>85</v>
      </c>
      <c r="B799" t="s">
        <v>4712</v>
      </c>
      <c r="C799" s="73" t="s">
        <v>88</v>
      </c>
      <c r="E799" s="75">
        <v>4</v>
      </c>
      <c r="G799" s="1">
        <v>14794.76</v>
      </c>
      <c r="H799" t="s">
        <v>5737</v>
      </c>
      <c r="I799" t="s">
        <v>5736</v>
      </c>
      <c r="J799" s="6">
        <v>43514</v>
      </c>
      <c r="K799" t="s">
        <v>5738</v>
      </c>
    </row>
    <row r="800" spans="1:11">
      <c r="A800">
        <v>86</v>
      </c>
      <c r="B800" t="s">
        <v>5281</v>
      </c>
      <c r="C800" t="s">
        <v>2352</v>
      </c>
      <c r="E800" s="75">
        <v>9</v>
      </c>
      <c r="G800" s="1">
        <v>5189.49</v>
      </c>
      <c r="H800" t="s">
        <v>5744</v>
      </c>
      <c r="I800" t="s">
        <v>5743</v>
      </c>
      <c r="J800" s="6">
        <v>43515</v>
      </c>
      <c r="K800" t="s">
        <v>5745</v>
      </c>
    </row>
    <row r="801" spans="1:11">
      <c r="A801">
        <v>87</v>
      </c>
      <c r="B801" t="s">
        <v>5281</v>
      </c>
      <c r="C801" t="s">
        <v>2352</v>
      </c>
      <c r="E801" s="75">
        <v>9</v>
      </c>
      <c r="G801" s="1">
        <v>5189.49</v>
      </c>
      <c r="H801" t="s">
        <v>5747</v>
      </c>
      <c r="I801" t="s">
        <v>5746</v>
      </c>
      <c r="J801" s="6">
        <v>43515</v>
      </c>
      <c r="K801" t="s">
        <v>5748</v>
      </c>
    </row>
    <row r="802" spans="1:11">
      <c r="A802">
        <v>88</v>
      </c>
      <c r="B802" t="s">
        <v>4857</v>
      </c>
      <c r="C802" t="s">
        <v>5757</v>
      </c>
      <c r="E802">
        <v>92</v>
      </c>
      <c r="G802" s="1">
        <v>9168.7199999999993</v>
      </c>
      <c r="H802" t="s">
        <v>5759</v>
      </c>
      <c r="I802" t="s">
        <v>5758</v>
      </c>
      <c r="J802" s="6">
        <v>43516</v>
      </c>
      <c r="K802" t="s">
        <v>5760</v>
      </c>
    </row>
    <row r="803" spans="1:11">
      <c r="A803">
        <v>89</v>
      </c>
      <c r="B803" t="s">
        <v>5097</v>
      </c>
      <c r="C803" t="s">
        <v>390</v>
      </c>
      <c r="E803" s="75">
        <v>52</v>
      </c>
      <c r="G803" s="1">
        <v>26057.72</v>
      </c>
      <c r="H803" t="s">
        <v>5768</v>
      </c>
      <c r="I803" t="s">
        <v>5767</v>
      </c>
      <c r="J803" s="6">
        <v>43517</v>
      </c>
      <c r="K803" t="s">
        <v>5769</v>
      </c>
    </row>
    <row r="804" spans="1:11">
      <c r="A804">
        <v>90</v>
      </c>
      <c r="B804" t="s">
        <v>5675</v>
      </c>
      <c r="C804" t="s">
        <v>1458</v>
      </c>
      <c r="E804" s="75">
        <v>65</v>
      </c>
      <c r="G804" s="1">
        <v>6228.95</v>
      </c>
      <c r="H804" t="s">
        <v>5771</v>
      </c>
      <c r="I804" t="s">
        <v>5770</v>
      </c>
      <c r="J804" s="6">
        <v>43517</v>
      </c>
      <c r="K804" t="s">
        <v>5772</v>
      </c>
    </row>
    <row r="805" spans="1:11">
      <c r="A805">
        <v>91</v>
      </c>
      <c r="B805" t="s">
        <v>5284</v>
      </c>
      <c r="C805" t="s">
        <v>109</v>
      </c>
      <c r="E805" s="75">
        <v>223</v>
      </c>
      <c r="G805" s="181">
        <v>9350.39</v>
      </c>
      <c r="H805" t="s">
        <v>5776</v>
      </c>
      <c r="I805" t="s">
        <v>5773</v>
      </c>
      <c r="J805" s="6">
        <v>43517</v>
      </c>
      <c r="K805" t="s">
        <v>5774</v>
      </c>
    </row>
    <row r="806" spans="1:11">
      <c r="A806">
        <v>92</v>
      </c>
      <c r="B806" t="s">
        <v>5477</v>
      </c>
      <c r="C806" t="s">
        <v>109</v>
      </c>
      <c r="E806" s="75">
        <v>100</v>
      </c>
      <c r="G806" s="1">
        <v>4164</v>
      </c>
      <c r="H806" t="s">
        <v>5778</v>
      </c>
      <c r="I806" t="s">
        <v>5777</v>
      </c>
      <c r="J806" s="6">
        <v>43519</v>
      </c>
      <c r="K806" t="s">
        <v>5779</v>
      </c>
    </row>
    <row r="807" spans="1:11">
      <c r="A807">
        <v>93</v>
      </c>
      <c r="B807" t="s">
        <v>5513</v>
      </c>
      <c r="C807" t="s">
        <v>4050</v>
      </c>
      <c r="E807" s="75">
        <v>7</v>
      </c>
      <c r="G807" s="181">
        <v>2088.8000000000002</v>
      </c>
      <c r="H807" t="s">
        <v>5781</v>
      </c>
      <c r="I807" t="s">
        <v>5780</v>
      </c>
      <c r="J807" s="6">
        <v>43519</v>
      </c>
      <c r="K807" t="s">
        <v>5782</v>
      </c>
    </row>
    <row r="808" spans="1:11">
      <c r="A808">
        <v>94</v>
      </c>
      <c r="B808" t="s">
        <v>4961</v>
      </c>
      <c r="C808" t="s">
        <v>1059</v>
      </c>
      <c r="E808" s="75">
        <v>2</v>
      </c>
      <c r="G808" s="1">
        <v>469.38</v>
      </c>
      <c r="H808" t="s">
        <v>5784</v>
      </c>
      <c r="I808" t="s">
        <v>5783</v>
      </c>
      <c r="J808" s="6">
        <v>43519</v>
      </c>
      <c r="K808" t="s">
        <v>9</v>
      </c>
    </row>
    <row r="809" spans="1:11">
      <c r="A809">
        <v>95</v>
      </c>
      <c r="B809" t="s">
        <v>4579</v>
      </c>
      <c r="C809" t="s">
        <v>109</v>
      </c>
      <c r="E809" s="75">
        <v>5</v>
      </c>
      <c r="G809" s="1">
        <v>2881.05</v>
      </c>
      <c r="H809" t="s">
        <v>5786</v>
      </c>
      <c r="I809" t="s">
        <v>5785</v>
      </c>
      <c r="J809" s="6">
        <v>43521</v>
      </c>
      <c r="K809" t="s">
        <v>5787</v>
      </c>
    </row>
    <row r="810" spans="1:11">
      <c r="A810">
        <v>96</v>
      </c>
      <c r="B810" t="s">
        <v>5221</v>
      </c>
      <c r="C810" t="s">
        <v>5791</v>
      </c>
      <c r="E810" s="75">
        <v>6</v>
      </c>
      <c r="G810" s="1">
        <v>5920.32</v>
      </c>
      <c r="H810" t="s">
        <v>5789</v>
      </c>
      <c r="I810" t="s">
        <v>5788</v>
      </c>
      <c r="J810" s="6">
        <v>43521</v>
      </c>
      <c r="K810" t="s">
        <v>5790</v>
      </c>
    </row>
    <row r="811" spans="1:11">
      <c r="A811">
        <v>97</v>
      </c>
      <c r="B811" t="s">
        <v>5019</v>
      </c>
      <c r="C811" t="s">
        <v>2837</v>
      </c>
      <c r="E811" s="75">
        <v>1</v>
      </c>
      <c r="G811" s="170">
        <v>826</v>
      </c>
      <c r="H811" t="s">
        <v>5793</v>
      </c>
      <c r="I811" t="s">
        <v>5792</v>
      </c>
      <c r="J811" s="6">
        <v>43521</v>
      </c>
      <c r="K811" t="s">
        <v>5794</v>
      </c>
    </row>
    <row r="812" spans="1:11">
      <c r="A812">
        <v>98</v>
      </c>
      <c r="B812" t="s">
        <v>4184</v>
      </c>
      <c r="C812" t="s">
        <v>109</v>
      </c>
      <c r="E812" s="75">
        <v>10</v>
      </c>
      <c r="G812" s="1">
        <v>3990</v>
      </c>
      <c r="H812" t="s">
        <v>5797</v>
      </c>
      <c r="I812" t="s">
        <v>5796</v>
      </c>
      <c r="K812" t="s">
        <v>5798</v>
      </c>
    </row>
    <row r="813" spans="1:11">
      <c r="A813">
        <v>99</v>
      </c>
      <c r="B813" t="s">
        <v>5562</v>
      </c>
      <c r="H813" t="s">
        <v>5800</v>
      </c>
      <c r="I813" t="s">
        <v>5799</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5294</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4750</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5177</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5732</v>
      </c>
      <c r="B17" s="11">
        <f>B8-D8</f>
        <v>424.15</v>
      </c>
      <c r="C17" s="14"/>
      <c r="D17" s="14"/>
      <c r="F17" s="1"/>
      <c r="G17" s="11"/>
      <c r="H17" s="1" t="s">
        <v>321</v>
      </c>
      <c r="I17" s="1"/>
      <c r="J17" s="11"/>
      <c r="M17" s="184" t="s">
        <v>4730</v>
      </c>
    </row>
    <row r="18" spans="1:17" ht="132">
      <c r="D18" s="11"/>
      <c r="F18" s="183">
        <v>908715</v>
      </c>
      <c r="G18" s="11">
        <v>8459.5</v>
      </c>
      <c r="H18" s="1"/>
      <c r="I18" s="1">
        <v>2736.32</v>
      </c>
      <c r="J18" s="11"/>
      <c r="M18" s="184" t="s">
        <v>4731</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4732</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4746</v>
      </c>
      <c r="I27" s="6">
        <v>43414</v>
      </c>
      <c r="J27" s="185">
        <v>43425</v>
      </c>
    </row>
    <row r="28" spans="1:17" ht="15.75" thickBot="1">
      <c r="B28" s="70" t="s">
        <v>109</v>
      </c>
      <c r="C28" s="70"/>
      <c r="D28" s="152"/>
      <c r="E28" s="153"/>
      <c r="F28">
        <v>921178</v>
      </c>
      <c r="G28" s="1">
        <v>258.99</v>
      </c>
      <c r="H28">
        <v>922218</v>
      </c>
      <c r="I28" s="1">
        <v>250.13</v>
      </c>
      <c r="J28">
        <v>936804</v>
      </c>
      <c r="K28" s="1">
        <v>3336.4</v>
      </c>
      <c r="N28" t="s">
        <v>4626</v>
      </c>
    </row>
    <row r="29" spans="1:17">
      <c r="B29" s="70" t="s">
        <v>296</v>
      </c>
      <c r="F29">
        <v>921185</v>
      </c>
      <c r="G29" s="1">
        <v>509.64</v>
      </c>
      <c r="H29">
        <v>931668</v>
      </c>
      <c r="I29" s="1">
        <v>610.05999999999995</v>
      </c>
      <c r="J29">
        <v>933655</v>
      </c>
      <c r="K29" s="1">
        <v>6743.04</v>
      </c>
    </row>
    <row r="30" spans="1:17">
      <c r="B30" s="70" t="s">
        <v>4681</v>
      </c>
      <c r="C30">
        <v>573.87</v>
      </c>
      <c r="D30" s="70"/>
      <c r="F30">
        <v>916054</v>
      </c>
      <c r="G30" s="9">
        <v>968.2</v>
      </c>
      <c r="H30">
        <v>933081</v>
      </c>
      <c r="I30" s="1">
        <v>4903.6000000000004</v>
      </c>
      <c r="J30">
        <v>938870</v>
      </c>
      <c r="K30" s="1">
        <v>1898.4</v>
      </c>
    </row>
    <row r="31" spans="1:17" ht="17.25" customHeight="1">
      <c r="B31" s="136" t="s">
        <v>4724</v>
      </c>
      <c r="C31">
        <v>545.17999999999995</v>
      </c>
      <c r="F31">
        <v>917096</v>
      </c>
      <c r="G31" s="9">
        <v>3622.3</v>
      </c>
      <c r="H31">
        <v>933105</v>
      </c>
      <c r="I31" s="1">
        <v>6827</v>
      </c>
      <c r="J31">
        <v>938889</v>
      </c>
      <c r="K31" s="1">
        <v>581.36</v>
      </c>
      <c r="N31" s="131" t="s">
        <v>4733</v>
      </c>
    </row>
    <row r="32" spans="1:17">
      <c r="A32" t="s">
        <v>4725</v>
      </c>
      <c r="B32" t="s">
        <v>4681</v>
      </c>
      <c r="C32">
        <v>556.08000000000004</v>
      </c>
      <c r="D32">
        <v>596.77</v>
      </c>
      <c r="E32">
        <f>+D32-C32</f>
        <v>40.689999999999941</v>
      </c>
      <c r="F32">
        <v>926600</v>
      </c>
      <c r="G32" s="9">
        <v>11663</v>
      </c>
      <c r="I32" s="11">
        <f>SUM(I28:I31)</f>
        <v>12590.79</v>
      </c>
      <c r="K32" s="1">
        <f>SUM(K28:K31)</f>
        <v>12559.2</v>
      </c>
    </row>
    <row r="33" spans="1:14">
      <c r="A33" s="75" t="s">
        <v>4969</v>
      </c>
      <c r="B33" t="s">
        <v>4724</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4850</v>
      </c>
      <c r="I37" s="6">
        <v>43425</v>
      </c>
    </row>
    <row r="38" spans="1:14">
      <c r="C38">
        <v>84</v>
      </c>
      <c r="D38">
        <f>SUM(D36:D37)</f>
        <v>66</v>
      </c>
      <c r="I38" s="15" t="s">
        <v>4851</v>
      </c>
      <c r="J38" s="1">
        <v>8068.83</v>
      </c>
      <c r="K38">
        <v>4852</v>
      </c>
      <c r="L38" s="1">
        <v>12127.68</v>
      </c>
      <c r="N38">
        <v>32720</v>
      </c>
    </row>
    <row r="39" spans="1:14">
      <c r="D39">
        <f>+C38+D38</f>
        <v>150</v>
      </c>
      <c r="I39" s="15" t="s">
        <v>4852</v>
      </c>
      <c r="J39" s="1">
        <v>15716.53</v>
      </c>
      <c r="K39">
        <v>4804</v>
      </c>
      <c r="L39" s="1">
        <v>9198.66</v>
      </c>
    </row>
    <row r="40" spans="1:14">
      <c r="B40" t="s">
        <v>109</v>
      </c>
      <c r="I40" s="15" t="s">
        <v>4853</v>
      </c>
      <c r="J40" s="1">
        <v>11510.31</v>
      </c>
      <c r="K40">
        <v>5032</v>
      </c>
      <c r="L40" s="1">
        <v>23228.07</v>
      </c>
    </row>
    <row r="41" spans="1:14">
      <c r="B41" t="s">
        <v>4735</v>
      </c>
      <c r="I41" s="15" t="s">
        <v>4854</v>
      </c>
      <c r="J41" s="1">
        <v>1022.32</v>
      </c>
      <c r="K41">
        <v>5049</v>
      </c>
      <c r="L41" s="1">
        <v>4287.3900000000003</v>
      </c>
    </row>
    <row r="42" spans="1:14">
      <c r="I42" s="15" t="s">
        <v>274</v>
      </c>
      <c r="J42" s="11">
        <f>SUM(J38:J41)</f>
        <v>36317.99</v>
      </c>
      <c r="K42">
        <v>5089</v>
      </c>
      <c r="L42" s="1">
        <v>5445.85</v>
      </c>
    </row>
    <row r="43" spans="1:14">
      <c r="A43" t="s">
        <v>1869</v>
      </c>
      <c r="B43" t="s">
        <v>4736</v>
      </c>
      <c r="C43">
        <v>332.19</v>
      </c>
      <c r="G43" s="6"/>
      <c r="L43" s="11">
        <f>SUM(L38:L42)</f>
        <v>54287.65</v>
      </c>
    </row>
    <row r="44" spans="1:14">
      <c r="B44" t="s">
        <v>4681</v>
      </c>
      <c r="C44">
        <v>240.72</v>
      </c>
      <c r="I44" s="15" t="s">
        <v>4889</v>
      </c>
      <c r="J44" s="11">
        <v>1354.97</v>
      </c>
    </row>
    <row r="45" spans="1:14">
      <c r="A45" s="6">
        <v>43318</v>
      </c>
      <c r="I45" s="15" t="s">
        <v>4890</v>
      </c>
      <c r="J45" s="11">
        <v>10628.63</v>
      </c>
      <c r="K45" s="75">
        <v>5208</v>
      </c>
      <c r="L45" s="154">
        <v>32881.160000000003</v>
      </c>
    </row>
    <row r="46" spans="1:14">
      <c r="I46" s="15" t="s">
        <v>4891</v>
      </c>
      <c r="J46" s="11">
        <v>24334.93</v>
      </c>
    </row>
    <row r="47" spans="1:14">
      <c r="D47" s="70"/>
      <c r="J47" s="11">
        <f>SUM(J44:J46)</f>
        <v>36318.53</v>
      </c>
    </row>
    <row r="48" spans="1:14">
      <c r="D48" s="70"/>
      <c r="H48" t="s">
        <v>4970</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4567</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4850</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2019-03-26T16:53:12Z</dcterms:modified>
</cp:coreProperties>
</file>