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stro\DeepAstroTrack\data\Donnees_Charge_Battery_Pack\"/>
    </mc:Choice>
  </mc:AlternateContent>
  <xr:revisionPtr revIDLastSave="0" documentId="13_ncr:1_{96243418-4FCE-4020-9C59-BA6D92C667C6}" xr6:coauthVersionLast="47" xr6:coauthVersionMax="47" xr10:uidLastSave="{00000000-0000-0000-0000-000000000000}"/>
  <bookViews>
    <workbookView xWindow="-120" yWindow="-120" windowWidth="29040" windowHeight="15720" xr2:uid="{7FA7930A-7F46-4DBB-B62E-27075DD8CE6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 s="1"/>
  <c r="I16" i="1"/>
  <c r="L16" i="1" s="1"/>
  <c r="J16" i="1"/>
  <c r="K16" i="1"/>
  <c r="M16" i="1" s="1"/>
  <c r="N16" i="1" s="1"/>
  <c r="C15" i="1"/>
  <c r="D15" i="1" s="1"/>
  <c r="I15" i="1"/>
  <c r="M15" i="1" s="1"/>
  <c r="J15" i="1"/>
  <c r="K15" i="1"/>
  <c r="L15" i="1"/>
  <c r="C14" i="1"/>
  <c r="D14" i="1" s="1"/>
  <c r="I14" i="1"/>
  <c r="L14" i="1" s="1"/>
  <c r="J14" i="1"/>
  <c r="M14" i="1" s="1"/>
  <c r="K14" i="1"/>
  <c r="C13" i="1"/>
  <c r="D13" i="1" s="1"/>
  <c r="I13" i="1"/>
  <c r="J13" i="1"/>
  <c r="L13" i="1" s="1"/>
  <c r="K13" i="1"/>
  <c r="C12" i="1"/>
  <c r="D12" i="1" s="1"/>
  <c r="I12" i="1"/>
  <c r="J12" i="1"/>
  <c r="O12" i="1" s="1"/>
  <c r="P12" i="1" s="1"/>
  <c r="K12" i="1"/>
  <c r="C11" i="1"/>
  <c r="D11" i="1" s="1"/>
  <c r="I11" i="1"/>
  <c r="J11" i="1"/>
  <c r="K11" i="1"/>
  <c r="L11" i="1"/>
  <c r="M11" i="1"/>
  <c r="O11" i="1"/>
  <c r="P11" i="1" s="1"/>
  <c r="C3" i="1"/>
  <c r="D3" i="1" s="1"/>
  <c r="C4" i="1"/>
  <c r="D4" i="1" s="1"/>
  <c r="C5" i="1"/>
  <c r="D5" i="1" s="1"/>
  <c r="C6" i="1"/>
  <c r="D6" i="1" s="1"/>
  <c r="C7" i="1"/>
  <c r="D7" i="1" s="1"/>
  <c r="C8" i="1"/>
  <c r="C9" i="1"/>
  <c r="D9" i="1" s="1"/>
  <c r="C10" i="1"/>
  <c r="D10" i="1" s="1"/>
  <c r="D8" i="1"/>
  <c r="I10" i="1"/>
  <c r="J10" i="1"/>
  <c r="K10" i="1"/>
  <c r="O10" i="1" s="1"/>
  <c r="P10" i="1" s="1"/>
  <c r="I9" i="1"/>
  <c r="J9" i="1"/>
  <c r="K9" i="1"/>
  <c r="I8" i="1"/>
  <c r="J8" i="1"/>
  <c r="K8" i="1"/>
  <c r="D2" i="1"/>
  <c r="I7" i="1"/>
  <c r="J7" i="1"/>
  <c r="K7" i="1"/>
  <c r="I6" i="1"/>
  <c r="J6" i="1"/>
  <c r="K6" i="1"/>
  <c r="I5" i="1"/>
  <c r="J5" i="1"/>
  <c r="K5" i="1"/>
  <c r="I4" i="1"/>
  <c r="J4" i="1"/>
  <c r="K4" i="1"/>
  <c r="I3" i="1"/>
  <c r="J3" i="1"/>
  <c r="K3" i="1"/>
  <c r="K2" i="1"/>
  <c r="J2" i="1"/>
  <c r="I2" i="1"/>
  <c r="O16" i="1" l="1"/>
  <c r="P16" i="1" s="1"/>
  <c r="N15" i="1"/>
  <c r="N11" i="1"/>
  <c r="O15" i="1"/>
  <c r="P15" i="1" s="1"/>
  <c r="N14" i="1"/>
  <c r="O14" i="1"/>
  <c r="P14" i="1" s="1"/>
  <c r="O13" i="1"/>
  <c r="P13" i="1" s="1"/>
  <c r="M13" i="1"/>
  <c r="N13" i="1" s="1"/>
  <c r="L12" i="1"/>
  <c r="M12" i="1"/>
  <c r="M10" i="1"/>
  <c r="O6" i="1"/>
  <c r="P6" i="1" s="1"/>
  <c r="L4" i="1"/>
  <c r="L10" i="1"/>
  <c r="L8" i="1"/>
  <c r="O7" i="1"/>
  <c r="P7" i="1" s="1"/>
  <c r="O2" i="1"/>
  <c r="P2" i="1" s="1"/>
  <c r="L6" i="1"/>
  <c r="M2" i="1"/>
  <c r="L5" i="1"/>
  <c r="O5" i="1"/>
  <c r="P5" i="1" s="1"/>
  <c r="O3" i="1"/>
  <c r="P3" i="1" s="1"/>
  <c r="O4" i="1"/>
  <c r="P4" i="1" s="1"/>
  <c r="L2" i="1"/>
  <c r="M4" i="1"/>
  <c r="M9" i="1"/>
  <c r="L9" i="1"/>
  <c r="O9" i="1"/>
  <c r="P9" i="1" s="1"/>
  <c r="O8" i="1"/>
  <c r="P8" i="1" s="1"/>
  <c r="M8" i="1"/>
  <c r="L3" i="1"/>
  <c r="M3" i="1"/>
  <c r="M6" i="1"/>
  <c r="L7" i="1"/>
  <c r="M7" i="1"/>
  <c r="M5" i="1"/>
  <c r="N12" i="1" l="1"/>
  <c r="N4" i="1"/>
  <c r="N6" i="1"/>
  <c r="N10" i="1"/>
  <c r="N8" i="1"/>
  <c r="N5" i="1"/>
  <c r="N2" i="1"/>
  <c r="N9" i="1"/>
  <c r="N7" i="1"/>
  <c r="N3" i="1"/>
</calcChain>
</file>

<file path=xl/sharedStrings.xml><?xml version="1.0" encoding="utf-8"?>
<sst xmlns="http://schemas.openxmlformats.org/spreadsheetml/2006/main" count="18" uniqueCount="18">
  <si>
    <t>Tension cellule 2</t>
  </si>
  <si>
    <t>Tension cellule 3</t>
  </si>
  <si>
    <t>Tension totale</t>
  </si>
  <si>
    <t>Tension cellule 4</t>
  </si>
  <si>
    <t>Tension min cellules</t>
  </si>
  <si>
    <t>Tension max cellules</t>
  </si>
  <si>
    <t>Ecart max</t>
  </si>
  <si>
    <t>Heure</t>
  </si>
  <si>
    <t>Temps</t>
  </si>
  <si>
    <t>Tension cellule 1</t>
  </si>
  <si>
    <t>Tension moyenne des cellules</t>
  </si>
  <si>
    <t>Temps en minutes</t>
  </si>
  <si>
    <t>Tension entre masse et cellule 2</t>
  </si>
  <si>
    <t>Tension entre masse et cellule 3</t>
  </si>
  <si>
    <t>Taux de charge estimé (en %)</t>
  </si>
  <si>
    <t>Tension cellule (V)</t>
  </si>
  <si>
    <t>SoC approx (en %)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</si>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</sst>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9" formatCode="dd/mm/yy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tension de</a:t>
            </a:r>
            <a:r>
              <a:rPr lang="fr-FR" baseline="0"/>
              <a:t> chaque groupe de cellules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Tension cellule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Feuil1!$D$2:$D$16</c:f>
              <c:numCache>
                <c:formatCode>0</c:formatCode>
                <c:ptCount val="15"/>
                <c:pt idx="0">
                  <c:v>10</c:v>
                </c:pt>
                <c:pt idx="1">
                  <c:v>34</c:v>
                </c:pt>
                <c:pt idx="2">
                  <c:v>60</c:v>
                </c:pt>
                <c:pt idx="3">
                  <c:v>91</c:v>
                </c:pt>
                <c:pt idx="4">
                  <c:v>121</c:v>
                </c:pt>
                <c:pt idx="5">
                  <c:v>150</c:v>
                </c:pt>
                <c:pt idx="6">
                  <c:v>181</c:v>
                </c:pt>
                <c:pt idx="7">
                  <c:v>211</c:v>
                </c:pt>
                <c:pt idx="8">
                  <c:v>243</c:v>
                </c:pt>
                <c:pt idx="9">
                  <c:v>272</c:v>
                </c:pt>
                <c:pt idx="10">
                  <c:v>303</c:v>
                </c:pt>
                <c:pt idx="11">
                  <c:v>334</c:v>
                </c:pt>
                <c:pt idx="12">
                  <c:v>364</c:v>
                </c:pt>
                <c:pt idx="13">
                  <c:v>396</c:v>
                </c:pt>
                <c:pt idx="14">
                  <c:v>424</c:v>
                </c:pt>
              </c:numCache>
            </c:numRef>
          </c:xVal>
          <c:yVal>
            <c:numRef>
              <c:f>Feuil1!$E$2:$E$16</c:f>
              <c:numCache>
                <c:formatCode>General</c:formatCode>
                <c:ptCount val="15"/>
                <c:pt idx="0">
                  <c:v>3.5619999999999998</c:v>
                </c:pt>
                <c:pt idx="1">
                  <c:v>3.5750000000000002</c:v>
                </c:pt>
                <c:pt idx="2">
                  <c:v>3.5819999999999999</c:v>
                </c:pt>
                <c:pt idx="3">
                  <c:v>3.5910000000000002</c:v>
                </c:pt>
                <c:pt idx="4">
                  <c:v>3.6</c:v>
                </c:pt>
                <c:pt idx="5">
                  <c:v>3.61</c:v>
                </c:pt>
                <c:pt idx="6">
                  <c:v>3.6110000000000002</c:v>
                </c:pt>
                <c:pt idx="7">
                  <c:v>3.62</c:v>
                </c:pt>
                <c:pt idx="8">
                  <c:v>3.62</c:v>
                </c:pt>
                <c:pt idx="9">
                  <c:v>3.63</c:v>
                </c:pt>
                <c:pt idx="10">
                  <c:v>3.64</c:v>
                </c:pt>
                <c:pt idx="11">
                  <c:v>3.6429999999999998</c:v>
                </c:pt>
                <c:pt idx="12">
                  <c:v>3.65</c:v>
                </c:pt>
                <c:pt idx="13">
                  <c:v>3.66</c:v>
                </c:pt>
                <c:pt idx="14">
                  <c:v>3.66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56-4817-A377-601CB2D9F3C2}"/>
            </c:ext>
          </c:extLst>
        </c:ser>
        <c:ser>
          <c:idx val="1"/>
          <c:order val="1"/>
          <c:tx>
            <c:strRef>
              <c:f>Feuil1!$I$1</c:f>
              <c:strCache>
                <c:ptCount val="1"/>
                <c:pt idx="0">
                  <c:v>Tension cellule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Feuil1!$D$2:$D$16</c:f>
              <c:numCache>
                <c:formatCode>0</c:formatCode>
                <c:ptCount val="15"/>
                <c:pt idx="0">
                  <c:v>10</c:v>
                </c:pt>
                <c:pt idx="1">
                  <c:v>34</c:v>
                </c:pt>
                <c:pt idx="2">
                  <c:v>60</c:v>
                </c:pt>
                <c:pt idx="3">
                  <c:v>91</c:v>
                </c:pt>
                <c:pt idx="4">
                  <c:v>121</c:v>
                </c:pt>
                <c:pt idx="5">
                  <c:v>150</c:v>
                </c:pt>
                <c:pt idx="6">
                  <c:v>181</c:v>
                </c:pt>
                <c:pt idx="7">
                  <c:v>211</c:v>
                </c:pt>
                <c:pt idx="8">
                  <c:v>243</c:v>
                </c:pt>
                <c:pt idx="9">
                  <c:v>272</c:v>
                </c:pt>
                <c:pt idx="10">
                  <c:v>303</c:v>
                </c:pt>
                <c:pt idx="11">
                  <c:v>334</c:v>
                </c:pt>
                <c:pt idx="12">
                  <c:v>364</c:v>
                </c:pt>
                <c:pt idx="13">
                  <c:v>396</c:v>
                </c:pt>
                <c:pt idx="14">
                  <c:v>424</c:v>
                </c:pt>
              </c:numCache>
            </c:numRef>
          </c:xVal>
          <c:yVal>
            <c:numRef>
              <c:f>Feuil1!$I$2:$I$16</c:f>
              <c:numCache>
                <c:formatCode>General</c:formatCode>
                <c:ptCount val="15"/>
                <c:pt idx="0">
                  <c:v>3.5580000000000003</c:v>
                </c:pt>
                <c:pt idx="1">
                  <c:v>3.5750000000000002</c:v>
                </c:pt>
                <c:pt idx="2">
                  <c:v>3.5880000000000001</c:v>
                </c:pt>
                <c:pt idx="3">
                  <c:v>3.5889999999999995</c:v>
                </c:pt>
                <c:pt idx="4">
                  <c:v>3.6</c:v>
                </c:pt>
                <c:pt idx="5">
                  <c:v>3.61</c:v>
                </c:pt>
                <c:pt idx="6">
                  <c:v>3.6089999999999995</c:v>
                </c:pt>
                <c:pt idx="7">
                  <c:v>3.62</c:v>
                </c:pt>
                <c:pt idx="8">
                  <c:v>3.63</c:v>
                </c:pt>
                <c:pt idx="9">
                  <c:v>3.63</c:v>
                </c:pt>
                <c:pt idx="10">
                  <c:v>3.64</c:v>
                </c:pt>
                <c:pt idx="11">
                  <c:v>3.6470000000000002</c:v>
                </c:pt>
                <c:pt idx="12">
                  <c:v>3.65</c:v>
                </c:pt>
                <c:pt idx="13">
                  <c:v>3.6499999999999995</c:v>
                </c:pt>
                <c:pt idx="14">
                  <c:v>3.67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56-4817-A377-601CB2D9F3C2}"/>
            </c:ext>
          </c:extLst>
        </c:ser>
        <c:ser>
          <c:idx val="2"/>
          <c:order val="2"/>
          <c:tx>
            <c:strRef>
              <c:f>Feuil1!$J$1</c:f>
              <c:strCache>
                <c:ptCount val="1"/>
                <c:pt idx="0">
                  <c:v>Tension cellule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Feuil1!$D$2:$D$16</c:f>
              <c:numCache>
                <c:formatCode>0</c:formatCode>
                <c:ptCount val="15"/>
                <c:pt idx="0">
                  <c:v>10</c:v>
                </c:pt>
                <c:pt idx="1">
                  <c:v>34</c:v>
                </c:pt>
                <c:pt idx="2">
                  <c:v>60</c:v>
                </c:pt>
                <c:pt idx="3">
                  <c:v>91</c:v>
                </c:pt>
                <c:pt idx="4">
                  <c:v>121</c:v>
                </c:pt>
                <c:pt idx="5">
                  <c:v>150</c:v>
                </c:pt>
                <c:pt idx="6">
                  <c:v>181</c:v>
                </c:pt>
                <c:pt idx="7">
                  <c:v>211</c:v>
                </c:pt>
                <c:pt idx="8">
                  <c:v>243</c:v>
                </c:pt>
                <c:pt idx="9">
                  <c:v>272</c:v>
                </c:pt>
                <c:pt idx="10">
                  <c:v>303</c:v>
                </c:pt>
                <c:pt idx="11">
                  <c:v>334</c:v>
                </c:pt>
                <c:pt idx="12">
                  <c:v>364</c:v>
                </c:pt>
                <c:pt idx="13">
                  <c:v>396</c:v>
                </c:pt>
                <c:pt idx="14">
                  <c:v>424</c:v>
                </c:pt>
              </c:numCache>
            </c:numRef>
          </c:xVal>
          <c:yVal>
            <c:numRef>
              <c:f>Feuil1!$J$2:$J$16</c:f>
              <c:numCache>
                <c:formatCode>General</c:formatCode>
                <c:ptCount val="15"/>
                <c:pt idx="0">
                  <c:v>3.5699999999999994</c:v>
                </c:pt>
                <c:pt idx="1">
                  <c:v>3.58</c:v>
                </c:pt>
                <c:pt idx="2">
                  <c:v>3.58</c:v>
                </c:pt>
                <c:pt idx="3">
                  <c:v>3.59</c:v>
                </c:pt>
                <c:pt idx="4">
                  <c:v>3.6000000000000005</c:v>
                </c:pt>
                <c:pt idx="5">
                  <c:v>3.6000000000000005</c:v>
                </c:pt>
                <c:pt idx="6">
                  <c:v>3.62</c:v>
                </c:pt>
                <c:pt idx="7">
                  <c:v>3.6199999999999992</c:v>
                </c:pt>
                <c:pt idx="8">
                  <c:v>3.6300000000000008</c:v>
                </c:pt>
                <c:pt idx="9">
                  <c:v>3.6400000000000006</c:v>
                </c:pt>
                <c:pt idx="10">
                  <c:v>3.6399999999999997</c:v>
                </c:pt>
                <c:pt idx="11">
                  <c:v>3.6399999999999997</c:v>
                </c:pt>
                <c:pt idx="12">
                  <c:v>3.6499999999999995</c:v>
                </c:pt>
                <c:pt idx="13">
                  <c:v>3.660000000000001</c:v>
                </c:pt>
                <c:pt idx="14">
                  <c:v>3.67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56-4817-A377-601CB2D9F3C2}"/>
            </c:ext>
          </c:extLst>
        </c:ser>
        <c:ser>
          <c:idx val="3"/>
          <c:order val="3"/>
          <c:tx>
            <c:strRef>
              <c:f>Feuil1!$K$1</c:f>
              <c:strCache>
                <c:ptCount val="1"/>
                <c:pt idx="0">
                  <c:v>Tension cellule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Feuil1!$D$2:$D$16</c:f>
              <c:numCache>
                <c:formatCode>0</c:formatCode>
                <c:ptCount val="15"/>
                <c:pt idx="0">
                  <c:v>10</c:v>
                </c:pt>
                <c:pt idx="1">
                  <c:v>34</c:v>
                </c:pt>
                <c:pt idx="2">
                  <c:v>60</c:v>
                </c:pt>
                <c:pt idx="3">
                  <c:v>91</c:v>
                </c:pt>
                <c:pt idx="4">
                  <c:v>121</c:v>
                </c:pt>
                <c:pt idx="5">
                  <c:v>150</c:v>
                </c:pt>
                <c:pt idx="6">
                  <c:v>181</c:v>
                </c:pt>
                <c:pt idx="7">
                  <c:v>211</c:v>
                </c:pt>
                <c:pt idx="8">
                  <c:v>243</c:v>
                </c:pt>
                <c:pt idx="9">
                  <c:v>272</c:v>
                </c:pt>
                <c:pt idx="10">
                  <c:v>303</c:v>
                </c:pt>
                <c:pt idx="11">
                  <c:v>334</c:v>
                </c:pt>
                <c:pt idx="12">
                  <c:v>364</c:v>
                </c:pt>
                <c:pt idx="13">
                  <c:v>396</c:v>
                </c:pt>
                <c:pt idx="14">
                  <c:v>424</c:v>
                </c:pt>
              </c:numCache>
            </c:numRef>
          </c:xVal>
          <c:yVal>
            <c:numRef>
              <c:f>Feuil1!$K$2:$K$16</c:f>
              <c:numCache>
                <c:formatCode>General</c:formatCode>
                <c:ptCount val="15"/>
                <c:pt idx="0">
                  <c:v>3.5600000000000005</c:v>
                </c:pt>
                <c:pt idx="1">
                  <c:v>3.5700000000000003</c:v>
                </c:pt>
                <c:pt idx="2">
                  <c:v>3.59</c:v>
                </c:pt>
                <c:pt idx="3">
                  <c:v>3.5999999999999996</c:v>
                </c:pt>
                <c:pt idx="4">
                  <c:v>3.5999999999999996</c:v>
                </c:pt>
                <c:pt idx="5">
                  <c:v>3.5999999999999996</c:v>
                </c:pt>
                <c:pt idx="6">
                  <c:v>3.6099999999999994</c:v>
                </c:pt>
                <c:pt idx="7">
                  <c:v>3.620000000000001</c:v>
                </c:pt>
                <c:pt idx="8">
                  <c:v>3.629999999999999</c:v>
                </c:pt>
                <c:pt idx="9">
                  <c:v>3.629999999999999</c:v>
                </c:pt>
                <c:pt idx="10">
                  <c:v>3.6300000000000008</c:v>
                </c:pt>
                <c:pt idx="11">
                  <c:v>3.6400000000000006</c:v>
                </c:pt>
                <c:pt idx="12">
                  <c:v>3.6500000000000004</c:v>
                </c:pt>
                <c:pt idx="13">
                  <c:v>3.66</c:v>
                </c:pt>
                <c:pt idx="14">
                  <c:v>3.66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56-4817-A377-601CB2D9F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413264"/>
        <c:axId val="709414704"/>
      </c:scatterChart>
      <c:valAx>
        <c:axId val="7094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414704"/>
        <c:crosses val="autoZero"/>
        <c:crossBetween val="midCat"/>
      </c:valAx>
      <c:valAx>
        <c:axId val="7094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4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Feuil1!$H$1</c:f>
              <c:strCache>
                <c:ptCount val="1"/>
                <c:pt idx="0">
                  <c:v>Tension totale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Feuil1!$D$2:$D$16</c:f>
              <c:numCache>
                <c:formatCode>0</c:formatCode>
                <c:ptCount val="15"/>
                <c:pt idx="0">
                  <c:v>10</c:v>
                </c:pt>
                <c:pt idx="1">
                  <c:v>34</c:v>
                </c:pt>
                <c:pt idx="2">
                  <c:v>60</c:v>
                </c:pt>
                <c:pt idx="3">
                  <c:v>91</c:v>
                </c:pt>
                <c:pt idx="4">
                  <c:v>121</c:v>
                </c:pt>
                <c:pt idx="5">
                  <c:v>150</c:v>
                </c:pt>
                <c:pt idx="6">
                  <c:v>181</c:v>
                </c:pt>
                <c:pt idx="7">
                  <c:v>211</c:v>
                </c:pt>
                <c:pt idx="8">
                  <c:v>243</c:v>
                </c:pt>
                <c:pt idx="9">
                  <c:v>272</c:v>
                </c:pt>
                <c:pt idx="10">
                  <c:v>303</c:v>
                </c:pt>
                <c:pt idx="11">
                  <c:v>334</c:v>
                </c:pt>
                <c:pt idx="12">
                  <c:v>364</c:v>
                </c:pt>
                <c:pt idx="13">
                  <c:v>396</c:v>
                </c:pt>
                <c:pt idx="14">
                  <c:v>424</c:v>
                </c:pt>
              </c:numCache>
            </c:numRef>
          </c:xVal>
          <c:yVal>
            <c:numRef>
              <c:f>Feuil1!$H$2:$H$16</c:f>
              <c:numCache>
                <c:formatCode>General</c:formatCode>
                <c:ptCount val="15"/>
                <c:pt idx="0">
                  <c:v>14.25</c:v>
                </c:pt>
                <c:pt idx="1">
                  <c:v>14.3</c:v>
                </c:pt>
                <c:pt idx="2">
                  <c:v>14.34</c:v>
                </c:pt>
                <c:pt idx="3">
                  <c:v>14.37</c:v>
                </c:pt>
                <c:pt idx="4">
                  <c:v>14.4</c:v>
                </c:pt>
                <c:pt idx="5">
                  <c:v>14.42</c:v>
                </c:pt>
                <c:pt idx="6">
                  <c:v>14.45</c:v>
                </c:pt>
                <c:pt idx="7">
                  <c:v>14.48</c:v>
                </c:pt>
                <c:pt idx="8">
                  <c:v>14.51</c:v>
                </c:pt>
                <c:pt idx="9">
                  <c:v>14.53</c:v>
                </c:pt>
                <c:pt idx="10">
                  <c:v>14.55</c:v>
                </c:pt>
                <c:pt idx="11">
                  <c:v>14.57</c:v>
                </c:pt>
                <c:pt idx="12">
                  <c:v>14.6</c:v>
                </c:pt>
                <c:pt idx="13">
                  <c:v>14.63</c:v>
                </c:pt>
                <c:pt idx="14">
                  <c:v>14.66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7D-45ED-82AF-E1F36811F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354272"/>
        <c:axId val="931349952"/>
      </c:scatterChart>
      <c:valAx>
        <c:axId val="93135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1349952"/>
        <c:crosses val="autoZero"/>
        <c:crossBetween val="midCat"/>
      </c:valAx>
      <c:valAx>
        <c:axId val="931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135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Feuil1!$O$1</c:f>
              <c:strCache>
                <c:ptCount val="1"/>
                <c:pt idx="0">
                  <c:v>Tension moyenne des cellules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59208223972004"/>
                  <c:y val="0.54267023913677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Feuil1!$D$2:$D$16</c:f>
              <c:numCache>
                <c:formatCode>0</c:formatCode>
                <c:ptCount val="15"/>
                <c:pt idx="0">
                  <c:v>10</c:v>
                </c:pt>
                <c:pt idx="1">
                  <c:v>34</c:v>
                </c:pt>
                <c:pt idx="2">
                  <c:v>60</c:v>
                </c:pt>
                <c:pt idx="3">
                  <c:v>91</c:v>
                </c:pt>
                <c:pt idx="4">
                  <c:v>121</c:v>
                </c:pt>
                <c:pt idx="5">
                  <c:v>150</c:v>
                </c:pt>
                <c:pt idx="6">
                  <c:v>181</c:v>
                </c:pt>
                <c:pt idx="7">
                  <c:v>211</c:v>
                </c:pt>
                <c:pt idx="8">
                  <c:v>243</c:v>
                </c:pt>
                <c:pt idx="9">
                  <c:v>272</c:v>
                </c:pt>
                <c:pt idx="10">
                  <c:v>303</c:v>
                </c:pt>
                <c:pt idx="11">
                  <c:v>334</c:v>
                </c:pt>
                <c:pt idx="12">
                  <c:v>364</c:v>
                </c:pt>
                <c:pt idx="13">
                  <c:v>396</c:v>
                </c:pt>
                <c:pt idx="14">
                  <c:v>424</c:v>
                </c:pt>
              </c:numCache>
            </c:numRef>
          </c:xVal>
          <c:yVal>
            <c:numRef>
              <c:f>Feuil1!$O$2:$O$16</c:f>
              <c:numCache>
                <c:formatCode>General</c:formatCode>
                <c:ptCount val="15"/>
                <c:pt idx="0">
                  <c:v>3.5625</c:v>
                </c:pt>
                <c:pt idx="1">
                  <c:v>3.5750000000000002</c:v>
                </c:pt>
                <c:pt idx="2">
                  <c:v>3.585</c:v>
                </c:pt>
                <c:pt idx="3">
                  <c:v>3.5924999999999998</c:v>
                </c:pt>
                <c:pt idx="4">
                  <c:v>3.6</c:v>
                </c:pt>
                <c:pt idx="5">
                  <c:v>3.605</c:v>
                </c:pt>
                <c:pt idx="6">
                  <c:v>3.6124999999999998</c:v>
                </c:pt>
                <c:pt idx="7">
                  <c:v>3.62</c:v>
                </c:pt>
                <c:pt idx="8">
                  <c:v>3.6274999999999999</c:v>
                </c:pt>
                <c:pt idx="9">
                  <c:v>3.6324999999999998</c:v>
                </c:pt>
                <c:pt idx="10">
                  <c:v>3.6375000000000002</c:v>
                </c:pt>
                <c:pt idx="11">
                  <c:v>3.6425000000000001</c:v>
                </c:pt>
                <c:pt idx="12">
                  <c:v>3.65</c:v>
                </c:pt>
                <c:pt idx="13">
                  <c:v>3.6575000000000002</c:v>
                </c:pt>
                <c:pt idx="14">
                  <c:v>3.665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0-4AC8-A861-651B60875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345632"/>
        <c:axId val="931359072"/>
      </c:scatterChart>
      <c:valAx>
        <c:axId val="9313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1359072"/>
        <c:crosses val="autoZero"/>
        <c:crossBetween val="midCat"/>
      </c:valAx>
      <c:valAx>
        <c:axId val="9313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13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Feuil1!$P$1</c:f>
              <c:strCache>
                <c:ptCount val="1"/>
                <c:pt idx="0">
                  <c:v>Taux de charge estimé (en 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Feuil1!$D$2:$D$16</c:f>
              <c:numCache>
                <c:formatCode>0</c:formatCode>
                <c:ptCount val="15"/>
                <c:pt idx="0">
                  <c:v>10</c:v>
                </c:pt>
                <c:pt idx="1">
                  <c:v>34</c:v>
                </c:pt>
                <c:pt idx="2">
                  <c:v>60</c:v>
                </c:pt>
                <c:pt idx="3">
                  <c:v>91</c:v>
                </c:pt>
                <c:pt idx="4">
                  <c:v>121</c:v>
                </c:pt>
                <c:pt idx="5">
                  <c:v>150</c:v>
                </c:pt>
                <c:pt idx="6">
                  <c:v>181</c:v>
                </c:pt>
                <c:pt idx="7">
                  <c:v>211</c:v>
                </c:pt>
                <c:pt idx="8">
                  <c:v>243</c:v>
                </c:pt>
                <c:pt idx="9">
                  <c:v>272</c:v>
                </c:pt>
                <c:pt idx="10">
                  <c:v>303</c:v>
                </c:pt>
                <c:pt idx="11">
                  <c:v>334</c:v>
                </c:pt>
                <c:pt idx="12">
                  <c:v>364</c:v>
                </c:pt>
                <c:pt idx="13">
                  <c:v>396</c:v>
                </c:pt>
                <c:pt idx="14">
                  <c:v>424</c:v>
                </c:pt>
              </c:numCache>
            </c:numRef>
          </c:xVal>
          <c:yVal>
            <c:numRef>
              <c:f>Feuil1!$P$2:$P$16</c:f>
              <c:numCache>
                <c:formatCode>General</c:formatCode>
                <c:ptCount val="15"/>
                <c:pt idx="0">
                  <c:v>36.25</c:v>
                </c:pt>
                <c:pt idx="1">
                  <c:v>37.500000000000014</c:v>
                </c:pt>
                <c:pt idx="2">
                  <c:v>38.5</c:v>
                </c:pt>
                <c:pt idx="3">
                  <c:v>39.249999999999979</c:v>
                </c:pt>
                <c:pt idx="4">
                  <c:v>40</c:v>
                </c:pt>
                <c:pt idx="5">
                  <c:v>40.499999999999986</c:v>
                </c:pt>
                <c:pt idx="6">
                  <c:v>41.249999999999972</c:v>
                </c:pt>
                <c:pt idx="7">
                  <c:v>42</c:v>
                </c:pt>
                <c:pt idx="8">
                  <c:v>42.749999999999986</c:v>
                </c:pt>
                <c:pt idx="9">
                  <c:v>43.249999999999972</c:v>
                </c:pt>
                <c:pt idx="10">
                  <c:v>43.750000000000007</c:v>
                </c:pt>
                <c:pt idx="11">
                  <c:v>44.25</c:v>
                </c:pt>
                <c:pt idx="12">
                  <c:v>44.999999999999986</c:v>
                </c:pt>
                <c:pt idx="13">
                  <c:v>45.750000000000014</c:v>
                </c:pt>
                <c:pt idx="14">
                  <c:v>46.499999999999993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5-4046-A29D-33B356D50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344144"/>
        <c:axId val="709359984"/>
      </c:scatterChart>
      <c:valAx>
        <c:axId val="70934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359984"/>
        <c:crosses val="autoZero"/>
        <c:crossBetween val="midCat"/>
      </c:valAx>
      <c:valAx>
        <c:axId val="7093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34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26</xdr:row>
      <xdr:rowOff>138112</xdr:rowOff>
    </xdr:from>
    <xdr:to>
      <xdr:col>11</xdr:col>
      <xdr:colOff>85724</xdr:colOff>
      <xdr:row>41</xdr:row>
      <xdr:rowOff>23812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CB1A422-1BDA-B7A1-7329-8BAC88D01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26</xdr:row>
      <xdr:rowOff>147637</xdr:rowOff>
    </xdr:from>
    <xdr:to>
      <xdr:col>16</xdr:col>
      <xdr:colOff>504825</xdr:colOff>
      <xdr:row>41</xdr:row>
      <xdr:rowOff>33337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BB2630D-0FE9-6DDF-F8A2-A0B905F08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41</xdr:row>
      <xdr:rowOff>90487</xdr:rowOff>
    </xdr:from>
    <xdr:to>
      <xdr:col>11</xdr:col>
      <xdr:colOff>133350</xdr:colOff>
      <xdr:row>55</xdr:row>
      <xdr:rowOff>166687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F361478-CE07-C475-3A63-B20FF8D86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523875</xdr:colOff>
      <xdr:row>41</xdr:row>
      <xdr:rowOff>147637</xdr:rowOff>
    </xdr:from>
    <xdr:to>
      <xdr:col>16</xdr:col>
      <xdr:colOff>495300</xdr:colOff>
      <xdr:row>56</xdr:row>
      <xdr:rowOff>33337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AA480D4-F9F1-8821-E01E-4872D01A3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A8AE66-96A0-423B-BB93-8AA96EB09941}" name="Tableau1" displayName="Tableau1" ref="A1:P16" totalsRowShown="0" headerRowDxfId="8">
  <autoFilter ref="A1:P16" xr:uid="{1BA8AE66-96A0-423B-BB93-8AA96EB09941}"/>
  <tableColumns count="16">
    <tableColumn id="16" xr3:uid="{A54E3446-173D-43C6-AC5C-E293F9B96B72}" name="Date" dataDxfId="7"/>
    <tableColumn id="1" xr3:uid="{76E386AC-6D08-4529-AE3E-CF059C163E14}" name="Heure"/>
    <tableColumn id="9" xr3:uid="{D0FE420C-8016-494A-8F38-83A1FBA00E02}" name="Temps"/>
    <tableColumn id="14" xr3:uid="{43DB57F6-3A53-4DB6-BD15-63764EBAF965}" name="Temps en minutes" dataDxfId="6">
      <calculatedColumnFormula>HOUR(Tableau1[[#This Row],[Temps]])*60+MINUTE(Tableau1[[#This Row],[Temps]])</calculatedColumnFormula>
    </tableColumn>
    <tableColumn id="2" xr3:uid="{1BDAD615-1FC2-4E75-8FBA-239F0A00FC9E}" name="Tension cellule 1"/>
    <tableColumn id="3" xr3:uid="{2E90C71B-4569-4035-8233-A6CCFE697DFD}" name="Tension entre masse et cellule 2"/>
    <tableColumn id="4" xr3:uid="{6911416C-8BB8-41DA-AB99-CA376CAB6991}" name="Tension entre masse et cellule 3"/>
    <tableColumn id="5" xr3:uid="{6F98EF84-E1E3-4566-A7E2-BE3E53EF07E2}" name="Tension totale"/>
    <tableColumn id="6" xr3:uid="{ACD25814-D112-4D5F-BB21-A425D6153F8C}" name="Tension cellule 2">
      <calculatedColumnFormula>F2-E2</calculatedColumnFormula>
    </tableColumn>
    <tableColumn id="7" xr3:uid="{67CAC795-C176-473B-AAD8-5CD2A7C4F2C5}" name="Tension cellule 3">
      <calculatedColumnFormula>G2-F2</calculatedColumnFormula>
    </tableColumn>
    <tableColumn id="8" xr3:uid="{44D789B6-884E-4F9E-AF5D-47269B3FB055}" name="Tension cellule 4">
      <calculatedColumnFormula>H2-G2</calculatedColumnFormula>
    </tableColumn>
    <tableColumn id="10" xr3:uid="{82CBBE13-B9E5-4A0D-97AA-D1BDFA7ED69F}" name="Tension min cellules" dataDxfId="5">
      <calculatedColumnFormula>MIN(Tableau1[[#This Row],[Tension cellule 1]],Tableau1[[#This Row],[Tension cellule 2]],Tableau1[[#This Row],[Tension cellule 3]],Tableau1[[#This Row],[Tension cellule 4]])</calculatedColumnFormula>
    </tableColumn>
    <tableColumn id="11" xr3:uid="{E846EA84-D7D3-482D-B120-5037E6EE00D7}" name="Tension max cellules" dataDxfId="4">
      <calculatedColumnFormula>MAX(Tableau1[[#This Row],[Tension cellule 1]],Tableau1[[#This Row],[Tension cellule 2]],Tableau1[[#This Row],[Tension cellule 3]],Tableau1[[#This Row],[Tension cellule 4]])</calculatedColumnFormula>
    </tableColumn>
    <tableColumn id="12" xr3:uid="{B7429213-ABA0-4C36-AE03-C3006A5658FE}" name="Ecart max" dataDxfId="3">
      <calculatedColumnFormula>Tableau1[[#This Row],[Tension max cellules]]-Tableau1[[#This Row],[Tension min cellules]]</calculatedColumnFormula>
    </tableColumn>
    <tableColumn id="13" xr3:uid="{69740935-8B08-462B-A128-8A2AAB5F5CEC}" name="Tension moyenne des cellules" dataDxfId="2">
      <calculatedColumnFormula>AVERAGE(Tableau1[[#This Row],[Tension cellule 1]],Tableau1[[#This Row],[Tension cellule 2]],Tableau1[[#This Row],[Tension cellule 3]],Tableau1[[#This Row],[Tension cellule 4]])</calculatedColumnFormula>
    </tableColumn>
    <tableColumn id="15" xr3:uid="{6F3A9F1A-4475-4AC5-B86B-633916E26624}" name="Taux de charge estimé (en %)" dataDxfId="1">
      <calculatedColumnFormula>IF(Tableau1[[#This Row],[Tension moyenne des cellules]]&lt;3.2,0,
 IF(Tableau1[[#This Row],[Tension moyenne des cellules]]&lt;3.3,(Tableau1[[#This Row],[Tension moyenne des cellules]]-3.2)/0.1*10,
 IF(Tableau1[[#This Row],[Tension moyenne des cellules]]&lt;3.4,(Tableau1[[#This Row],[Tension moyenne des cellules]]-3.3)/0.1*10+10,
 IF(Tableau1[[#This Row],[Tension moyenne des cellules]]&lt;3.5,(Tableau1[[#This Row],[Tension moyenne des cellules]]-3.4)/0.1*10+20,
 IF(Tableau1[[#This Row],[Tension moyenne des cellules]]&lt;3.6,(Tableau1[[#This Row],[Tension moyenne des cellules]]-3.5)/0.1*10+30,
 IF(Tableau1[[#This Row],[Tension moyenne des cellules]]&lt;3.7,(Tableau1[[#This Row],[Tension moyenne des cellules]]-3.6)/0.1*10+40,
 IF(Tableau1[[#This Row],[Tension moyenne des cellules]]&lt;3.8,(Tableau1[[#This Row],[Tension moyenne des cellules]]-3.7)/0.1*10+50,
 IF(Tableau1[[#This Row],[Tension moyenne des cellules]]&lt;3.9,(Tableau1[[#This Row],[Tension moyenne des cellules]]-3.8)/0.1*10+60,
 IF(Tableau1[[#This Row],[Tension moyenne des cellules]]&lt;4,(Tableau1[[#This Row],[Tension moyenne des cellules]]-3.9)/0.1*10+70,
 IF(Tableau1[[#This Row],[Tension moyenne des cellules]]&lt;4.1,(Tableau1[[#This Row],[Tension moyenne des cellules]]-4)/0.1*10+80,
 IF(Tableau1[[#This Row],[Tension moyenne des cellules]]&lt;4.2,(Tableau1[[#This Row],[Tension moyenne des cellules]]-4.1)/0.1*10+90,
 100)))))))))))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94088C-8F63-4786-825F-48BE71E9170A}" name="Tableau2" displayName="Tableau2" ref="Z1:AA12" totalsRowShown="0" headerRowDxfId="0">
  <autoFilter ref="Z1:AA12" xr:uid="{5294088C-8F63-4786-825F-48BE71E9170A}"/>
  <tableColumns count="2">
    <tableColumn id="1" xr3:uid="{10180F78-E2CD-4E3D-BE0B-81F7424A61EC}" name="Tension cellule (V)"/>
    <tableColumn id="2" xr3:uid="{65EA50F4-440D-4732-ACC2-01EB5AF05A39}" name="SoC approx (en %)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189C-2316-4CD1-8B9C-934F2C8738A6}">
  <dimension ref="A1:AA217"/>
  <sheetViews>
    <sheetView tabSelected="1" workbookViewId="0">
      <selection sqref="A1:P16"/>
    </sheetView>
  </sheetViews>
  <sheetFormatPr baseColWidth="10" defaultRowHeight="15" x14ac:dyDescent="0.25"/>
  <cols>
    <col min="2" max="2" width="12.140625" bestFit="1" customWidth="1"/>
    <col min="3" max="4" width="12.140625" customWidth="1"/>
    <col min="5" max="6" width="10.42578125" bestFit="1" customWidth="1"/>
    <col min="7" max="8" width="10.42578125" customWidth="1"/>
    <col min="9" max="11" width="10.85546875" bestFit="1" customWidth="1"/>
    <col min="12" max="12" width="14.28515625" bestFit="1" customWidth="1"/>
    <col min="13" max="13" width="14.5703125" bestFit="1" customWidth="1"/>
    <col min="14" max="14" width="12" bestFit="1" customWidth="1"/>
    <col min="15" max="15" width="16.7109375" customWidth="1"/>
    <col min="17" max="17" width="31.140625" customWidth="1"/>
    <col min="26" max="26" width="19.42578125" customWidth="1"/>
    <col min="27" max="27" width="19" customWidth="1"/>
  </cols>
  <sheetData>
    <row r="1" spans="1:27" s="1" customFormat="1" ht="60" x14ac:dyDescent="0.25">
      <c r="A1" s="1" t="s">
        <v>17</v>
      </c>
      <c r="B1" s="1" t="s">
        <v>7</v>
      </c>
      <c r="C1" s="1" t="s">
        <v>8</v>
      </c>
      <c r="D1" s="1" t="s">
        <v>11</v>
      </c>
      <c r="E1" s="1" t="s">
        <v>9</v>
      </c>
      <c r="F1" s="1" t="s">
        <v>12</v>
      </c>
      <c r="G1" s="1" t="s">
        <v>13</v>
      </c>
      <c r="H1" s="1" t="s">
        <v>2</v>
      </c>
      <c r="I1" s="1" t="s">
        <v>0</v>
      </c>
      <c r="J1" s="1" t="s">
        <v>1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10</v>
      </c>
      <c r="P1" s="1" t="s">
        <v>14</v>
      </c>
      <c r="Z1" s="1" t="s">
        <v>15</v>
      </c>
      <c r="AA1" s="1" t="s">
        <v>16</v>
      </c>
    </row>
    <row r="2" spans="1:27" x14ac:dyDescent="0.25">
      <c r="A2" s="5">
        <v>45768</v>
      </c>
      <c r="B2" s="2">
        <v>0.84861111111111109</v>
      </c>
      <c r="C2" s="2">
        <v>6.9444444444444441E-3</v>
      </c>
      <c r="D2" s="4">
        <f>HOUR(Tableau1[[#This Row],[Temps]])*60+MINUTE(Tableau1[[#This Row],[Temps]])</f>
        <v>10</v>
      </c>
      <c r="E2">
        <v>3.5619999999999998</v>
      </c>
      <c r="F2">
        <v>7.12</v>
      </c>
      <c r="G2">
        <v>10.69</v>
      </c>
      <c r="H2">
        <v>14.25</v>
      </c>
      <c r="I2">
        <f t="shared" ref="I2:K3" si="0">F2-E2</f>
        <v>3.5580000000000003</v>
      </c>
      <c r="J2">
        <f t="shared" si="0"/>
        <v>3.5699999999999994</v>
      </c>
      <c r="K2">
        <f t="shared" si="0"/>
        <v>3.5600000000000005</v>
      </c>
      <c r="L2">
        <f>MIN(Tableau1[[#This Row],[Tension cellule 1]],Tableau1[[#This Row],[Tension cellule 2]],Tableau1[[#This Row],[Tension cellule 3]],Tableau1[[#This Row],[Tension cellule 4]])</f>
        <v>3.5580000000000003</v>
      </c>
      <c r="M2">
        <f>MAX(Tableau1[[#This Row],[Tension cellule 1]],Tableau1[[#This Row],[Tension cellule 2]],Tableau1[[#This Row],[Tension cellule 3]],Tableau1[[#This Row],[Tension cellule 4]])</f>
        <v>3.5699999999999994</v>
      </c>
      <c r="N2">
        <f>Tableau1[[#This Row],[Tension max cellules]]-Tableau1[[#This Row],[Tension min cellules]]</f>
        <v>1.1999999999999122E-2</v>
      </c>
      <c r="O2">
        <f>AVERAGE(Tableau1[[#This Row],[Tension cellule 1]],Tableau1[[#This Row],[Tension cellule 2]],Tableau1[[#This Row],[Tension cellule 3]],Tableau1[[#This Row],[Tension cellule 4]])</f>
        <v>3.5625</v>
      </c>
      <c r="P2">
        <f>IF(Tableau1[[#This Row],[Tension moyenne des cellules]]&lt;3.2,0,
 IF(Tableau1[[#This Row],[Tension moyenne des cellules]]&lt;3.3,(Tableau1[[#This Row],[Tension moyenne des cellules]]-3.2)/0.1*10,
 IF(Tableau1[[#This Row],[Tension moyenne des cellules]]&lt;3.4,(Tableau1[[#This Row],[Tension moyenne des cellules]]-3.3)/0.1*10+10,
 IF(Tableau1[[#This Row],[Tension moyenne des cellules]]&lt;3.5,(Tableau1[[#This Row],[Tension moyenne des cellules]]-3.4)/0.1*10+20,
 IF(Tableau1[[#This Row],[Tension moyenne des cellules]]&lt;3.6,(Tableau1[[#This Row],[Tension moyenne des cellules]]-3.5)/0.1*10+30,
 IF(Tableau1[[#This Row],[Tension moyenne des cellules]]&lt;3.7,(Tableau1[[#This Row],[Tension moyenne des cellules]]-3.6)/0.1*10+40,
 IF(Tableau1[[#This Row],[Tension moyenne des cellules]]&lt;3.8,(Tableau1[[#This Row],[Tension moyenne des cellules]]-3.7)/0.1*10+50,
 IF(Tableau1[[#This Row],[Tension moyenne des cellules]]&lt;3.9,(Tableau1[[#This Row],[Tension moyenne des cellules]]-3.8)/0.1*10+60,
 IF(Tableau1[[#This Row],[Tension moyenne des cellules]]&lt;4,(Tableau1[[#This Row],[Tension moyenne des cellules]]-3.9)/0.1*10+70,
 IF(Tableau1[[#This Row],[Tension moyenne des cellules]]&lt;4.1,(Tableau1[[#This Row],[Tension moyenne des cellules]]-4)/0.1*10+80,
 IF(Tableau1[[#This Row],[Tension moyenne des cellules]]&lt;4.2,(Tableau1[[#This Row],[Tension moyenne des cellules]]-4.1)/0.1*10+90,
 100)))))))))))</f>
        <v>36.25</v>
      </c>
      <c r="Z2">
        <v>4.2</v>
      </c>
      <c r="AA2">
        <v>100</v>
      </c>
    </row>
    <row r="3" spans="1:27" x14ac:dyDescent="0.25">
      <c r="A3" s="5">
        <v>45768</v>
      </c>
      <c r="B3" s="2">
        <v>0.87222222222222223</v>
      </c>
      <c r="C3" s="2">
        <f>IF(Tableau1[[#This Row],[Date]]=$A$2,Tableau1[[#This Row],[Heure]]-$B$2,Tableau1[[#This Row],[Heure]]+((Tableau1[[#This Row],[Date]]-$A$2)*24)-$B$2)</f>
        <v>2.3611111111111138E-2</v>
      </c>
      <c r="D3" s="4">
        <f>HOUR(Tableau1[[#This Row],[Temps]])*60+MINUTE(Tableau1[[#This Row],[Temps]])</f>
        <v>34</v>
      </c>
      <c r="E3">
        <v>3.5750000000000002</v>
      </c>
      <c r="F3">
        <v>7.15</v>
      </c>
      <c r="G3">
        <v>10.73</v>
      </c>
      <c r="H3">
        <v>14.3</v>
      </c>
      <c r="I3">
        <f t="shared" si="0"/>
        <v>3.5750000000000002</v>
      </c>
      <c r="J3">
        <f t="shared" si="0"/>
        <v>3.58</v>
      </c>
      <c r="K3">
        <f t="shared" si="0"/>
        <v>3.5700000000000003</v>
      </c>
      <c r="L3">
        <f>MIN(Tableau1[[#This Row],[Tension cellule 1]],Tableau1[[#This Row],[Tension cellule 2]],Tableau1[[#This Row],[Tension cellule 3]],Tableau1[[#This Row],[Tension cellule 4]])</f>
        <v>3.5700000000000003</v>
      </c>
      <c r="M3">
        <f>MAX(Tableau1[[#This Row],[Tension cellule 1]],Tableau1[[#This Row],[Tension cellule 2]],Tableau1[[#This Row],[Tension cellule 3]],Tableau1[[#This Row],[Tension cellule 4]])</f>
        <v>3.58</v>
      </c>
      <c r="N3">
        <f>Tableau1[[#This Row],[Tension max cellules]]-Tableau1[[#This Row],[Tension min cellules]]</f>
        <v>9.9999999999997868E-3</v>
      </c>
      <c r="O3">
        <f>AVERAGE(Tableau1[[#This Row],[Tension cellule 1]],Tableau1[[#This Row],[Tension cellule 2]],Tableau1[[#This Row],[Tension cellule 3]],Tableau1[[#This Row],[Tension cellule 4]])</f>
        <v>3.5750000000000002</v>
      </c>
      <c r="P3">
        <f>IF(Tableau1[[#This Row],[Tension moyenne des cellules]]&lt;3.2,0,
 IF(Tableau1[[#This Row],[Tension moyenne des cellules]]&lt;3.3,(Tableau1[[#This Row],[Tension moyenne des cellules]]-3.2)/0.1*10,
 IF(Tableau1[[#This Row],[Tension moyenne des cellules]]&lt;3.4,(Tableau1[[#This Row],[Tension moyenne des cellules]]-3.3)/0.1*10+10,
 IF(Tableau1[[#This Row],[Tension moyenne des cellules]]&lt;3.5,(Tableau1[[#This Row],[Tension moyenne des cellules]]-3.4)/0.1*10+20,
 IF(Tableau1[[#This Row],[Tension moyenne des cellules]]&lt;3.6,(Tableau1[[#This Row],[Tension moyenne des cellules]]-3.5)/0.1*10+30,
 IF(Tableau1[[#This Row],[Tension moyenne des cellules]]&lt;3.7,(Tableau1[[#This Row],[Tension moyenne des cellules]]-3.6)/0.1*10+40,
 IF(Tableau1[[#This Row],[Tension moyenne des cellules]]&lt;3.8,(Tableau1[[#This Row],[Tension moyenne des cellules]]-3.7)/0.1*10+50,
 IF(Tableau1[[#This Row],[Tension moyenne des cellules]]&lt;3.9,(Tableau1[[#This Row],[Tension moyenne des cellules]]-3.8)/0.1*10+60,
 IF(Tableau1[[#This Row],[Tension moyenne des cellules]]&lt;4,(Tableau1[[#This Row],[Tension moyenne des cellules]]-3.9)/0.1*10+70,
 IF(Tableau1[[#This Row],[Tension moyenne des cellules]]&lt;4.1,(Tableau1[[#This Row],[Tension moyenne des cellules]]-4)/0.1*10+80,
 IF(Tableau1[[#This Row],[Tension moyenne des cellules]]&lt;4.2,(Tableau1[[#This Row],[Tension moyenne des cellules]]-4.1)/0.1*10+90,
 100)))))))))))</f>
        <v>37.500000000000014</v>
      </c>
      <c r="X3" s="2"/>
      <c r="Y3" s="4"/>
      <c r="Z3" s="3">
        <v>4.0999999999999996</v>
      </c>
      <c r="AA3">
        <v>90</v>
      </c>
    </row>
    <row r="4" spans="1:27" x14ac:dyDescent="0.25">
      <c r="A4" s="5">
        <v>45768</v>
      </c>
      <c r="B4" s="2">
        <v>0.89027777777777772</v>
      </c>
      <c r="C4" s="2">
        <f>IF(Tableau1[[#This Row],[Date]]=$A$2,Tableau1[[#This Row],[Heure]]-$B$2,Tableau1[[#This Row],[Heure]]+((Tableau1[[#This Row],[Date]]-$A$2)*24)-$B$2)</f>
        <v>4.166666666666663E-2</v>
      </c>
      <c r="D4" s="4">
        <f>HOUR(Tableau1[[#This Row],[Temps]])*60+MINUTE(Tableau1[[#This Row],[Temps]])</f>
        <v>60</v>
      </c>
      <c r="E4">
        <v>3.5819999999999999</v>
      </c>
      <c r="F4">
        <v>7.17</v>
      </c>
      <c r="G4">
        <v>10.75</v>
      </c>
      <c r="H4">
        <v>14.34</v>
      </c>
      <c r="I4">
        <f t="shared" ref="I4:K9" si="1">F4-E4</f>
        <v>3.5880000000000001</v>
      </c>
      <c r="J4">
        <f t="shared" si="1"/>
        <v>3.58</v>
      </c>
      <c r="K4">
        <f t="shared" si="1"/>
        <v>3.59</v>
      </c>
      <c r="L4">
        <f>MIN(Tableau1[[#This Row],[Tension cellule 1]],Tableau1[[#This Row],[Tension cellule 2]],Tableau1[[#This Row],[Tension cellule 3]],Tableau1[[#This Row],[Tension cellule 4]])</f>
        <v>3.58</v>
      </c>
      <c r="M4">
        <f>MAX(Tableau1[[#This Row],[Tension cellule 1]],Tableau1[[#This Row],[Tension cellule 2]],Tableau1[[#This Row],[Tension cellule 3]],Tableau1[[#This Row],[Tension cellule 4]])</f>
        <v>3.59</v>
      </c>
      <c r="N4">
        <f>Tableau1[[#This Row],[Tension max cellules]]-Tableau1[[#This Row],[Tension min cellules]]</f>
        <v>9.9999999999997868E-3</v>
      </c>
      <c r="O4">
        <f>AVERAGE(Tableau1[[#This Row],[Tension cellule 1]],Tableau1[[#This Row],[Tension cellule 2]],Tableau1[[#This Row],[Tension cellule 3]],Tableau1[[#This Row],[Tension cellule 4]])</f>
        <v>3.585</v>
      </c>
      <c r="P4">
        <f>IF(Tableau1[[#This Row],[Tension moyenne des cellules]]&lt;3.2,0,
 IF(Tableau1[[#This Row],[Tension moyenne des cellules]]&lt;3.3,(Tableau1[[#This Row],[Tension moyenne des cellules]]-3.2)/0.1*10,
 IF(Tableau1[[#This Row],[Tension moyenne des cellules]]&lt;3.4,(Tableau1[[#This Row],[Tension moyenne des cellules]]-3.3)/0.1*10+10,
 IF(Tableau1[[#This Row],[Tension moyenne des cellules]]&lt;3.5,(Tableau1[[#This Row],[Tension moyenne des cellules]]-3.4)/0.1*10+20,
 IF(Tableau1[[#This Row],[Tension moyenne des cellules]]&lt;3.6,(Tableau1[[#This Row],[Tension moyenne des cellules]]-3.5)/0.1*10+30,
 IF(Tableau1[[#This Row],[Tension moyenne des cellules]]&lt;3.7,(Tableau1[[#This Row],[Tension moyenne des cellules]]-3.6)/0.1*10+40,
 IF(Tableau1[[#This Row],[Tension moyenne des cellules]]&lt;3.8,(Tableau1[[#This Row],[Tension moyenne des cellules]]-3.7)/0.1*10+50,
 IF(Tableau1[[#This Row],[Tension moyenne des cellules]]&lt;3.9,(Tableau1[[#This Row],[Tension moyenne des cellules]]-3.8)/0.1*10+60,
 IF(Tableau1[[#This Row],[Tension moyenne des cellules]]&lt;4,(Tableau1[[#This Row],[Tension moyenne des cellules]]-3.9)/0.1*10+70,
 IF(Tableau1[[#This Row],[Tension moyenne des cellules]]&lt;4.1,(Tableau1[[#This Row],[Tension moyenne des cellules]]-4)/0.1*10+80,
 IF(Tableau1[[#This Row],[Tension moyenne des cellules]]&lt;4.2,(Tableau1[[#This Row],[Tension moyenne des cellules]]-4.1)/0.1*10+90,
 100)))))))))))</f>
        <v>38.5</v>
      </c>
      <c r="Q4" s="2"/>
      <c r="X4" s="2"/>
      <c r="Y4" s="4"/>
      <c r="Z4">
        <v>4</v>
      </c>
      <c r="AA4">
        <v>80</v>
      </c>
    </row>
    <row r="5" spans="1:27" x14ac:dyDescent="0.25">
      <c r="A5" s="5">
        <v>45768</v>
      </c>
      <c r="B5" s="2">
        <v>0.91180555555555554</v>
      </c>
      <c r="C5" s="2">
        <f>IF(Tableau1[[#This Row],[Date]]=$A$2,Tableau1[[#This Row],[Heure]]-$B$2,Tableau1[[#This Row],[Heure]]+((Tableau1[[#This Row],[Date]]-$A$2)*24)-$B$2)</f>
        <v>6.3194444444444442E-2</v>
      </c>
      <c r="D5" s="4">
        <f>HOUR(Tableau1[[#This Row],[Temps]])*60+MINUTE(Tableau1[[#This Row],[Temps]])</f>
        <v>91</v>
      </c>
      <c r="E5">
        <v>3.5910000000000002</v>
      </c>
      <c r="F5">
        <v>7.18</v>
      </c>
      <c r="G5">
        <v>10.77</v>
      </c>
      <c r="H5">
        <v>14.37</v>
      </c>
      <c r="I5">
        <f t="shared" si="1"/>
        <v>3.5889999999999995</v>
      </c>
      <c r="J5">
        <f t="shared" si="1"/>
        <v>3.59</v>
      </c>
      <c r="K5">
        <f t="shared" si="1"/>
        <v>3.5999999999999996</v>
      </c>
      <c r="L5">
        <f>MIN(Tableau1[[#This Row],[Tension cellule 1]],Tableau1[[#This Row],[Tension cellule 2]],Tableau1[[#This Row],[Tension cellule 3]],Tableau1[[#This Row],[Tension cellule 4]])</f>
        <v>3.5889999999999995</v>
      </c>
      <c r="M5">
        <f>MAX(Tableau1[[#This Row],[Tension cellule 1]],Tableau1[[#This Row],[Tension cellule 2]],Tableau1[[#This Row],[Tension cellule 3]],Tableau1[[#This Row],[Tension cellule 4]])</f>
        <v>3.5999999999999996</v>
      </c>
      <c r="N5">
        <f>Tableau1[[#This Row],[Tension max cellules]]-Tableau1[[#This Row],[Tension min cellules]]</f>
        <v>1.1000000000000121E-2</v>
      </c>
      <c r="O5">
        <f>AVERAGE(Tableau1[[#This Row],[Tension cellule 1]],Tableau1[[#This Row],[Tension cellule 2]],Tableau1[[#This Row],[Tension cellule 3]],Tableau1[[#This Row],[Tension cellule 4]])</f>
        <v>3.5924999999999998</v>
      </c>
      <c r="P5">
        <f>IF(Tableau1[[#This Row],[Tension moyenne des cellules]]&lt;3.2,0,
 IF(Tableau1[[#This Row],[Tension moyenne des cellules]]&lt;3.3,(Tableau1[[#This Row],[Tension moyenne des cellules]]-3.2)/0.1*10,
 IF(Tableau1[[#This Row],[Tension moyenne des cellules]]&lt;3.4,(Tableau1[[#This Row],[Tension moyenne des cellules]]-3.3)/0.1*10+10,
 IF(Tableau1[[#This Row],[Tension moyenne des cellules]]&lt;3.5,(Tableau1[[#This Row],[Tension moyenne des cellules]]-3.4)/0.1*10+20,
 IF(Tableau1[[#This Row],[Tension moyenne des cellules]]&lt;3.6,(Tableau1[[#This Row],[Tension moyenne des cellules]]-3.5)/0.1*10+30,
 IF(Tableau1[[#This Row],[Tension moyenne des cellules]]&lt;3.7,(Tableau1[[#This Row],[Tension moyenne des cellules]]-3.6)/0.1*10+40,
 IF(Tableau1[[#This Row],[Tension moyenne des cellules]]&lt;3.8,(Tableau1[[#This Row],[Tension moyenne des cellules]]-3.7)/0.1*10+50,
 IF(Tableau1[[#This Row],[Tension moyenne des cellules]]&lt;3.9,(Tableau1[[#This Row],[Tension moyenne des cellules]]-3.8)/0.1*10+60,
 IF(Tableau1[[#This Row],[Tension moyenne des cellules]]&lt;4,(Tableau1[[#This Row],[Tension moyenne des cellules]]-3.9)/0.1*10+70,
 IF(Tableau1[[#This Row],[Tension moyenne des cellules]]&lt;4.1,(Tableau1[[#This Row],[Tension moyenne des cellules]]-4)/0.1*10+80,
 IF(Tableau1[[#This Row],[Tension moyenne des cellules]]&lt;4.2,(Tableau1[[#This Row],[Tension moyenne des cellules]]-4.1)/0.1*10+90,
 100)))))))))))</f>
        <v>39.249999999999979</v>
      </c>
      <c r="X5" s="2"/>
      <c r="Y5" s="4"/>
      <c r="Z5" s="3">
        <v>3.9</v>
      </c>
      <c r="AA5">
        <v>70</v>
      </c>
    </row>
    <row r="6" spans="1:27" x14ac:dyDescent="0.25">
      <c r="A6" s="5">
        <v>45768</v>
      </c>
      <c r="B6" s="2">
        <v>0.93263888888888891</v>
      </c>
      <c r="C6" s="2">
        <f>IF(Tableau1[[#This Row],[Date]]=$A$2,Tableau1[[#This Row],[Heure]]-$B$2,Tableau1[[#This Row],[Heure]]+((Tableau1[[#This Row],[Date]]-$A$2)*24)-$B$2)</f>
        <v>8.4027777777777812E-2</v>
      </c>
      <c r="D6" s="4">
        <f>HOUR(Tableau1[[#This Row],[Temps]])*60+MINUTE(Tableau1[[#This Row],[Temps]])</f>
        <v>121</v>
      </c>
      <c r="E6">
        <v>3.6</v>
      </c>
      <c r="F6">
        <v>7.2</v>
      </c>
      <c r="G6">
        <v>10.8</v>
      </c>
      <c r="H6">
        <v>14.4</v>
      </c>
      <c r="I6">
        <f t="shared" si="1"/>
        <v>3.6</v>
      </c>
      <c r="J6">
        <f t="shared" si="1"/>
        <v>3.6000000000000005</v>
      </c>
      <c r="K6">
        <f t="shared" si="1"/>
        <v>3.5999999999999996</v>
      </c>
      <c r="L6">
        <f>MIN(Tableau1[[#This Row],[Tension cellule 1]],Tableau1[[#This Row],[Tension cellule 2]],Tableau1[[#This Row],[Tension cellule 3]],Tableau1[[#This Row],[Tension cellule 4]])</f>
        <v>3.5999999999999996</v>
      </c>
      <c r="M6">
        <f>MAX(Tableau1[[#This Row],[Tension cellule 1]],Tableau1[[#This Row],[Tension cellule 2]],Tableau1[[#This Row],[Tension cellule 3]],Tableau1[[#This Row],[Tension cellule 4]])</f>
        <v>3.6000000000000005</v>
      </c>
      <c r="N6">
        <f>Tableau1[[#This Row],[Tension max cellules]]-Tableau1[[#This Row],[Tension min cellules]]</f>
        <v>0</v>
      </c>
      <c r="O6">
        <f>AVERAGE(Tableau1[[#This Row],[Tension cellule 1]],Tableau1[[#This Row],[Tension cellule 2]],Tableau1[[#This Row],[Tension cellule 3]],Tableau1[[#This Row],[Tension cellule 4]])</f>
        <v>3.6</v>
      </c>
      <c r="P6">
        <f>IF(Tableau1[[#This Row],[Tension moyenne des cellules]]&lt;3.2,0,
 IF(Tableau1[[#This Row],[Tension moyenne des cellules]]&lt;3.3,(Tableau1[[#This Row],[Tension moyenne des cellules]]-3.2)/0.1*10,
 IF(Tableau1[[#This Row],[Tension moyenne des cellules]]&lt;3.4,(Tableau1[[#This Row],[Tension moyenne des cellules]]-3.3)/0.1*10+10,
 IF(Tableau1[[#This Row],[Tension moyenne des cellules]]&lt;3.5,(Tableau1[[#This Row],[Tension moyenne des cellules]]-3.4)/0.1*10+20,
 IF(Tableau1[[#This Row],[Tension moyenne des cellules]]&lt;3.6,(Tableau1[[#This Row],[Tension moyenne des cellules]]-3.5)/0.1*10+30,
 IF(Tableau1[[#This Row],[Tension moyenne des cellules]]&lt;3.7,(Tableau1[[#This Row],[Tension moyenne des cellules]]-3.6)/0.1*10+40,
 IF(Tableau1[[#This Row],[Tension moyenne des cellules]]&lt;3.8,(Tableau1[[#This Row],[Tension moyenne des cellules]]-3.7)/0.1*10+50,
 IF(Tableau1[[#This Row],[Tension moyenne des cellules]]&lt;3.9,(Tableau1[[#This Row],[Tension moyenne des cellules]]-3.8)/0.1*10+60,
 IF(Tableau1[[#This Row],[Tension moyenne des cellules]]&lt;4,(Tableau1[[#This Row],[Tension moyenne des cellules]]-3.9)/0.1*10+70,
 IF(Tableau1[[#This Row],[Tension moyenne des cellules]]&lt;4.1,(Tableau1[[#This Row],[Tension moyenne des cellules]]-4)/0.1*10+80,
 IF(Tableau1[[#This Row],[Tension moyenne des cellules]]&lt;4.2,(Tableau1[[#This Row],[Tension moyenne des cellules]]-4.1)/0.1*10+90,
 100)))))))))))</f>
        <v>40</v>
      </c>
      <c r="X6" s="2"/>
      <c r="Y6" s="4"/>
      <c r="Z6">
        <v>3.8</v>
      </c>
      <c r="AA6">
        <v>60</v>
      </c>
    </row>
    <row r="7" spans="1:27" x14ac:dyDescent="0.25">
      <c r="A7" s="5">
        <v>45768</v>
      </c>
      <c r="B7" s="2">
        <v>0.95277777777777772</v>
      </c>
      <c r="C7" s="2">
        <f>IF(Tableau1[[#This Row],[Date]]=$A$2,Tableau1[[#This Row],[Heure]]-$B$2,Tableau1[[#This Row],[Heure]]+((Tableau1[[#This Row],[Date]]-$A$2)*24)-$B$2)</f>
        <v>0.10416666666666663</v>
      </c>
      <c r="D7" s="4">
        <f>HOUR(Tableau1[[#This Row],[Temps]])*60+MINUTE(Tableau1[[#This Row],[Temps]])</f>
        <v>150</v>
      </c>
      <c r="E7">
        <v>3.61</v>
      </c>
      <c r="F7">
        <v>7.22</v>
      </c>
      <c r="G7">
        <v>10.82</v>
      </c>
      <c r="H7">
        <v>14.42</v>
      </c>
      <c r="I7">
        <f t="shared" si="1"/>
        <v>3.61</v>
      </c>
      <c r="J7">
        <f t="shared" si="1"/>
        <v>3.6000000000000005</v>
      </c>
      <c r="K7">
        <f t="shared" si="1"/>
        <v>3.5999999999999996</v>
      </c>
      <c r="L7">
        <f>MIN(Tableau1[[#This Row],[Tension cellule 1]],Tableau1[[#This Row],[Tension cellule 2]],Tableau1[[#This Row],[Tension cellule 3]],Tableau1[[#This Row],[Tension cellule 4]])</f>
        <v>3.5999999999999996</v>
      </c>
      <c r="M7">
        <f>MAX(Tableau1[[#This Row],[Tension cellule 1]],Tableau1[[#This Row],[Tension cellule 2]],Tableau1[[#This Row],[Tension cellule 3]],Tableau1[[#This Row],[Tension cellule 4]])</f>
        <v>3.61</v>
      </c>
      <c r="N7">
        <f>Tableau1[[#This Row],[Tension max cellules]]-Tableau1[[#This Row],[Tension min cellules]]</f>
        <v>1.0000000000000231E-2</v>
      </c>
      <c r="O7">
        <f>AVERAGE(Tableau1[[#This Row],[Tension cellule 1]],Tableau1[[#This Row],[Tension cellule 2]],Tableau1[[#This Row],[Tension cellule 3]],Tableau1[[#This Row],[Tension cellule 4]])</f>
        <v>3.605</v>
      </c>
      <c r="P7">
        <f>IF(Tableau1[[#This Row],[Tension moyenne des cellules]]&lt;3.2,0,
 IF(Tableau1[[#This Row],[Tension moyenne des cellules]]&lt;3.3,(Tableau1[[#This Row],[Tension moyenne des cellules]]-3.2)/0.1*10,
 IF(Tableau1[[#This Row],[Tension moyenne des cellules]]&lt;3.4,(Tableau1[[#This Row],[Tension moyenne des cellules]]-3.3)/0.1*10+10,
 IF(Tableau1[[#This Row],[Tension moyenne des cellules]]&lt;3.5,(Tableau1[[#This Row],[Tension moyenne des cellules]]-3.4)/0.1*10+20,
 IF(Tableau1[[#This Row],[Tension moyenne des cellules]]&lt;3.6,(Tableau1[[#This Row],[Tension moyenne des cellules]]-3.5)/0.1*10+30,
 IF(Tableau1[[#This Row],[Tension moyenne des cellules]]&lt;3.7,(Tableau1[[#This Row],[Tension moyenne des cellules]]-3.6)/0.1*10+40,
 IF(Tableau1[[#This Row],[Tension moyenne des cellules]]&lt;3.8,(Tableau1[[#This Row],[Tension moyenne des cellules]]-3.7)/0.1*10+50,
 IF(Tableau1[[#This Row],[Tension moyenne des cellules]]&lt;3.9,(Tableau1[[#This Row],[Tension moyenne des cellules]]-3.8)/0.1*10+60,
 IF(Tableau1[[#This Row],[Tension moyenne des cellules]]&lt;4,(Tableau1[[#This Row],[Tension moyenne des cellules]]-3.9)/0.1*10+70,
 IF(Tableau1[[#This Row],[Tension moyenne des cellules]]&lt;4.1,(Tableau1[[#This Row],[Tension moyenne des cellules]]-4)/0.1*10+80,
 IF(Tableau1[[#This Row],[Tension moyenne des cellules]]&lt;4.2,(Tableau1[[#This Row],[Tension moyenne des cellules]]-4.1)/0.1*10+90,
 100)))))))))))</f>
        <v>40.499999999999986</v>
      </c>
      <c r="X7" s="2"/>
      <c r="Y7" s="4"/>
      <c r="Z7" s="3">
        <v>3.7</v>
      </c>
      <c r="AA7">
        <v>50</v>
      </c>
    </row>
    <row r="8" spans="1:27" x14ac:dyDescent="0.25">
      <c r="A8" s="5">
        <v>45768</v>
      </c>
      <c r="B8" s="2">
        <v>0.97430555555555554</v>
      </c>
      <c r="C8" s="2">
        <f>IF(Tableau1[[#This Row],[Date]]=$A$2,Tableau1[[#This Row],[Heure]]-$B$2,Tableau1[[#This Row],[Heure]]+((Tableau1[[#This Row],[Date]]-$A$2)*24)-$B$2)</f>
        <v>0.12569444444444444</v>
      </c>
      <c r="D8" s="4">
        <f>HOUR(Tableau1[[#This Row],[Temps]])*60+MINUTE(Tableau1[[#This Row],[Temps]])</f>
        <v>181</v>
      </c>
      <c r="E8">
        <v>3.6110000000000002</v>
      </c>
      <c r="F8">
        <v>7.22</v>
      </c>
      <c r="G8">
        <v>10.84</v>
      </c>
      <c r="H8">
        <v>14.45</v>
      </c>
      <c r="I8">
        <f t="shared" si="1"/>
        <v>3.6089999999999995</v>
      </c>
      <c r="J8">
        <f t="shared" si="1"/>
        <v>3.62</v>
      </c>
      <c r="K8">
        <f t="shared" si="1"/>
        <v>3.6099999999999994</v>
      </c>
      <c r="L8">
        <f>MIN(Tableau1[[#This Row],[Tension cellule 1]],Tableau1[[#This Row],[Tension cellule 2]],Tableau1[[#This Row],[Tension cellule 3]],Tableau1[[#This Row],[Tension cellule 4]])</f>
        <v>3.6089999999999995</v>
      </c>
      <c r="M8">
        <f>MAX(Tableau1[[#This Row],[Tension cellule 1]],Tableau1[[#This Row],[Tension cellule 2]],Tableau1[[#This Row],[Tension cellule 3]],Tableau1[[#This Row],[Tension cellule 4]])</f>
        <v>3.62</v>
      </c>
      <c r="N8">
        <f>Tableau1[[#This Row],[Tension max cellules]]-Tableau1[[#This Row],[Tension min cellules]]</f>
        <v>1.1000000000000565E-2</v>
      </c>
      <c r="O8">
        <f>AVERAGE(Tableau1[[#This Row],[Tension cellule 1]],Tableau1[[#This Row],[Tension cellule 2]],Tableau1[[#This Row],[Tension cellule 3]],Tableau1[[#This Row],[Tension cellule 4]])</f>
        <v>3.6124999999999998</v>
      </c>
      <c r="P8">
        <f>IF(Tableau1[[#This Row],[Tension moyenne des cellules]]&lt;3.2,0,
 IF(Tableau1[[#This Row],[Tension moyenne des cellules]]&lt;3.3,(Tableau1[[#This Row],[Tension moyenne des cellules]]-3.2)/0.1*10,
 IF(Tableau1[[#This Row],[Tension moyenne des cellules]]&lt;3.4,(Tableau1[[#This Row],[Tension moyenne des cellules]]-3.3)/0.1*10+10,
 IF(Tableau1[[#This Row],[Tension moyenne des cellules]]&lt;3.5,(Tableau1[[#This Row],[Tension moyenne des cellules]]-3.4)/0.1*10+20,
 IF(Tableau1[[#This Row],[Tension moyenne des cellules]]&lt;3.6,(Tableau1[[#This Row],[Tension moyenne des cellules]]-3.5)/0.1*10+30,
 IF(Tableau1[[#This Row],[Tension moyenne des cellules]]&lt;3.7,(Tableau1[[#This Row],[Tension moyenne des cellules]]-3.6)/0.1*10+40,
 IF(Tableau1[[#This Row],[Tension moyenne des cellules]]&lt;3.8,(Tableau1[[#This Row],[Tension moyenne des cellules]]-3.7)/0.1*10+50,
 IF(Tableau1[[#This Row],[Tension moyenne des cellules]]&lt;3.9,(Tableau1[[#This Row],[Tension moyenne des cellules]]-3.8)/0.1*10+60,
 IF(Tableau1[[#This Row],[Tension moyenne des cellules]]&lt;4,(Tableau1[[#This Row],[Tension moyenne des cellules]]-3.9)/0.1*10+70,
 IF(Tableau1[[#This Row],[Tension moyenne des cellules]]&lt;4.1,(Tableau1[[#This Row],[Tension moyenne des cellules]]-4)/0.1*10+80,
 IF(Tableau1[[#This Row],[Tension moyenne des cellules]]&lt;4.2,(Tableau1[[#This Row],[Tension moyenne des cellules]]-4.1)/0.1*10+90,
 100)))))))))))</f>
        <v>41.249999999999972</v>
      </c>
      <c r="X8" s="2"/>
      <c r="Y8" s="4"/>
      <c r="Z8">
        <v>3.6</v>
      </c>
      <c r="AA8">
        <v>40</v>
      </c>
    </row>
    <row r="9" spans="1:27" x14ac:dyDescent="0.25">
      <c r="A9" s="5">
        <v>45768</v>
      </c>
      <c r="B9" s="2">
        <v>0.99513888888888891</v>
      </c>
      <c r="C9" s="2">
        <f>IF(Tableau1[[#This Row],[Date]]=$A$2,Tableau1[[#This Row],[Heure]]-$B$2,Tableau1[[#This Row],[Heure]]+((Tableau1[[#This Row],[Date]]-$A$2)*24)-$B$2)</f>
        <v>0.14652777777777781</v>
      </c>
      <c r="D9" s="4">
        <f>HOUR(Tableau1[[#This Row],[Temps]])*60+MINUTE(Tableau1[[#This Row],[Temps]])</f>
        <v>211</v>
      </c>
      <c r="E9">
        <v>3.62</v>
      </c>
      <c r="F9">
        <v>7.24</v>
      </c>
      <c r="G9">
        <v>10.86</v>
      </c>
      <c r="H9">
        <v>14.48</v>
      </c>
      <c r="I9">
        <f t="shared" si="1"/>
        <v>3.62</v>
      </c>
      <c r="J9">
        <f t="shared" si="1"/>
        <v>3.6199999999999992</v>
      </c>
      <c r="K9">
        <f t="shared" si="1"/>
        <v>3.620000000000001</v>
      </c>
      <c r="L9">
        <f>MIN(Tableau1[[#This Row],[Tension cellule 1]],Tableau1[[#This Row],[Tension cellule 2]],Tableau1[[#This Row],[Tension cellule 3]],Tableau1[[#This Row],[Tension cellule 4]])</f>
        <v>3.6199999999999992</v>
      </c>
      <c r="M9">
        <f>MAX(Tableau1[[#This Row],[Tension cellule 1]],Tableau1[[#This Row],[Tension cellule 2]],Tableau1[[#This Row],[Tension cellule 3]],Tableau1[[#This Row],[Tension cellule 4]])</f>
        <v>3.620000000000001</v>
      </c>
      <c r="N9">
        <f>Tableau1[[#This Row],[Tension max cellules]]-Tableau1[[#This Row],[Tension min cellules]]</f>
        <v>0</v>
      </c>
      <c r="O9">
        <f>AVERAGE(Tableau1[[#This Row],[Tension cellule 1]],Tableau1[[#This Row],[Tension cellule 2]],Tableau1[[#This Row],[Tension cellule 3]],Tableau1[[#This Row],[Tension cellule 4]])</f>
        <v>3.62</v>
      </c>
      <c r="P9">
        <f>IF(Tableau1[[#This Row],[Tension moyenne des cellules]]&lt;3.2,0,
 IF(Tableau1[[#This Row],[Tension moyenne des cellules]]&lt;3.3,(Tableau1[[#This Row],[Tension moyenne des cellules]]-3.2)/0.1*10,
 IF(Tableau1[[#This Row],[Tension moyenne des cellules]]&lt;3.4,(Tableau1[[#This Row],[Tension moyenne des cellules]]-3.3)/0.1*10+10,
 IF(Tableau1[[#This Row],[Tension moyenne des cellules]]&lt;3.5,(Tableau1[[#This Row],[Tension moyenne des cellules]]-3.4)/0.1*10+20,
 IF(Tableau1[[#This Row],[Tension moyenne des cellules]]&lt;3.6,(Tableau1[[#This Row],[Tension moyenne des cellules]]-3.5)/0.1*10+30,
 IF(Tableau1[[#This Row],[Tension moyenne des cellules]]&lt;3.7,(Tableau1[[#This Row],[Tension moyenne des cellules]]-3.6)/0.1*10+40,
 IF(Tableau1[[#This Row],[Tension moyenne des cellules]]&lt;3.8,(Tableau1[[#This Row],[Tension moyenne des cellules]]-3.7)/0.1*10+50,
 IF(Tableau1[[#This Row],[Tension moyenne des cellules]]&lt;3.9,(Tableau1[[#This Row],[Tension moyenne des cellules]]-3.8)/0.1*10+60,
 IF(Tableau1[[#This Row],[Tension moyenne des cellules]]&lt;4,(Tableau1[[#This Row],[Tension moyenne des cellules]]-3.9)/0.1*10+70,
 IF(Tableau1[[#This Row],[Tension moyenne des cellules]]&lt;4.1,(Tableau1[[#This Row],[Tension moyenne des cellules]]-4)/0.1*10+80,
 IF(Tableau1[[#This Row],[Tension moyenne des cellules]]&lt;4.2,(Tableau1[[#This Row],[Tension moyenne des cellules]]-4.1)/0.1*10+90,
 100)))))))))))</f>
        <v>42</v>
      </c>
      <c r="X9" s="2"/>
      <c r="Y9" s="4"/>
      <c r="Z9" s="3">
        <v>3.5</v>
      </c>
      <c r="AA9">
        <v>30</v>
      </c>
    </row>
    <row r="10" spans="1:27" x14ac:dyDescent="0.25">
      <c r="A10" s="5">
        <v>45769</v>
      </c>
      <c r="B10" s="2">
        <v>1.7361111111111112E-2</v>
      </c>
      <c r="C10" s="2">
        <f>IF(Tableau1[[#This Row],[Date]]=$A$2,Tableau1[[#This Row],[Heure]]-$B$2,Tableau1[[#This Row],[Heure]]+((Tableau1[[#This Row],[Date]]-$A$2)*24)-$B$2)</f>
        <v>23.168749999999999</v>
      </c>
      <c r="D10" s="4">
        <f>HOUR(Tableau1[[#This Row],[Temps]])*60+MINUTE(Tableau1[[#This Row],[Temps]])</f>
        <v>243</v>
      </c>
      <c r="E10">
        <v>3.62</v>
      </c>
      <c r="F10">
        <v>7.25</v>
      </c>
      <c r="G10">
        <v>10.88</v>
      </c>
      <c r="H10">
        <v>14.51</v>
      </c>
      <c r="I10">
        <f t="shared" ref="I10:K13" si="2">F10-E10</f>
        <v>3.63</v>
      </c>
      <c r="J10">
        <f t="shared" si="2"/>
        <v>3.6300000000000008</v>
      </c>
      <c r="K10">
        <f t="shared" si="2"/>
        <v>3.629999999999999</v>
      </c>
      <c r="L10">
        <f>MIN(Tableau1[[#This Row],[Tension cellule 1]],Tableau1[[#This Row],[Tension cellule 2]],Tableau1[[#This Row],[Tension cellule 3]],Tableau1[[#This Row],[Tension cellule 4]])</f>
        <v>3.62</v>
      </c>
      <c r="M10">
        <f>MAX(Tableau1[[#This Row],[Tension cellule 1]],Tableau1[[#This Row],[Tension cellule 2]],Tableau1[[#This Row],[Tension cellule 3]],Tableau1[[#This Row],[Tension cellule 4]])</f>
        <v>3.6300000000000008</v>
      </c>
      <c r="N10">
        <f>Tableau1[[#This Row],[Tension max cellules]]-Tableau1[[#This Row],[Tension min cellules]]</f>
        <v>1.0000000000000675E-2</v>
      </c>
      <c r="O10">
        <f>AVERAGE(Tableau1[[#This Row],[Tension cellule 1]],Tableau1[[#This Row],[Tension cellule 2]],Tableau1[[#This Row],[Tension cellule 3]],Tableau1[[#This Row],[Tension cellule 4]])</f>
        <v>3.6274999999999999</v>
      </c>
      <c r="P10">
        <f>IF(Tableau1[[#This Row],[Tension moyenne des cellules]]&lt;3.2,0,
 IF(Tableau1[[#This Row],[Tension moyenne des cellules]]&lt;3.3,(Tableau1[[#This Row],[Tension moyenne des cellules]]-3.2)/0.1*10,
 IF(Tableau1[[#This Row],[Tension moyenne des cellules]]&lt;3.4,(Tableau1[[#This Row],[Tension moyenne des cellules]]-3.3)/0.1*10+10,
 IF(Tableau1[[#This Row],[Tension moyenne des cellules]]&lt;3.5,(Tableau1[[#This Row],[Tension moyenne des cellules]]-3.4)/0.1*10+20,
 IF(Tableau1[[#This Row],[Tension moyenne des cellules]]&lt;3.6,(Tableau1[[#This Row],[Tension moyenne des cellules]]-3.5)/0.1*10+30,
 IF(Tableau1[[#This Row],[Tension moyenne des cellules]]&lt;3.7,(Tableau1[[#This Row],[Tension moyenne des cellules]]-3.6)/0.1*10+40,
 IF(Tableau1[[#This Row],[Tension moyenne des cellules]]&lt;3.8,(Tableau1[[#This Row],[Tension moyenne des cellules]]-3.7)/0.1*10+50,
 IF(Tableau1[[#This Row],[Tension moyenne des cellules]]&lt;3.9,(Tableau1[[#This Row],[Tension moyenne des cellules]]-3.8)/0.1*10+60,
 IF(Tableau1[[#This Row],[Tension moyenne des cellules]]&lt;4,(Tableau1[[#This Row],[Tension moyenne des cellules]]-3.9)/0.1*10+70,
 IF(Tableau1[[#This Row],[Tension moyenne des cellules]]&lt;4.1,(Tableau1[[#This Row],[Tension moyenne des cellules]]-4)/0.1*10+80,
 IF(Tableau1[[#This Row],[Tension moyenne des cellules]]&lt;4.2,(Tableau1[[#This Row],[Tension moyenne des cellules]]-4.1)/0.1*10+90,
 100)))))))))))</f>
        <v>42.749999999999986</v>
      </c>
      <c r="X10" s="2"/>
      <c r="Y10" s="4"/>
      <c r="Z10">
        <v>3.4</v>
      </c>
      <c r="AA10">
        <v>20</v>
      </c>
    </row>
    <row r="11" spans="1:27" x14ac:dyDescent="0.25">
      <c r="A11" s="5">
        <v>45769</v>
      </c>
      <c r="B11" s="2">
        <v>3.7499999999999999E-2</v>
      </c>
      <c r="C11" s="2">
        <f>IF(Tableau1[[#This Row],[Date]]=$A$2,Tableau1[[#This Row],[Heure]]-$B$2,Tableau1[[#This Row],[Heure]]+((Tableau1[[#This Row],[Date]]-$A$2)*24)-$B$2)</f>
        <v>23.18888888888889</v>
      </c>
      <c r="D11" s="4">
        <f>HOUR(Tableau1[[#This Row],[Temps]])*60+MINUTE(Tableau1[[#This Row],[Temps]])</f>
        <v>272</v>
      </c>
      <c r="E11">
        <v>3.63</v>
      </c>
      <c r="F11">
        <v>7.26</v>
      </c>
      <c r="G11">
        <v>10.9</v>
      </c>
      <c r="H11">
        <v>14.53</v>
      </c>
      <c r="I11">
        <f t="shared" si="2"/>
        <v>3.63</v>
      </c>
      <c r="J11">
        <f t="shared" si="2"/>
        <v>3.6400000000000006</v>
      </c>
      <c r="K11">
        <f t="shared" si="2"/>
        <v>3.629999999999999</v>
      </c>
      <c r="L11">
        <f>MIN(Tableau1[[#This Row],[Tension cellule 1]],Tableau1[[#This Row],[Tension cellule 2]],Tableau1[[#This Row],[Tension cellule 3]],Tableau1[[#This Row],[Tension cellule 4]])</f>
        <v>3.629999999999999</v>
      </c>
      <c r="M11">
        <f>MAX(Tableau1[[#This Row],[Tension cellule 1]],Tableau1[[#This Row],[Tension cellule 2]],Tableau1[[#This Row],[Tension cellule 3]],Tableau1[[#This Row],[Tension cellule 4]])</f>
        <v>3.6400000000000006</v>
      </c>
      <c r="N11">
        <f>Tableau1[[#This Row],[Tension max cellules]]-Tableau1[[#This Row],[Tension min cellules]]</f>
        <v>1.0000000000001563E-2</v>
      </c>
      <c r="O11">
        <f>AVERAGE(Tableau1[[#This Row],[Tension cellule 1]],Tableau1[[#This Row],[Tension cellule 2]],Tableau1[[#This Row],[Tension cellule 3]],Tableau1[[#This Row],[Tension cellule 4]])</f>
        <v>3.6324999999999998</v>
      </c>
      <c r="P11">
        <f>IF(Tableau1[[#This Row],[Tension moyenne des cellules]]&lt;3.2,0,
 IF(Tableau1[[#This Row],[Tension moyenne des cellules]]&lt;3.3,(Tableau1[[#This Row],[Tension moyenne des cellules]]-3.2)/0.1*10,
 IF(Tableau1[[#This Row],[Tension moyenne des cellules]]&lt;3.4,(Tableau1[[#This Row],[Tension moyenne des cellules]]-3.3)/0.1*10+10,
 IF(Tableau1[[#This Row],[Tension moyenne des cellules]]&lt;3.5,(Tableau1[[#This Row],[Tension moyenne des cellules]]-3.4)/0.1*10+20,
 IF(Tableau1[[#This Row],[Tension moyenne des cellules]]&lt;3.6,(Tableau1[[#This Row],[Tension moyenne des cellules]]-3.5)/0.1*10+30,
 IF(Tableau1[[#This Row],[Tension moyenne des cellules]]&lt;3.7,(Tableau1[[#This Row],[Tension moyenne des cellules]]-3.6)/0.1*10+40,
 IF(Tableau1[[#This Row],[Tension moyenne des cellules]]&lt;3.8,(Tableau1[[#This Row],[Tension moyenne des cellules]]-3.7)/0.1*10+50,
 IF(Tableau1[[#This Row],[Tension moyenne des cellules]]&lt;3.9,(Tableau1[[#This Row],[Tension moyenne des cellules]]-3.8)/0.1*10+60,
 IF(Tableau1[[#This Row],[Tension moyenne des cellules]]&lt;4,(Tableau1[[#This Row],[Tension moyenne des cellules]]-3.9)/0.1*10+70,
 IF(Tableau1[[#This Row],[Tension moyenne des cellules]]&lt;4.1,(Tableau1[[#This Row],[Tension moyenne des cellules]]-4)/0.1*10+80,
 IF(Tableau1[[#This Row],[Tension moyenne des cellules]]&lt;4.2,(Tableau1[[#This Row],[Tension moyenne des cellules]]-4.1)/0.1*10+90,
 100)))))))))))</f>
        <v>43.249999999999972</v>
      </c>
      <c r="X11" s="2"/>
      <c r="Y11" s="4"/>
      <c r="Z11" s="3">
        <v>3.3</v>
      </c>
      <c r="AA11">
        <v>10</v>
      </c>
    </row>
    <row r="12" spans="1:27" x14ac:dyDescent="0.25">
      <c r="A12" s="5">
        <v>45769</v>
      </c>
      <c r="B12" s="2">
        <v>5.9027777777777776E-2</v>
      </c>
      <c r="C12" s="2">
        <f>IF(Tableau1[[#This Row],[Date]]=$A$2,Tableau1[[#This Row],[Heure]]-$B$2,Tableau1[[#This Row],[Heure]]+((Tableau1[[#This Row],[Date]]-$A$2)*24)-$B$2)</f>
        <v>23.210416666666667</v>
      </c>
      <c r="D12" s="4">
        <f>HOUR(Tableau1[[#This Row],[Temps]])*60+MINUTE(Tableau1[[#This Row],[Temps]])</f>
        <v>303</v>
      </c>
      <c r="E12">
        <v>3.64</v>
      </c>
      <c r="F12">
        <v>7.28</v>
      </c>
      <c r="G12">
        <v>10.92</v>
      </c>
      <c r="H12">
        <v>14.55</v>
      </c>
      <c r="I12">
        <f t="shared" si="2"/>
        <v>3.64</v>
      </c>
      <c r="J12">
        <f t="shared" si="2"/>
        <v>3.6399999999999997</v>
      </c>
      <c r="K12">
        <f t="shared" si="2"/>
        <v>3.6300000000000008</v>
      </c>
      <c r="L12">
        <f>MIN(Tableau1[[#This Row],[Tension cellule 1]],Tableau1[[#This Row],[Tension cellule 2]],Tableau1[[#This Row],[Tension cellule 3]],Tableau1[[#This Row],[Tension cellule 4]])</f>
        <v>3.6300000000000008</v>
      </c>
      <c r="M12">
        <f>MAX(Tableau1[[#This Row],[Tension cellule 1]],Tableau1[[#This Row],[Tension cellule 2]],Tableau1[[#This Row],[Tension cellule 3]],Tableau1[[#This Row],[Tension cellule 4]])</f>
        <v>3.64</v>
      </c>
      <c r="N12">
        <f>Tableau1[[#This Row],[Tension max cellules]]-Tableau1[[#This Row],[Tension min cellules]]</f>
        <v>9.9999999999993427E-3</v>
      </c>
      <c r="O12">
        <f>AVERAGE(Tableau1[[#This Row],[Tension cellule 1]],Tableau1[[#This Row],[Tension cellule 2]],Tableau1[[#This Row],[Tension cellule 3]],Tableau1[[#This Row],[Tension cellule 4]])</f>
        <v>3.6375000000000002</v>
      </c>
      <c r="P12">
        <f>IF(Tableau1[[#This Row],[Tension moyenne des cellules]]&lt;3.2,0,
 IF(Tableau1[[#This Row],[Tension moyenne des cellules]]&lt;3.3,(Tableau1[[#This Row],[Tension moyenne des cellules]]-3.2)/0.1*10,
 IF(Tableau1[[#This Row],[Tension moyenne des cellules]]&lt;3.4,(Tableau1[[#This Row],[Tension moyenne des cellules]]-3.3)/0.1*10+10,
 IF(Tableau1[[#This Row],[Tension moyenne des cellules]]&lt;3.5,(Tableau1[[#This Row],[Tension moyenne des cellules]]-3.4)/0.1*10+20,
 IF(Tableau1[[#This Row],[Tension moyenne des cellules]]&lt;3.6,(Tableau1[[#This Row],[Tension moyenne des cellules]]-3.5)/0.1*10+30,
 IF(Tableau1[[#This Row],[Tension moyenne des cellules]]&lt;3.7,(Tableau1[[#This Row],[Tension moyenne des cellules]]-3.6)/0.1*10+40,
 IF(Tableau1[[#This Row],[Tension moyenne des cellules]]&lt;3.8,(Tableau1[[#This Row],[Tension moyenne des cellules]]-3.7)/0.1*10+50,
 IF(Tableau1[[#This Row],[Tension moyenne des cellules]]&lt;3.9,(Tableau1[[#This Row],[Tension moyenne des cellules]]-3.8)/0.1*10+60,
 IF(Tableau1[[#This Row],[Tension moyenne des cellules]]&lt;4,(Tableau1[[#This Row],[Tension moyenne des cellules]]-3.9)/0.1*10+70,
 IF(Tableau1[[#This Row],[Tension moyenne des cellules]]&lt;4.1,(Tableau1[[#This Row],[Tension moyenne des cellules]]-4)/0.1*10+80,
 IF(Tableau1[[#This Row],[Tension moyenne des cellules]]&lt;4.2,(Tableau1[[#This Row],[Tension moyenne des cellules]]-4.1)/0.1*10+90,
 100)))))))))))</f>
        <v>43.750000000000007</v>
      </c>
      <c r="X12" s="2"/>
      <c r="Y12" s="4"/>
      <c r="Z12">
        <v>3.19999999999999</v>
      </c>
      <c r="AA12">
        <v>0</v>
      </c>
    </row>
    <row r="13" spans="1:27" x14ac:dyDescent="0.25">
      <c r="A13" s="5">
        <v>45769</v>
      </c>
      <c r="B13" s="2">
        <v>8.0555555555555561E-2</v>
      </c>
      <c r="C13" s="2">
        <f>IF(Tableau1[[#This Row],[Date]]=$A$2,Tableau1[[#This Row],[Heure]]-$B$2,Tableau1[[#This Row],[Heure]]+((Tableau1[[#This Row],[Date]]-$A$2)*24)-$B$2)</f>
        <v>23.231944444444444</v>
      </c>
      <c r="D13" s="4">
        <f>HOUR(Tableau1[[#This Row],[Temps]])*60+MINUTE(Tableau1[[#This Row],[Temps]])</f>
        <v>334</v>
      </c>
      <c r="E13">
        <v>3.6429999999999998</v>
      </c>
      <c r="F13">
        <v>7.29</v>
      </c>
      <c r="G13">
        <v>10.93</v>
      </c>
      <c r="H13">
        <v>14.57</v>
      </c>
      <c r="I13">
        <f t="shared" si="2"/>
        <v>3.6470000000000002</v>
      </c>
      <c r="J13">
        <f t="shared" si="2"/>
        <v>3.6399999999999997</v>
      </c>
      <c r="K13">
        <f t="shared" si="2"/>
        <v>3.6400000000000006</v>
      </c>
      <c r="L13">
        <f>MIN(Tableau1[[#This Row],[Tension cellule 1]],Tableau1[[#This Row],[Tension cellule 2]],Tableau1[[#This Row],[Tension cellule 3]],Tableau1[[#This Row],[Tension cellule 4]])</f>
        <v>3.6399999999999997</v>
      </c>
      <c r="M13">
        <f>MAX(Tableau1[[#This Row],[Tension cellule 1]],Tableau1[[#This Row],[Tension cellule 2]],Tableau1[[#This Row],[Tension cellule 3]],Tableau1[[#This Row],[Tension cellule 4]])</f>
        <v>3.6470000000000002</v>
      </c>
      <c r="N13">
        <f>Tableau1[[#This Row],[Tension max cellules]]-Tableau1[[#This Row],[Tension min cellules]]</f>
        <v>7.0000000000005613E-3</v>
      </c>
      <c r="O13">
        <f>AVERAGE(Tableau1[[#This Row],[Tension cellule 1]],Tableau1[[#This Row],[Tension cellule 2]],Tableau1[[#This Row],[Tension cellule 3]],Tableau1[[#This Row],[Tension cellule 4]])</f>
        <v>3.6425000000000001</v>
      </c>
      <c r="P13">
        <f>IF(Tableau1[[#This Row],[Tension moyenne des cellules]]&lt;3.2,0,
 IF(Tableau1[[#This Row],[Tension moyenne des cellules]]&lt;3.3,(Tableau1[[#This Row],[Tension moyenne des cellules]]-3.2)/0.1*10,
 IF(Tableau1[[#This Row],[Tension moyenne des cellules]]&lt;3.4,(Tableau1[[#This Row],[Tension moyenne des cellules]]-3.3)/0.1*10+10,
 IF(Tableau1[[#This Row],[Tension moyenne des cellules]]&lt;3.5,(Tableau1[[#This Row],[Tension moyenne des cellules]]-3.4)/0.1*10+20,
 IF(Tableau1[[#This Row],[Tension moyenne des cellules]]&lt;3.6,(Tableau1[[#This Row],[Tension moyenne des cellules]]-3.5)/0.1*10+30,
 IF(Tableau1[[#This Row],[Tension moyenne des cellules]]&lt;3.7,(Tableau1[[#This Row],[Tension moyenne des cellules]]-3.6)/0.1*10+40,
 IF(Tableau1[[#This Row],[Tension moyenne des cellules]]&lt;3.8,(Tableau1[[#This Row],[Tension moyenne des cellules]]-3.7)/0.1*10+50,
 IF(Tableau1[[#This Row],[Tension moyenne des cellules]]&lt;3.9,(Tableau1[[#This Row],[Tension moyenne des cellules]]-3.8)/0.1*10+60,
 IF(Tableau1[[#This Row],[Tension moyenne des cellules]]&lt;4,(Tableau1[[#This Row],[Tension moyenne des cellules]]-3.9)/0.1*10+70,
 IF(Tableau1[[#This Row],[Tension moyenne des cellules]]&lt;4.1,(Tableau1[[#This Row],[Tension moyenne des cellules]]-4)/0.1*10+80,
 IF(Tableau1[[#This Row],[Tension moyenne des cellules]]&lt;4.2,(Tableau1[[#This Row],[Tension moyenne des cellules]]-4.1)/0.1*10+90,
 100)))))))))))</f>
        <v>44.25</v>
      </c>
      <c r="X13" s="2"/>
      <c r="Y13" s="4"/>
      <c r="Z13" s="3"/>
    </row>
    <row r="14" spans="1:27" x14ac:dyDescent="0.25">
      <c r="A14" s="5">
        <v>45769</v>
      </c>
      <c r="B14" s="2">
        <v>0.10138888888888889</v>
      </c>
      <c r="C14" s="2">
        <f>IF(Tableau1[[#This Row],[Date]]=$A$2,Tableau1[[#This Row],[Heure]]-$B$2,Tableau1[[#This Row],[Heure]]+((Tableau1[[#This Row],[Date]]-$A$2)*24)-$B$2)</f>
        <v>23.252777777777776</v>
      </c>
      <c r="D14" s="4">
        <f>HOUR(Tableau1[[#This Row],[Temps]])*60+MINUTE(Tableau1[[#This Row],[Temps]])</f>
        <v>364</v>
      </c>
      <c r="E14">
        <v>3.65</v>
      </c>
      <c r="F14">
        <v>7.3</v>
      </c>
      <c r="G14">
        <v>10.95</v>
      </c>
      <c r="H14">
        <v>14.6</v>
      </c>
      <c r="I14">
        <f>F14-E14</f>
        <v>3.65</v>
      </c>
      <c r="J14">
        <f>G14-F14</f>
        <v>3.6499999999999995</v>
      </c>
      <c r="K14">
        <f>H14-G14</f>
        <v>3.6500000000000004</v>
      </c>
      <c r="L14" s="6">
        <f>MIN(Tableau1[[#This Row],[Tension cellule 1]],Tableau1[[#This Row],[Tension cellule 2]],Tableau1[[#This Row],[Tension cellule 3]],Tableau1[[#This Row],[Tension cellule 4]])</f>
        <v>3.6499999999999995</v>
      </c>
      <c r="M14" s="6">
        <f>MAX(Tableau1[[#This Row],[Tension cellule 1]],Tableau1[[#This Row],[Tension cellule 2]],Tableau1[[#This Row],[Tension cellule 3]],Tableau1[[#This Row],[Tension cellule 4]])</f>
        <v>3.6500000000000004</v>
      </c>
      <c r="N14" s="6">
        <f>Tableau1[[#This Row],[Tension max cellules]]-Tableau1[[#This Row],[Tension min cellules]]</f>
        <v>0</v>
      </c>
      <c r="O14" s="6">
        <f>AVERAGE(Tableau1[[#This Row],[Tension cellule 1]],Tableau1[[#This Row],[Tension cellule 2]],Tableau1[[#This Row],[Tension cellule 3]],Tableau1[[#This Row],[Tension cellule 4]])</f>
        <v>3.65</v>
      </c>
      <c r="P14" s="6">
        <f>IF(Tableau1[[#This Row],[Tension moyenne des cellules]]&lt;3.2,0,
 IF(Tableau1[[#This Row],[Tension moyenne des cellules]]&lt;3.3,(Tableau1[[#This Row],[Tension moyenne des cellules]]-3.2)/0.1*10,
 IF(Tableau1[[#This Row],[Tension moyenne des cellules]]&lt;3.4,(Tableau1[[#This Row],[Tension moyenne des cellules]]-3.3)/0.1*10+10,
 IF(Tableau1[[#This Row],[Tension moyenne des cellules]]&lt;3.5,(Tableau1[[#This Row],[Tension moyenne des cellules]]-3.4)/0.1*10+20,
 IF(Tableau1[[#This Row],[Tension moyenne des cellules]]&lt;3.6,(Tableau1[[#This Row],[Tension moyenne des cellules]]-3.5)/0.1*10+30,
 IF(Tableau1[[#This Row],[Tension moyenne des cellules]]&lt;3.7,(Tableau1[[#This Row],[Tension moyenne des cellules]]-3.6)/0.1*10+40,
 IF(Tableau1[[#This Row],[Tension moyenne des cellules]]&lt;3.8,(Tableau1[[#This Row],[Tension moyenne des cellules]]-3.7)/0.1*10+50,
 IF(Tableau1[[#This Row],[Tension moyenne des cellules]]&lt;3.9,(Tableau1[[#This Row],[Tension moyenne des cellules]]-3.8)/0.1*10+60,
 IF(Tableau1[[#This Row],[Tension moyenne des cellules]]&lt;4,(Tableau1[[#This Row],[Tension moyenne des cellules]]-3.9)/0.1*10+70,
 IF(Tableau1[[#This Row],[Tension moyenne des cellules]]&lt;4.1,(Tableau1[[#This Row],[Tension moyenne des cellules]]-4)/0.1*10+80,
 IF(Tableau1[[#This Row],[Tension moyenne des cellules]]&lt;4.2,(Tableau1[[#This Row],[Tension moyenne des cellules]]-4.1)/0.1*10+90,
 100)))))))))))</f>
        <v>44.999999999999986</v>
      </c>
      <c r="X14" s="2"/>
      <c r="Y14" s="4"/>
      <c r="Z14" s="3"/>
    </row>
    <row r="15" spans="1:27" x14ac:dyDescent="0.25">
      <c r="A15" s="5">
        <v>45769</v>
      </c>
      <c r="B15" s="2">
        <v>0.12361111111111112</v>
      </c>
      <c r="C15" s="2">
        <f>IF(Tableau1[[#This Row],[Date]]=$A$2,Tableau1[[#This Row],[Heure]]-$B$2,Tableau1[[#This Row],[Heure]]+((Tableau1[[#This Row],[Date]]-$A$2)*24)-$B$2)</f>
        <v>23.274999999999999</v>
      </c>
      <c r="D15" s="4">
        <f>HOUR(Tableau1[[#This Row],[Temps]])*60+MINUTE(Tableau1[[#This Row],[Temps]])</f>
        <v>396</v>
      </c>
      <c r="E15">
        <v>3.66</v>
      </c>
      <c r="F15">
        <v>7.31</v>
      </c>
      <c r="G15">
        <v>10.97</v>
      </c>
      <c r="H15">
        <v>14.63</v>
      </c>
      <c r="I15">
        <f>F15-E15</f>
        <v>3.6499999999999995</v>
      </c>
      <c r="J15">
        <f>G15-F15</f>
        <v>3.660000000000001</v>
      </c>
      <c r="K15">
        <f>H15-G15</f>
        <v>3.66</v>
      </c>
      <c r="L15" s="6">
        <f>MIN(Tableau1[[#This Row],[Tension cellule 1]],Tableau1[[#This Row],[Tension cellule 2]],Tableau1[[#This Row],[Tension cellule 3]],Tableau1[[#This Row],[Tension cellule 4]])</f>
        <v>3.6499999999999995</v>
      </c>
      <c r="M15" s="6">
        <f>MAX(Tableau1[[#This Row],[Tension cellule 1]],Tableau1[[#This Row],[Tension cellule 2]],Tableau1[[#This Row],[Tension cellule 3]],Tableau1[[#This Row],[Tension cellule 4]])</f>
        <v>3.660000000000001</v>
      </c>
      <c r="N15" s="6">
        <f>Tableau1[[#This Row],[Tension max cellules]]-Tableau1[[#This Row],[Tension min cellules]]</f>
        <v>1.0000000000001563E-2</v>
      </c>
      <c r="O15" s="6">
        <f>AVERAGE(Tableau1[[#This Row],[Tension cellule 1]],Tableau1[[#This Row],[Tension cellule 2]],Tableau1[[#This Row],[Tension cellule 3]],Tableau1[[#This Row],[Tension cellule 4]])</f>
        <v>3.6575000000000002</v>
      </c>
      <c r="P15" s="6">
        <f>IF(Tableau1[[#This Row],[Tension moyenne des cellules]]&lt;3.2,0,
 IF(Tableau1[[#This Row],[Tension moyenne des cellules]]&lt;3.3,(Tableau1[[#This Row],[Tension moyenne des cellules]]-3.2)/0.1*10,
 IF(Tableau1[[#This Row],[Tension moyenne des cellules]]&lt;3.4,(Tableau1[[#This Row],[Tension moyenne des cellules]]-3.3)/0.1*10+10,
 IF(Tableau1[[#This Row],[Tension moyenne des cellules]]&lt;3.5,(Tableau1[[#This Row],[Tension moyenne des cellules]]-3.4)/0.1*10+20,
 IF(Tableau1[[#This Row],[Tension moyenne des cellules]]&lt;3.6,(Tableau1[[#This Row],[Tension moyenne des cellules]]-3.5)/0.1*10+30,
 IF(Tableau1[[#This Row],[Tension moyenne des cellules]]&lt;3.7,(Tableau1[[#This Row],[Tension moyenne des cellules]]-3.6)/0.1*10+40,
 IF(Tableau1[[#This Row],[Tension moyenne des cellules]]&lt;3.8,(Tableau1[[#This Row],[Tension moyenne des cellules]]-3.7)/0.1*10+50,
 IF(Tableau1[[#This Row],[Tension moyenne des cellules]]&lt;3.9,(Tableau1[[#This Row],[Tension moyenne des cellules]]-3.8)/0.1*10+60,
 IF(Tableau1[[#This Row],[Tension moyenne des cellules]]&lt;4,(Tableau1[[#This Row],[Tension moyenne des cellules]]-3.9)/0.1*10+70,
 IF(Tableau1[[#This Row],[Tension moyenne des cellules]]&lt;4.1,(Tableau1[[#This Row],[Tension moyenne des cellules]]-4)/0.1*10+80,
 IF(Tableau1[[#This Row],[Tension moyenne des cellules]]&lt;4.2,(Tableau1[[#This Row],[Tension moyenne des cellules]]-4.1)/0.1*10+90,
 100)))))))))))</f>
        <v>45.750000000000014</v>
      </c>
      <c r="X15" s="2"/>
      <c r="Y15" s="4"/>
      <c r="Z15" s="3"/>
    </row>
    <row r="16" spans="1:27" x14ac:dyDescent="0.25">
      <c r="A16" s="5">
        <v>45769</v>
      </c>
      <c r="B16" s="2">
        <v>0.14305555555555555</v>
      </c>
      <c r="C16" s="2">
        <f>IF(Tableau1[[#This Row],[Date]]=$A$2,Tableau1[[#This Row],[Heure]]-$B$2,Tableau1[[#This Row],[Heure]]+((Tableau1[[#This Row],[Date]]-$A$2)*24)-$B$2)</f>
        <v>23.294444444444444</v>
      </c>
      <c r="D16" s="4">
        <f>HOUR(Tableau1[[#This Row],[Temps]])*60+MINUTE(Tableau1[[#This Row],[Temps]])</f>
        <v>424</v>
      </c>
      <c r="E16">
        <v>3.66</v>
      </c>
      <c r="F16">
        <v>7.33</v>
      </c>
      <c r="G16">
        <v>11</v>
      </c>
      <c r="H16">
        <v>14.66</v>
      </c>
      <c r="I16">
        <f>F16-E16</f>
        <v>3.67</v>
      </c>
      <c r="J16">
        <f>G16-F16</f>
        <v>3.67</v>
      </c>
      <c r="K16">
        <f>H16-G16</f>
        <v>3.66</v>
      </c>
      <c r="L16" s="6">
        <f>MIN(Tableau1[[#This Row],[Tension cellule 1]],Tableau1[[#This Row],[Tension cellule 2]],Tableau1[[#This Row],[Tension cellule 3]],Tableau1[[#This Row],[Tension cellule 4]])</f>
        <v>3.66</v>
      </c>
      <c r="M16" s="6">
        <f>MAX(Tableau1[[#This Row],[Tension cellule 1]],Tableau1[[#This Row],[Tension cellule 2]],Tableau1[[#This Row],[Tension cellule 3]],Tableau1[[#This Row],[Tension cellule 4]])</f>
        <v>3.67</v>
      </c>
      <c r="N16" s="6">
        <f>Tableau1[[#This Row],[Tension max cellules]]-Tableau1[[#This Row],[Tension min cellules]]</f>
        <v>9.9999999999997868E-3</v>
      </c>
      <c r="O16" s="6">
        <f>AVERAGE(Tableau1[[#This Row],[Tension cellule 1]],Tableau1[[#This Row],[Tension cellule 2]],Tableau1[[#This Row],[Tension cellule 3]],Tableau1[[#This Row],[Tension cellule 4]])</f>
        <v>3.665</v>
      </c>
      <c r="P16" s="6">
        <f>IF(Tableau1[[#This Row],[Tension moyenne des cellules]]&lt;3.2,0,
 IF(Tableau1[[#This Row],[Tension moyenne des cellules]]&lt;3.3,(Tableau1[[#This Row],[Tension moyenne des cellules]]-3.2)/0.1*10,
 IF(Tableau1[[#This Row],[Tension moyenne des cellules]]&lt;3.4,(Tableau1[[#This Row],[Tension moyenne des cellules]]-3.3)/0.1*10+10,
 IF(Tableau1[[#This Row],[Tension moyenne des cellules]]&lt;3.5,(Tableau1[[#This Row],[Tension moyenne des cellules]]-3.4)/0.1*10+20,
 IF(Tableau1[[#This Row],[Tension moyenne des cellules]]&lt;3.6,(Tableau1[[#This Row],[Tension moyenne des cellules]]-3.5)/0.1*10+30,
 IF(Tableau1[[#This Row],[Tension moyenne des cellules]]&lt;3.7,(Tableau1[[#This Row],[Tension moyenne des cellules]]-3.6)/0.1*10+40,
 IF(Tableau1[[#This Row],[Tension moyenne des cellules]]&lt;3.8,(Tableau1[[#This Row],[Tension moyenne des cellules]]-3.7)/0.1*10+50,
 IF(Tableau1[[#This Row],[Tension moyenne des cellules]]&lt;3.9,(Tableau1[[#This Row],[Tension moyenne des cellules]]-3.8)/0.1*10+60,
 IF(Tableau1[[#This Row],[Tension moyenne des cellules]]&lt;4,(Tableau1[[#This Row],[Tension moyenne des cellules]]-3.9)/0.1*10+70,
 IF(Tableau1[[#This Row],[Tension moyenne des cellules]]&lt;4.1,(Tableau1[[#This Row],[Tension moyenne des cellules]]-4)/0.1*10+80,
 IF(Tableau1[[#This Row],[Tension moyenne des cellules]]&lt;4.2,(Tableau1[[#This Row],[Tension moyenne des cellules]]-4.1)/0.1*10+90,
 100)))))))))))</f>
        <v>46.499999999999993</v>
      </c>
      <c r="X16" s="2"/>
      <c r="Y16" s="4"/>
      <c r="Z16" s="3"/>
    </row>
    <row r="17" spans="24:26" x14ac:dyDescent="0.25">
      <c r="X17" s="2"/>
      <c r="Y17" s="4"/>
      <c r="Z17" s="3"/>
    </row>
    <row r="18" spans="24:26" x14ac:dyDescent="0.25">
      <c r="X18" s="2"/>
      <c r="Y18" s="4"/>
      <c r="Z18" s="3"/>
    </row>
    <row r="19" spans="24:26" x14ac:dyDescent="0.25">
      <c r="X19" s="2"/>
      <c r="Y19" s="4"/>
      <c r="Z19" s="3"/>
    </row>
    <row r="20" spans="24:26" x14ac:dyDescent="0.25">
      <c r="X20" s="2"/>
      <c r="Y20" s="4"/>
      <c r="Z20" s="3"/>
    </row>
    <row r="21" spans="24:26" x14ac:dyDescent="0.25">
      <c r="X21" s="2"/>
      <c r="Y21" s="4"/>
      <c r="Z21" s="3"/>
    </row>
    <row r="22" spans="24:26" x14ac:dyDescent="0.25">
      <c r="X22" s="2"/>
      <c r="Y22" s="4"/>
      <c r="Z22" s="3"/>
    </row>
    <row r="23" spans="24:26" x14ac:dyDescent="0.25">
      <c r="X23" s="2"/>
      <c r="Y23" s="4"/>
      <c r="Z23" s="3"/>
    </row>
    <row r="24" spans="24:26" x14ac:dyDescent="0.25">
      <c r="X24" s="2"/>
      <c r="Y24" s="4"/>
      <c r="Z24" s="3"/>
    </row>
    <row r="25" spans="24:26" x14ac:dyDescent="0.25">
      <c r="X25" s="2"/>
      <c r="Y25" s="4"/>
      <c r="Z25" s="3"/>
    </row>
    <row r="26" spans="24:26" x14ac:dyDescent="0.25">
      <c r="X26" s="2"/>
      <c r="Y26" s="4"/>
      <c r="Z26" s="3"/>
    </row>
    <row r="27" spans="24:26" x14ac:dyDescent="0.25">
      <c r="X27" s="2"/>
      <c r="Y27" s="4"/>
      <c r="Z27" s="3"/>
    </row>
    <row r="28" spans="24:26" x14ac:dyDescent="0.25">
      <c r="X28" s="2"/>
      <c r="Y28" s="4"/>
      <c r="Z28" s="3"/>
    </row>
    <row r="29" spans="24:26" x14ac:dyDescent="0.25">
      <c r="X29" s="2"/>
      <c r="Y29" s="4"/>
      <c r="Z29" s="3"/>
    </row>
    <row r="30" spans="24:26" x14ac:dyDescent="0.25">
      <c r="X30" s="2"/>
      <c r="Y30" s="4"/>
      <c r="Z30" s="3"/>
    </row>
    <row r="31" spans="24:26" x14ac:dyDescent="0.25">
      <c r="X31" s="2"/>
      <c r="Y31" s="4"/>
      <c r="Z31" s="3"/>
    </row>
    <row r="32" spans="24:26" x14ac:dyDescent="0.25">
      <c r="X32" s="2"/>
      <c r="Y32" s="4"/>
      <c r="Z32" s="3"/>
    </row>
    <row r="33" spans="24:26" x14ac:dyDescent="0.25">
      <c r="X33" s="2"/>
      <c r="Y33" s="4"/>
      <c r="Z33" s="3"/>
    </row>
    <row r="34" spans="24:26" x14ac:dyDescent="0.25">
      <c r="X34" s="2"/>
      <c r="Y34" s="4"/>
      <c r="Z34" s="3"/>
    </row>
    <row r="35" spans="24:26" x14ac:dyDescent="0.25">
      <c r="X35" s="2"/>
      <c r="Y35" s="4"/>
      <c r="Z35" s="3"/>
    </row>
    <row r="36" spans="24:26" x14ac:dyDescent="0.25">
      <c r="X36" s="2"/>
      <c r="Y36" s="4"/>
      <c r="Z36" s="3"/>
    </row>
    <row r="37" spans="24:26" x14ac:dyDescent="0.25">
      <c r="X37" s="2"/>
      <c r="Y37" s="4"/>
      <c r="Z37" s="3"/>
    </row>
    <row r="38" spans="24:26" x14ac:dyDescent="0.25">
      <c r="X38" s="2"/>
      <c r="Y38" s="4"/>
      <c r="Z38" s="3"/>
    </row>
    <row r="39" spans="24:26" x14ac:dyDescent="0.25">
      <c r="X39" s="2"/>
      <c r="Y39" s="4"/>
      <c r="Z39" s="3"/>
    </row>
    <row r="40" spans="24:26" x14ac:dyDescent="0.25">
      <c r="X40" s="2"/>
      <c r="Y40" s="4"/>
      <c r="Z40" s="3"/>
    </row>
    <row r="41" spans="24:26" x14ac:dyDescent="0.25">
      <c r="X41" s="2"/>
      <c r="Y41" s="4"/>
      <c r="Z41" s="3"/>
    </row>
    <row r="42" spans="24:26" x14ac:dyDescent="0.25">
      <c r="X42" s="2"/>
      <c r="Y42" s="4"/>
      <c r="Z42" s="3"/>
    </row>
    <row r="43" spans="24:26" x14ac:dyDescent="0.25">
      <c r="X43" s="2"/>
      <c r="Y43" s="4"/>
      <c r="Z43" s="3"/>
    </row>
    <row r="44" spans="24:26" x14ac:dyDescent="0.25">
      <c r="X44" s="2"/>
      <c r="Y44" s="4"/>
      <c r="Z44" s="3"/>
    </row>
    <row r="45" spans="24:26" x14ac:dyDescent="0.25">
      <c r="X45" s="2"/>
      <c r="Y45" s="4"/>
      <c r="Z45" s="3"/>
    </row>
    <row r="46" spans="24:26" x14ac:dyDescent="0.25">
      <c r="X46" s="2"/>
      <c r="Y46" s="4"/>
      <c r="Z46" s="3"/>
    </row>
    <row r="47" spans="24:26" x14ac:dyDescent="0.25">
      <c r="X47" s="2"/>
      <c r="Y47" s="4"/>
      <c r="Z47" s="3"/>
    </row>
    <row r="48" spans="24:26" x14ac:dyDescent="0.25">
      <c r="X48" s="2"/>
      <c r="Y48" s="4"/>
      <c r="Z48" s="3"/>
    </row>
    <row r="49" spans="24:26" x14ac:dyDescent="0.25">
      <c r="X49" s="2"/>
      <c r="Y49" s="4"/>
      <c r="Z49" s="3"/>
    </row>
    <row r="50" spans="24:26" x14ac:dyDescent="0.25">
      <c r="X50" s="2"/>
      <c r="Y50" s="4"/>
      <c r="Z50" s="3"/>
    </row>
    <row r="51" spans="24:26" x14ac:dyDescent="0.25">
      <c r="X51" s="2"/>
    </row>
    <row r="52" spans="24:26" x14ac:dyDescent="0.25">
      <c r="X52" s="2"/>
    </row>
    <row r="53" spans="24:26" x14ac:dyDescent="0.25">
      <c r="X53" s="2"/>
    </row>
    <row r="54" spans="24:26" x14ac:dyDescent="0.25">
      <c r="X54" s="2"/>
    </row>
    <row r="55" spans="24:26" x14ac:dyDescent="0.25">
      <c r="X55" s="2"/>
    </row>
    <row r="56" spans="24:26" x14ac:dyDescent="0.25">
      <c r="X56" s="2"/>
    </row>
    <row r="57" spans="24:26" x14ac:dyDescent="0.25">
      <c r="X57" s="2"/>
    </row>
    <row r="58" spans="24:26" x14ac:dyDescent="0.25">
      <c r="X58" s="2"/>
    </row>
    <row r="59" spans="24:26" x14ac:dyDescent="0.25">
      <c r="X59" s="2"/>
    </row>
    <row r="60" spans="24:26" x14ac:dyDescent="0.25">
      <c r="X60" s="2"/>
    </row>
    <row r="61" spans="24:26" x14ac:dyDescent="0.25">
      <c r="X61" s="2"/>
    </row>
    <row r="62" spans="24:26" x14ac:dyDescent="0.25">
      <c r="X62" s="2"/>
    </row>
    <row r="63" spans="24:26" x14ac:dyDescent="0.25">
      <c r="X63" s="2"/>
    </row>
    <row r="64" spans="24:26" x14ac:dyDescent="0.25">
      <c r="X64" s="2"/>
    </row>
    <row r="65" spans="24:24" x14ac:dyDescent="0.25">
      <c r="X65" s="2"/>
    </row>
    <row r="66" spans="24:24" x14ac:dyDescent="0.25">
      <c r="X66" s="2"/>
    </row>
    <row r="67" spans="24:24" x14ac:dyDescent="0.25">
      <c r="X67" s="2"/>
    </row>
    <row r="68" spans="24:24" x14ac:dyDescent="0.25">
      <c r="X68" s="2"/>
    </row>
    <row r="69" spans="24:24" x14ac:dyDescent="0.25">
      <c r="X69" s="2"/>
    </row>
    <row r="70" spans="24:24" x14ac:dyDescent="0.25">
      <c r="X70" s="2"/>
    </row>
    <row r="71" spans="24:24" x14ac:dyDescent="0.25">
      <c r="X71" s="2"/>
    </row>
    <row r="72" spans="24:24" x14ac:dyDescent="0.25">
      <c r="X72" s="2"/>
    </row>
    <row r="73" spans="24:24" x14ac:dyDescent="0.25">
      <c r="X73" s="2"/>
    </row>
    <row r="74" spans="24:24" x14ac:dyDescent="0.25">
      <c r="X74" s="2"/>
    </row>
    <row r="75" spans="24:24" x14ac:dyDescent="0.25">
      <c r="X75" s="2"/>
    </row>
    <row r="76" spans="24:24" x14ac:dyDescent="0.25">
      <c r="X76" s="2"/>
    </row>
    <row r="77" spans="24:24" x14ac:dyDescent="0.25">
      <c r="X77" s="2"/>
    </row>
    <row r="78" spans="24:24" x14ac:dyDescent="0.25">
      <c r="X78" s="2"/>
    </row>
    <row r="79" spans="24:24" x14ac:dyDescent="0.25">
      <c r="X79" s="2"/>
    </row>
    <row r="80" spans="24:24" x14ac:dyDescent="0.25">
      <c r="X80" s="2"/>
    </row>
    <row r="81" spans="24:24" x14ac:dyDescent="0.25">
      <c r="X81" s="2"/>
    </row>
    <row r="82" spans="24:24" x14ac:dyDescent="0.25">
      <c r="X82" s="2"/>
    </row>
    <row r="83" spans="24:24" x14ac:dyDescent="0.25">
      <c r="X83" s="2"/>
    </row>
    <row r="84" spans="24:24" x14ac:dyDescent="0.25">
      <c r="X84" s="2"/>
    </row>
    <row r="85" spans="24:24" x14ac:dyDescent="0.25">
      <c r="X85" s="2"/>
    </row>
    <row r="86" spans="24:24" x14ac:dyDescent="0.25">
      <c r="X86" s="2"/>
    </row>
    <row r="87" spans="24:24" x14ac:dyDescent="0.25">
      <c r="X87" s="2"/>
    </row>
    <row r="88" spans="24:24" x14ac:dyDescent="0.25">
      <c r="X88" s="2"/>
    </row>
    <row r="89" spans="24:24" x14ac:dyDescent="0.25">
      <c r="X89" s="2"/>
    </row>
    <row r="90" spans="24:24" x14ac:dyDescent="0.25">
      <c r="X90" s="2"/>
    </row>
    <row r="91" spans="24:24" x14ac:dyDescent="0.25">
      <c r="X91" s="2"/>
    </row>
    <row r="92" spans="24:24" x14ac:dyDescent="0.25">
      <c r="X92" s="2"/>
    </row>
    <row r="93" spans="24:24" x14ac:dyDescent="0.25">
      <c r="X93" s="2"/>
    </row>
    <row r="94" spans="24:24" x14ac:dyDescent="0.25">
      <c r="X94" s="2"/>
    </row>
    <row r="95" spans="24:24" x14ac:dyDescent="0.25">
      <c r="X95" s="2"/>
    </row>
    <row r="96" spans="24:24" x14ac:dyDescent="0.25">
      <c r="X96" s="2"/>
    </row>
    <row r="97" spans="24:24" x14ac:dyDescent="0.25">
      <c r="X97" s="2"/>
    </row>
    <row r="98" spans="24:24" x14ac:dyDescent="0.25">
      <c r="X98" s="2"/>
    </row>
    <row r="99" spans="24:24" x14ac:dyDescent="0.25">
      <c r="X99" s="2"/>
    </row>
    <row r="100" spans="24:24" x14ac:dyDescent="0.25">
      <c r="X100" s="2"/>
    </row>
    <row r="101" spans="24:24" x14ac:dyDescent="0.25">
      <c r="X101" s="2"/>
    </row>
    <row r="102" spans="24:24" x14ac:dyDescent="0.25">
      <c r="X102" s="2"/>
    </row>
    <row r="103" spans="24:24" x14ac:dyDescent="0.25">
      <c r="X103" s="2"/>
    </row>
    <row r="104" spans="24:24" x14ac:dyDescent="0.25">
      <c r="X104" s="2"/>
    </row>
    <row r="105" spans="24:24" x14ac:dyDescent="0.25">
      <c r="X105" s="2"/>
    </row>
    <row r="106" spans="24:24" x14ac:dyDescent="0.25">
      <c r="X106" s="2"/>
    </row>
    <row r="107" spans="24:24" x14ac:dyDescent="0.25">
      <c r="X107" s="2"/>
    </row>
    <row r="108" spans="24:24" x14ac:dyDescent="0.25">
      <c r="X108" s="2"/>
    </row>
    <row r="109" spans="24:24" x14ac:dyDescent="0.25">
      <c r="X109" s="2"/>
    </row>
    <row r="110" spans="24:24" x14ac:dyDescent="0.25">
      <c r="X110" s="2"/>
    </row>
    <row r="111" spans="24:24" x14ac:dyDescent="0.25">
      <c r="X111" s="2"/>
    </row>
    <row r="112" spans="24:24" x14ac:dyDescent="0.25">
      <c r="X112" s="2"/>
    </row>
    <row r="113" spans="24:24" x14ac:dyDescent="0.25">
      <c r="X113" s="2"/>
    </row>
    <row r="114" spans="24:24" x14ac:dyDescent="0.25">
      <c r="X114" s="2"/>
    </row>
    <row r="115" spans="24:24" x14ac:dyDescent="0.25">
      <c r="X115" s="2"/>
    </row>
    <row r="116" spans="24:24" x14ac:dyDescent="0.25">
      <c r="X116" s="2"/>
    </row>
    <row r="117" spans="24:24" x14ac:dyDescent="0.25">
      <c r="X117" s="2"/>
    </row>
    <row r="118" spans="24:24" x14ac:dyDescent="0.25">
      <c r="X118" s="2"/>
    </row>
    <row r="119" spans="24:24" x14ac:dyDescent="0.25">
      <c r="X119" s="2"/>
    </row>
    <row r="120" spans="24:24" x14ac:dyDescent="0.25">
      <c r="X120" s="2"/>
    </row>
    <row r="121" spans="24:24" x14ac:dyDescent="0.25">
      <c r="X121" s="2"/>
    </row>
    <row r="122" spans="24:24" x14ac:dyDescent="0.25">
      <c r="X122" s="2"/>
    </row>
    <row r="123" spans="24:24" x14ac:dyDescent="0.25">
      <c r="X123" s="2"/>
    </row>
    <row r="124" spans="24:24" x14ac:dyDescent="0.25">
      <c r="X124" s="2"/>
    </row>
    <row r="125" spans="24:24" x14ac:dyDescent="0.25">
      <c r="X125" s="2"/>
    </row>
    <row r="126" spans="24:24" x14ac:dyDescent="0.25">
      <c r="X126" s="2"/>
    </row>
    <row r="127" spans="24:24" x14ac:dyDescent="0.25">
      <c r="X127" s="2"/>
    </row>
    <row r="128" spans="24:24" x14ac:dyDescent="0.25">
      <c r="X128" s="2"/>
    </row>
    <row r="129" spans="24:24" x14ac:dyDescent="0.25">
      <c r="X129" s="2"/>
    </row>
    <row r="130" spans="24:24" x14ac:dyDescent="0.25">
      <c r="X130" s="2"/>
    </row>
    <row r="131" spans="24:24" x14ac:dyDescent="0.25">
      <c r="X131" s="2"/>
    </row>
    <row r="132" spans="24:24" x14ac:dyDescent="0.25">
      <c r="X132" s="2"/>
    </row>
    <row r="133" spans="24:24" x14ac:dyDescent="0.25">
      <c r="X133" s="2"/>
    </row>
    <row r="134" spans="24:24" x14ac:dyDescent="0.25">
      <c r="X134" s="2"/>
    </row>
    <row r="135" spans="24:24" x14ac:dyDescent="0.25">
      <c r="X135" s="2"/>
    </row>
    <row r="136" spans="24:24" x14ac:dyDescent="0.25">
      <c r="X136" s="2"/>
    </row>
    <row r="137" spans="24:24" x14ac:dyDescent="0.25">
      <c r="X137" s="2"/>
    </row>
    <row r="138" spans="24:24" x14ac:dyDescent="0.25">
      <c r="X138" s="2"/>
    </row>
    <row r="139" spans="24:24" x14ac:dyDescent="0.25">
      <c r="X139" s="2"/>
    </row>
    <row r="140" spans="24:24" x14ac:dyDescent="0.25">
      <c r="X140" s="2"/>
    </row>
    <row r="141" spans="24:24" x14ac:dyDescent="0.25">
      <c r="X141" s="2"/>
    </row>
    <row r="142" spans="24:24" x14ac:dyDescent="0.25">
      <c r="X142" s="2"/>
    </row>
    <row r="143" spans="24:24" x14ac:dyDescent="0.25">
      <c r="X143" s="2"/>
    </row>
    <row r="144" spans="24:24" x14ac:dyDescent="0.25">
      <c r="X144" s="2"/>
    </row>
    <row r="145" spans="24:24" x14ac:dyDescent="0.25">
      <c r="X145" s="2"/>
    </row>
    <row r="146" spans="24:24" x14ac:dyDescent="0.25">
      <c r="X146" s="2"/>
    </row>
    <row r="147" spans="24:24" x14ac:dyDescent="0.25">
      <c r="X147" s="2"/>
    </row>
    <row r="148" spans="24:24" x14ac:dyDescent="0.25">
      <c r="X148" s="2"/>
    </row>
    <row r="149" spans="24:24" x14ac:dyDescent="0.25">
      <c r="X149" s="2"/>
    </row>
    <row r="150" spans="24:24" x14ac:dyDescent="0.25">
      <c r="X150" s="2"/>
    </row>
    <row r="151" spans="24:24" x14ac:dyDescent="0.25">
      <c r="X151" s="2"/>
    </row>
    <row r="152" spans="24:24" x14ac:dyDescent="0.25">
      <c r="X152" s="2"/>
    </row>
    <row r="153" spans="24:24" x14ac:dyDescent="0.25">
      <c r="X153" s="2"/>
    </row>
    <row r="154" spans="24:24" x14ac:dyDescent="0.25">
      <c r="X154" s="2"/>
    </row>
    <row r="155" spans="24:24" x14ac:dyDescent="0.25">
      <c r="X155" s="2"/>
    </row>
    <row r="156" spans="24:24" x14ac:dyDescent="0.25">
      <c r="X156" s="2"/>
    </row>
    <row r="157" spans="24:24" x14ac:dyDescent="0.25">
      <c r="X157" s="2"/>
    </row>
    <row r="158" spans="24:24" x14ac:dyDescent="0.25">
      <c r="X158" s="2"/>
    </row>
    <row r="159" spans="24:24" x14ac:dyDescent="0.25">
      <c r="X159" s="2"/>
    </row>
    <row r="160" spans="24:24" x14ac:dyDescent="0.25">
      <c r="X160" s="2"/>
    </row>
    <row r="161" spans="24:24" x14ac:dyDescent="0.25">
      <c r="X161" s="2"/>
    </row>
    <row r="162" spans="24:24" x14ac:dyDescent="0.25">
      <c r="X162" s="2"/>
    </row>
    <row r="163" spans="24:24" x14ac:dyDescent="0.25">
      <c r="X163" s="2"/>
    </row>
    <row r="164" spans="24:24" x14ac:dyDescent="0.25">
      <c r="X164" s="2"/>
    </row>
    <row r="165" spans="24:24" x14ac:dyDescent="0.25">
      <c r="X165" s="2"/>
    </row>
    <row r="166" spans="24:24" x14ac:dyDescent="0.25">
      <c r="X166" s="2"/>
    </row>
    <row r="167" spans="24:24" x14ac:dyDescent="0.25">
      <c r="X167" s="2"/>
    </row>
    <row r="168" spans="24:24" x14ac:dyDescent="0.25">
      <c r="X168" s="2"/>
    </row>
    <row r="169" spans="24:24" x14ac:dyDescent="0.25">
      <c r="X169" s="2"/>
    </row>
    <row r="170" spans="24:24" x14ac:dyDescent="0.25">
      <c r="X170" s="2"/>
    </row>
    <row r="171" spans="24:24" x14ac:dyDescent="0.25">
      <c r="X171" s="2"/>
    </row>
    <row r="172" spans="24:24" x14ac:dyDescent="0.25">
      <c r="X172" s="2"/>
    </row>
    <row r="173" spans="24:24" x14ac:dyDescent="0.25">
      <c r="X173" s="2"/>
    </row>
    <row r="174" spans="24:24" x14ac:dyDescent="0.25">
      <c r="X174" s="2"/>
    </row>
    <row r="175" spans="24:24" x14ac:dyDescent="0.25">
      <c r="X175" s="2"/>
    </row>
    <row r="176" spans="24:24" x14ac:dyDescent="0.25">
      <c r="X176" s="2"/>
    </row>
    <row r="177" spans="24:24" x14ac:dyDescent="0.25">
      <c r="X177" s="2"/>
    </row>
    <row r="178" spans="24:24" x14ac:dyDescent="0.25">
      <c r="X178" s="2"/>
    </row>
    <row r="179" spans="24:24" x14ac:dyDescent="0.25">
      <c r="X179" s="2"/>
    </row>
    <row r="180" spans="24:24" x14ac:dyDescent="0.25">
      <c r="X180" s="2"/>
    </row>
    <row r="181" spans="24:24" x14ac:dyDescent="0.25">
      <c r="X181" s="2"/>
    </row>
    <row r="182" spans="24:24" x14ac:dyDescent="0.25">
      <c r="X182" s="2"/>
    </row>
    <row r="183" spans="24:24" x14ac:dyDescent="0.25">
      <c r="X183" s="2"/>
    </row>
    <row r="184" spans="24:24" x14ac:dyDescent="0.25">
      <c r="X184" s="2"/>
    </row>
    <row r="185" spans="24:24" x14ac:dyDescent="0.25">
      <c r="X185" s="2"/>
    </row>
    <row r="186" spans="24:24" x14ac:dyDescent="0.25">
      <c r="X186" s="2"/>
    </row>
    <row r="187" spans="24:24" x14ac:dyDescent="0.25">
      <c r="X187" s="2"/>
    </row>
    <row r="188" spans="24:24" x14ac:dyDescent="0.25">
      <c r="X188" s="2"/>
    </row>
    <row r="189" spans="24:24" x14ac:dyDescent="0.25">
      <c r="X189" s="2"/>
    </row>
    <row r="190" spans="24:24" x14ac:dyDescent="0.25">
      <c r="X190" s="2"/>
    </row>
    <row r="191" spans="24:24" x14ac:dyDescent="0.25">
      <c r="X191" s="2"/>
    </row>
    <row r="192" spans="24:24" x14ac:dyDescent="0.25">
      <c r="X192" s="2"/>
    </row>
    <row r="193" spans="24:24" x14ac:dyDescent="0.25">
      <c r="X193" s="2"/>
    </row>
    <row r="194" spans="24:24" x14ac:dyDescent="0.25">
      <c r="X194" s="2"/>
    </row>
    <row r="195" spans="24:24" x14ac:dyDescent="0.25">
      <c r="X195" s="2"/>
    </row>
    <row r="196" spans="24:24" x14ac:dyDescent="0.25">
      <c r="X196" s="2"/>
    </row>
    <row r="197" spans="24:24" x14ac:dyDescent="0.25">
      <c r="X197" s="2"/>
    </row>
    <row r="198" spans="24:24" x14ac:dyDescent="0.25">
      <c r="X198" s="2"/>
    </row>
    <row r="199" spans="24:24" x14ac:dyDescent="0.25">
      <c r="X199" s="2"/>
    </row>
    <row r="200" spans="24:24" x14ac:dyDescent="0.25">
      <c r="X200" s="2"/>
    </row>
    <row r="201" spans="24:24" x14ac:dyDescent="0.25">
      <c r="X201" s="2"/>
    </row>
    <row r="202" spans="24:24" x14ac:dyDescent="0.25">
      <c r="X202" s="2"/>
    </row>
    <row r="203" spans="24:24" x14ac:dyDescent="0.25">
      <c r="X203" s="2"/>
    </row>
    <row r="204" spans="24:24" x14ac:dyDescent="0.25">
      <c r="X204" s="2"/>
    </row>
    <row r="205" spans="24:24" x14ac:dyDescent="0.25">
      <c r="X205" s="2"/>
    </row>
    <row r="206" spans="24:24" x14ac:dyDescent="0.25">
      <c r="X206" s="2"/>
    </row>
    <row r="207" spans="24:24" x14ac:dyDescent="0.25">
      <c r="X207" s="2"/>
    </row>
    <row r="208" spans="24:24" x14ac:dyDescent="0.25">
      <c r="X208" s="2"/>
    </row>
    <row r="209" spans="24:24" x14ac:dyDescent="0.25">
      <c r="X209" s="2"/>
    </row>
    <row r="210" spans="24:24" x14ac:dyDescent="0.25">
      <c r="X210" s="2"/>
    </row>
    <row r="211" spans="24:24" x14ac:dyDescent="0.25">
      <c r="X211" s="2"/>
    </row>
    <row r="212" spans="24:24" x14ac:dyDescent="0.25">
      <c r="X212" s="2"/>
    </row>
    <row r="213" spans="24:24" x14ac:dyDescent="0.25">
      <c r="X213" s="2"/>
    </row>
    <row r="214" spans="24:24" x14ac:dyDescent="0.25">
      <c r="X214" s="2"/>
    </row>
    <row r="215" spans="24:24" x14ac:dyDescent="0.25">
      <c r="X215" s="2"/>
    </row>
    <row r="216" spans="24:24" x14ac:dyDescent="0.25">
      <c r="X216" s="2"/>
    </row>
    <row r="217" spans="24:24" x14ac:dyDescent="0.25">
      <c r="X217" s="2"/>
    </row>
  </sheetData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Bronner</dc:creator>
  <cp:lastModifiedBy>Max Bronner</cp:lastModifiedBy>
  <dcterms:created xsi:type="dcterms:W3CDTF">2025-04-20T15:35:34Z</dcterms:created>
  <dcterms:modified xsi:type="dcterms:W3CDTF">2025-04-21T01:30:55Z</dcterms:modified>
</cp:coreProperties>
</file>