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1020" windowHeight="8210" tabRatio="736"/>
  </bookViews>
  <sheets>
    <sheet name="DC SOLAGEO 5L  " sheetId="10" r:id="rId1"/>
    <sheet name="Calculations" sheetId="6" r:id="rId2"/>
    <sheet name="For Jmmy" sheetId="17" r:id="rId3"/>
    <sheet name="Final overall results" sheetId="5" r:id="rId4"/>
  </sheets>
  <calcPr calcId="144525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" roundtripDataChecksum="FruvpYpJuhHMJaMpxMsmvKxKT5HaXZUNbmVyjJac49o="/>
    </ext>
  </extLst>
</workbook>
</file>

<file path=xl/calcChain.xml><?xml version="1.0" encoding="utf-8"?>
<calcChain xmlns="http://schemas.openxmlformats.org/spreadsheetml/2006/main">
  <c r="K27" i="10" l="1"/>
  <c r="E4" i="6"/>
  <c r="N26" i="10"/>
  <c r="N27" i="10"/>
  <c r="K28" i="10"/>
  <c r="L30" i="10" s="1"/>
  <c r="K26" i="10"/>
  <c r="K25" i="10" l="1"/>
  <c r="D25" i="10" l="1"/>
  <c r="D24" i="10"/>
  <c r="Q6" i="10"/>
  <c r="V26" i="10" l="1"/>
  <c r="V27" i="10" s="1"/>
  <c r="S27" i="10"/>
  <c r="S24" i="10"/>
  <c r="S25" i="10"/>
  <c r="K24" i="10"/>
  <c r="G26" i="10"/>
  <c r="G27" i="10" s="1"/>
  <c r="D27" i="10"/>
  <c r="S26" i="10" l="1"/>
  <c r="S28" i="10" s="1"/>
  <c r="T30" i="10" s="1"/>
  <c r="E19" i="17"/>
  <c r="D26" i="10"/>
  <c r="D28" i="10" s="1"/>
  <c r="E30" i="10" s="1"/>
  <c r="B17" i="5" l="1"/>
  <c r="B19" i="5" s="1"/>
  <c r="B21" i="5" s="1"/>
  <c r="B23" i="5" s="1"/>
  <c r="B6" i="5"/>
  <c r="B8" i="5" s="1"/>
  <c r="B10" i="5" s="1"/>
  <c r="B12" i="5" s="1"/>
  <c r="D18" i="6"/>
  <c r="D17" i="6"/>
  <c r="V6" i="10"/>
  <c r="K13" i="6" s="1"/>
  <c r="E41" i="17" s="1"/>
  <c r="U6" i="10"/>
  <c r="M6" i="10"/>
  <c r="N8" i="10"/>
  <c r="K6" i="6" s="1"/>
  <c r="M8" i="10"/>
  <c r="I8" i="10"/>
  <c r="V7" i="10"/>
  <c r="K14" i="6" s="1"/>
  <c r="E44" i="17" s="1"/>
  <c r="U7" i="10"/>
  <c r="Q7" i="10"/>
  <c r="N7" i="10"/>
  <c r="K5" i="6" s="1"/>
  <c r="E22" i="17" s="1"/>
  <c r="M7" i="10"/>
  <c r="I7" i="10"/>
  <c r="G7" i="10"/>
  <c r="K10" i="6" s="1"/>
  <c r="E37" i="17" s="1"/>
  <c r="F7" i="10"/>
  <c r="B7" i="10"/>
  <c r="N6" i="10"/>
  <c r="K4" i="6" s="1"/>
  <c r="E18" i="17" s="1"/>
  <c r="I6" i="10"/>
  <c r="G6" i="10"/>
  <c r="K9" i="6" s="1"/>
  <c r="E34" i="17" s="1"/>
  <c r="F6" i="10"/>
  <c r="B6" i="10"/>
  <c r="V5" i="10"/>
  <c r="U5" i="10"/>
  <c r="Q5" i="10"/>
  <c r="N5" i="10"/>
  <c r="M5" i="10"/>
  <c r="I5" i="10"/>
  <c r="G5" i="10"/>
  <c r="F5" i="10"/>
  <c r="B5" i="10"/>
  <c r="V4" i="10"/>
  <c r="U4" i="10"/>
  <c r="Q4" i="10"/>
  <c r="N4" i="10"/>
  <c r="M4" i="10"/>
  <c r="I4" i="10"/>
  <c r="G4" i="10"/>
  <c r="F4" i="10"/>
  <c r="B4" i="10"/>
  <c r="H5" i="6" l="1"/>
  <c r="E21" i="17" s="1"/>
  <c r="H14" i="6"/>
  <c r="E43" i="17" s="1"/>
  <c r="E6" i="6"/>
  <c r="E23" i="17" s="1"/>
  <c r="H4" i="6"/>
  <c r="H13" i="6"/>
  <c r="E40" i="17" s="1"/>
  <c r="H6" i="6"/>
  <c r="F17" i="6"/>
  <c r="E10" i="6"/>
  <c r="E35" i="17" s="1"/>
  <c r="H10" i="6"/>
  <c r="E36" i="17" s="1"/>
  <c r="E13" i="6"/>
  <c r="E39" i="17" s="1"/>
  <c r="E9" i="6"/>
  <c r="E32" i="17" s="1"/>
  <c r="E14" i="6"/>
  <c r="E42" i="17" s="1"/>
  <c r="E5" i="6"/>
  <c r="E20" i="17" s="1"/>
  <c r="H9" i="6"/>
  <c r="E33" i="17" s="1"/>
  <c r="F40" i="5" l="1"/>
  <c r="E16" i="17"/>
  <c r="F42" i="5"/>
  <c r="E17" i="17"/>
</calcChain>
</file>

<file path=xl/sharedStrings.xml><?xml version="1.0" encoding="utf-8"?>
<sst xmlns="http://schemas.openxmlformats.org/spreadsheetml/2006/main" count="437" uniqueCount="156">
  <si>
    <t>Low voltage threshold at which the cooker turns on/off</t>
  </si>
  <si>
    <t>Heating Thermal efficiency – from 30oC to 90oC</t>
  </si>
  <si>
    <t>Energy at valve pop up</t>
  </si>
  <si>
    <t>Energy at end of heating phase</t>
  </si>
  <si>
    <t>Energy at end of cooking phase</t>
  </si>
  <si>
    <t>Time</t>
  </si>
  <si>
    <t>Voltage</t>
  </si>
  <si>
    <t>Current</t>
  </si>
  <si>
    <t>Temperature</t>
  </si>
  <si>
    <t>Start Heating</t>
  </si>
  <si>
    <t>End cooking</t>
  </si>
  <si>
    <t>End cooling</t>
  </si>
  <si>
    <t>Energy at end of cooling phase</t>
  </si>
  <si>
    <t>pop up</t>
  </si>
  <si>
    <t>Dependent (Target) Variable</t>
  </si>
  <si>
    <t>Marking and labeling relevance</t>
  </si>
  <si>
    <t>User manual quality and relevance</t>
  </si>
  <si>
    <t>Warranty quality and relevance</t>
  </si>
  <si>
    <t>Ingress protection (of electronics)</t>
  </si>
  <si>
    <t>Product packaging quality</t>
  </si>
  <si>
    <t>Quality and maintainability of materials and surfaces</t>
  </si>
  <si>
    <t>Lid seal design, quality, and durability</t>
  </si>
  <si>
    <t>On/off switch presence and quality</t>
  </si>
  <si>
    <t>Physical and mechanical functionality of handles/lifting grips (of body and lid)</t>
  </si>
  <si>
    <t>Coating compliance</t>
  </si>
  <si>
    <t>Deviation of pot shape</t>
  </si>
  <si>
    <t>Circuitry and Wiring Durability Tests</t>
  </si>
  <si>
    <t>Cord Durability evaluation</t>
  </si>
  <si>
    <t>Temperature and usage resilience of circuitry and wiring</t>
  </si>
  <si>
    <t>Cord Quality</t>
  </si>
  <si>
    <t>Current carrying capacity of cable and Shock hazard test</t>
  </si>
  <si>
    <t>Leakage current</t>
  </si>
  <si>
    <t>Heating Test – Cold Start</t>
  </si>
  <si>
    <t>Total Time taken To finish heating phase</t>
  </si>
  <si>
    <t>Total Energy consumed To finish heating pase phase</t>
  </si>
  <si>
    <t>Maximum water temperature attained during heating phase</t>
  </si>
  <si>
    <t>PRESSURE-COOKING TEST</t>
  </si>
  <si>
    <t>Total Time taken To finish presssure cooking phase</t>
  </si>
  <si>
    <t>Total Energy consumed To finish presssure cooking phase</t>
  </si>
  <si>
    <t>Maximum water temperature attained during cooking phase</t>
  </si>
  <si>
    <t>COOLING TEST</t>
  </si>
  <si>
    <t>Time taken for the EPC to reach 99 oC</t>
  </si>
  <si>
    <t>Low voltage threshold</t>
  </si>
  <si>
    <t>25V @ 0.6A</t>
  </si>
  <si>
    <t>Low-Voltage performance</t>
  </si>
  <si>
    <t>High voltage test</t>
  </si>
  <si>
    <t>Tipping Test</t>
  </si>
  <si>
    <t>Angle at which the device tips over</t>
  </si>
  <si>
    <t>External Temperature Test</t>
  </si>
  <si>
    <t>External temperature above safe handling level</t>
  </si>
  <si>
    <t>Control and Safety Device Tests</t>
  </si>
  <si>
    <t>Pressure control device functionality</t>
  </si>
  <si>
    <t>Pass</t>
  </si>
  <si>
    <t>Pressure indicator functionality</t>
  </si>
  <si>
    <t>Safety device functionality</t>
  </si>
  <si>
    <t>Decompression device functionality</t>
  </si>
  <si>
    <t>Safe opening system functionality</t>
  </si>
  <si>
    <t>Pressure Resistance Tests</t>
  </si>
  <si>
    <t>Resistance to deformation of body and lid</t>
  </si>
  <si>
    <t>Resistance to destruction of body and lid</t>
  </si>
  <si>
    <t>Drop Test</t>
  </si>
  <si>
    <t>Safety when filled with water and gently dropped from a tablel having a hight of two metres</t>
  </si>
  <si>
    <t>Performance in cooking the five Ugandan food recipes’</t>
  </si>
  <si>
    <t>From the E-uganda cookbook. Thus Matooke, Posho, Beans, Meat and Sukuma Wiki</t>
  </si>
  <si>
    <t>Critical parameters</t>
  </si>
  <si>
    <t>pressure sensor failour, Tested / observed during performance test</t>
  </si>
  <si>
    <t>To finish heating phase</t>
  </si>
  <si>
    <t>Time taken</t>
  </si>
  <si>
    <t>Energy consumed</t>
  </si>
  <si>
    <t>Max Temperature</t>
  </si>
  <si>
    <t>To finish cooking pase phase</t>
  </si>
  <si>
    <t>To cool to 99oC</t>
  </si>
  <si>
    <t>Average power consumption</t>
  </si>
  <si>
    <t>voltage</t>
  </si>
  <si>
    <t>Power</t>
  </si>
  <si>
    <t>Energy</t>
  </si>
  <si>
    <t>Condition</t>
  </si>
  <si>
    <t>Initial Energy at start heating</t>
  </si>
  <si>
    <t>End Heating</t>
  </si>
  <si>
    <t>Energy (Kwh)</t>
  </si>
  <si>
    <t>Temperature (0C)</t>
  </si>
  <si>
    <t xml:space="preserve">Time </t>
  </si>
  <si>
    <t>SNo.</t>
  </si>
  <si>
    <t>Samples</t>
  </si>
  <si>
    <t>EPC Name and Lab Code</t>
  </si>
  <si>
    <t>Coment</t>
  </si>
  <si>
    <t>Visual Inspection</t>
  </si>
  <si>
    <t>Workmanship</t>
  </si>
  <si>
    <t>TESTS</t>
  </si>
  <si>
    <t>PARAMETER EVALUATED</t>
  </si>
  <si>
    <t>Units</t>
  </si>
  <si>
    <t>VALUE/RATING</t>
  </si>
  <si>
    <t>COMMENT</t>
  </si>
  <si>
    <t>1.0 Quality &amp; Workmanship</t>
  </si>
  <si>
    <t>Marking and labeling</t>
  </si>
  <si>
    <t>Good</t>
  </si>
  <si>
    <t>2.0 Performance Tests</t>
  </si>
  <si>
    <t>2.1 Normal Voltage</t>
  </si>
  <si>
    <t xml:space="preserve">Phase 1: Heating Test – Cold Start </t>
  </si>
  <si>
    <t>Total Time taken to finish heating phase</t>
  </si>
  <si>
    <t>mins</t>
  </si>
  <si>
    <t>In normal range</t>
  </si>
  <si>
    <t>Total Energy consumed to finish heating phase</t>
  </si>
  <si>
    <t>kWh</t>
  </si>
  <si>
    <t>deg C</t>
  </si>
  <si>
    <t>Heating Thermal efficiency – from 30°C to 90°C</t>
  </si>
  <si>
    <t>%</t>
  </si>
  <si>
    <t>Phase 2: Pressure-Cooking Test</t>
  </si>
  <si>
    <t>Total Time taken to finish presssure cooking phase</t>
  </si>
  <si>
    <t>Total Energy consumed to finish presssure cooking phase</t>
  </si>
  <si>
    <t>Phase 3: Cooling Test</t>
  </si>
  <si>
    <t>Time taken for the EPC to reach 99 °C</t>
  </si>
  <si>
    <t>Sauté Cooking Test</t>
  </si>
  <si>
    <t>Sauté time to heat</t>
  </si>
  <si>
    <t xml:space="preserve">Average sauté power </t>
  </si>
  <si>
    <t>W</t>
  </si>
  <si>
    <t xml:space="preserve">Average sauté temperature </t>
  </si>
  <si>
    <t>Sauté power stability - % of time within desired range (140-180°C)</t>
  </si>
  <si>
    <t>2.2 Low-Voltage Tests</t>
  </si>
  <si>
    <t>35V@0.7A</t>
  </si>
  <si>
    <t>Low voltage performance</t>
  </si>
  <si>
    <t>Total Energy consumed to finish heating pase phase</t>
  </si>
  <si>
    <t>Total Energy consumed to finish pressure cooking phase</t>
  </si>
  <si>
    <t>2.3 High-Voltage Tests</t>
  </si>
  <si>
    <t xml:space="preserve">High voltage performance </t>
  </si>
  <si>
    <t>3.0 Safety Tests</t>
  </si>
  <si>
    <t>Exterior Temperature Test</t>
  </si>
  <si>
    <t>Control &amp; Safety Device Tests</t>
  </si>
  <si>
    <t>Safety when filled with water and gently dropped from a tablel having a height of two metres</t>
  </si>
  <si>
    <t>No dropping done</t>
  </si>
  <si>
    <t>4.0 Circuitry &amp; Wiring Durability Tests</t>
  </si>
  <si>
    <t>Normal heating</t>
  </si>
  <si>
    <t>No damage after test</t>
  </si>
  <si>
    <t>Less than the rated</t>
  </si>
  <si>
    <t>No leakage current</t>
  </si>
  <si>
    <t xml:space="preserve">On/off Switch Presence and Quality / Front Panel Quality </t>
  </si>
  <si>
    <t>SHC</t>
  </si>
  <si>
    <t>Energy Input</t>
  </si>
  <si>
    <t>Average Voltage</t>
  </si>
  <si>
    <t>Average Current</t>
  </si>
  <si>
    <t>Amount of water</t>
  </si>
  <si>
    <t>Temp Change</t>
  </si>
  <si>
    <t>Thermal efficiency</t>
  </si>
  <si>
    <t>Energy Output</t>
  </si>
  <si>
    <t>-</t>
  </si>
  <si>
    <t>Lab Expected value</t>
  </si>
  <si>
    <t>Experimental value</t>
  </si>
  <si>
    <t>DC SOLAGEO 5L        LOW BATTERY VOLTAGE TEST</t>
  </si>
  <si>
    <t>DC SOLAGEO 5L      MIDDLE BATTERY VOLTAGE TEST</t>
  </si>
  <si>
    <t>DC SOLAGEO 5L    HIGH/FULL BATTERY VOLTAGE TEST</t>
  </si>
  <si>
    <t>LOW BATTERY VOLTAGE TEST</t>
  </si>
  <si>
    <t>MIDDLE BATTERY VOLTAGE TES</t>
  </si>
  <si>
    <t xml:space="preserve"> HIGH/FULL BATTERY VOLTAGE TEST</t>
  </si>
  <si>
    <t>DC SOLAGEO 5L   2025/B………</t>
  </si>
  <si>
    <t>Cable temperature</t>
  </si>
  <si>
    <t>DC SOLAGEO 5L   2025/B………       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</si>
</sst>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]hh:mm"/>
    <numFmt numFmtId="165" formatCode="0.0%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thin">
        <color rgb="FF000000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1" fillId="6" borderId="14" applyNumberFormat="0" applyAlignment="0" applyProtection="0"/>
  </cellStyleXfs>
  <cellXfs count="158">
    <xf numFmtId="0" fontId="0" fillId="0" borderId="0" xfId="0"/>
    <xf numFmtId="20" fontId="4" fillId="0" borderId="0" xfId="0" applyNumberFormat="1" applyFont="1"/>
    <xf numFmtId="0" fontId="7" fillId="0" borderId="0" xfId="0" applyFont="1"/>
    <xf numFmtId="0" fontId="7" fillId="0" borderId="4" xfId="0" applyFont="1" applyBorder="1"/>
    <xf numFmtId="0" fontId="10" fillId="3" borderId="14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right"/>
    </xf>
    <xf numFmtId="0" fontId="10" fillId="3" borderId="15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right"/>
    </xf>
    <xf numFmtId="4" fontId="10" fillId="3" borderId="15" xfId="0" applyNumberFormat="1" applyFont="1" applyFill="1" applyBorder="1" applyAlignment="1">
      <alignment horizontal="righ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41" fontId="7" fillId="0" borderId="0" xfId="1" applyFont="1"/>
    <xf numFmtId="41" fontId="7" fillId="0" borderId="7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0" fillId="0" borderId="0" xfId="1" applyFont="1"/>
    <xf numFmtId="0" fontId="0" fillId="0" borderId="22" xfId="0" applyBorder="1"/>
    <xf numFmtId="164" fontId="4" fillId="0" borderId="22" xfId="0" applyNumberFormat="1" applyFont="1" applyBorder="1"/>
    <xf numFmtId="0" fontId="4" fillId="0" borderId="22" xfId="0" applyFont="1" applyBorder="1"/>
    <xf numFmtId="0" fontId="2" fillId="0" borderId="23" xfId="0" applyFont="1" applyBorder="1"/>
    <xf numFmtId="0" fontId="0" fillId="0" borderId="23" xfId="0" applyBorder="1"/>
    <xf numFmtId="0" fontId="0" fillId="0" borderId="0" xfId="0" applyAlignment="1">
      <alignment horizontal="center"/>
    </xf>
    <xf numFmtId="0" fontId="12" fillId="2" borderId="23" xfId="0" applyFont="1" applyFill="1" applyBorder="1"/>
    <xf numFmtId="20" fontId="4" fillId="0" borderId="23" xfId="0" applyNumberFormat="1" applyFont="1" applyBorder="1"/>
    <xf numFmtId="0" fontId="4" fillId="0" borderId="23" xfId="0" applyFont="1" applyBorder="1"/>
    <xf numFmtId="164" fontId="4" fillId="0" borderId="23" xfId="0" applyNumberFormat="1" applyFont="1" applyBorder="1"/>
    <xf numFmtId="0" fontId="7" fillId="0" borderId="0" xfId="0" applyFont="1" applyAlignment="1">
      <alignment horizontal="center"/>
    </xf>
    <xf numFmtId="4" fontId="10" fillId="3" borderId="14" xfId="0" applyNumberFormat="1" applyFont="1" applyFill="1" applyBorder="1" applyAlignment="1">
      <alignment horizontal="center"/>
    </xf>
    <xf numFmtId="4" fontId="10" fillId="3" borderId="15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right"/>
    </xf>
    <xf numFmtId="0" fontId="6" fillId="0" borderId="3" xfId="0" applyFont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5" fillId="0" borderId="22" xfId="0" applyFont="1" applyBorder="1"/>
    <xf numFmtId="0" fontId="5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/>
    <xf numFmtId="0" fontId="14" fillId="0" borderId="0" xfId="0" applyFont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4" borderId="13" xfId="0" applyFont="1" applyFill="1" applyBorder="1"/>
    <xf numFmtId="0" fontId="5" fillId="4" borderId="22" xfId="0" applyFont="1" applyFill="1" applyBorder="1"/>
    <xf numFmtId="0" fontId="5" fillId="4" borderId="22" xfId="0" applyFont="1" applyFill="1" applyBorder="1" applyAlignment="1">
      <alignment horizontal="center" wrapText="1"/>
    </xf>
    <xf numFmtId="0" fontId="6" fillId="4" borderId="13" xfId="0" applyFont="1" applyFill="1" applyBorder="1"/>
    <xf numFmtId="0" fontId="6" fillId="4" borderId="13" xfId="0" applyFont="1" applyFill="1" applyBorder="1" applyAlignment="1">
      <alignment horizontal="center" wrapText="1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right"/>
    </xf>
    <xf numFmtId="0" fontId="6" fillId="0" borderId="23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/>
    <xf numFmtId="0" fontId="6" fillId="4" borderId="2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0" fontId="5" fillId="0" borderId="13" xfId="0" applyFont="1" applyBorder="1" applyAlignment="1">
      <alignment horizontal="left"/>
    </xf>
    <xf numFmtId="0" fontId="5" fillId="4" borderId="24" xfId="0" applyFont="1" applyFill="1" applyBorder="1" applyAlignment="1">
      <alignment horizontal="left"/>
    </xf>
    <xf numFmtId="0" fontId="14" fillId="0" borderId="22" xfId="0" applyFont="1" applyBorder="1"/>
    <xf numFmtId="0" fontId="14" fillId="0" borderId="22" xfId="0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0" fontId="14" fillId="4" borderId="25" xfId="0" applyFont="1" applyFill="1" applyBorder="1"/>
    <xf numFmtId="0" fontId="14" fillId="0" borderId="25" xfId="0" applyFont="1" applyBorder="1"/>
    <xf numFmtId="3" fontId="5" fillId="0" borderId="23" xfId="0" applyNumberFormat="1" applyFont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2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5" fontId="0" fillId="0" borderId="0" xfId="2" applyNumberFormat="1" applyFont="1"/>
    <xf numFmtId="0" fontId="0" fillId="0" borderId="0" xfId="0"/>
    <xf numFmtId="0" fontId="19" fillId="0" borderId="22" xfId="0" applyFont="1" applyFill="1" applyBorder="1"/>
    <xf numFmtId="20" fontId="21" fillId="6" borderId="14" xfId="3" applyNumberFormat="1"/>
    <xf numFmtId="0" fontId="21" fillId="6" borderId="14" xfId="3"/>
    <xf numFmtId="0" fontId="20" fillId="0" borderId="28" xfId="0" applyFont="1" applyBorder="1"/>
    <xf numFmtId="0" fontId="20" fillId="0" borderId="29" xfId="0" applyFont="1" applyBorder="1"/>
    <xf numFmtId="0" fontId="20" fillId="0" borderId="29" xfId="0" applyFont="1" applyBorder="1" applyAlignment="1">
      <alignment horizontal="center"/>
    </xf>
    <xf numFmtId="0" fontId="20" fillId="0" borderId="30" xfId="0" applyFont="1" applyBorder="1"/>
    <xf numFmtId="0" fontId="0" fillId="0" borderId="23" xfId="0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3" xfId="0" applyNumberFormat="1" applyBorder="1"/>
    <xf numFmtId="165" fontId="0" fillId="0" borderId="23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0" fillId="0" borderId="23" xfId="0" applyNumberFormat="1" applyBorder="1"/>
    <xf numFmtId="0" fontId="0" fillId="5" borderId="23" xfId="0" applyFill="1" applyBorder="1"/>
    <xf numFmtId="4" fontId="0" fillId="5" borderId="23" xfId="0" applyNumberFormat="1" applyFill="1" applyBorder="1" applyAlignment="1">
      <alignment horizontal="center"/>
    </xf>
    <xf numFmtId="3" fontId="0" fillId="5" borderId="23" xfId="0" applyNumberFormat="1" applyFill="1" applyBorder="1"/>
    <xf numFmtId="2" fontId="0" fillId="5" borderId="23" xfId="0" applyNumberForma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9" fontId="0" fillId="5" borderId="23" xfId="0" applyNumberFormat="1" applyFill="1" applyBorder="1" applyAlignment="1">
      <alignment horizontal="center"/>
    </xf>
    <xf numFmtId="0" fontId="22" fillId="0" borderId="23" xfId="0" applyFont="1" applyBorder="1"/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/>
    </xf>
    <xf numFmtId="41" fontId="4" fillId="0" borderId="23" xfId="1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1" fontId="0" fillId="0" borderId="23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2" xfId="0" applyFont="1" applyBorder="1"/>
    <xf numFmtId="0" fontId="8" fillId="0" borderId="1" xfId="0" applyFont="1" applyBorder="1" applyAlignment="1">
      <alignment horizontal="center"/>
    </xf>
    <xf numFmtId="0" fontId="3" fillId="0" borderId="8" xfId="0" applyFont="1" applyBorder="1"/>
    <xf numFmtId="0" fontId="9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4" xfId="0" applyFont="1" applyBorder="1"/>
    <xf numFmtId="0" fontId="4" fillId="0" borderId="13" xfId="0" applyFont="1" applyBorder="1"/>
    <xf numFmtId="0" fontId="9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1" fontId="10" fillId="3" borderId="17" xfId="1" applyFont="1" applyFill="1" applyBorder="1" applyAlignment="1">
      <alignment horizontal="center"/>
    </xf>
    <xf numFmtId="41" fontId="3" fillId="0" borderId="18" xfId="1" applyFont="1" applyBorder="1"/>
    <xf numFmtId="41" fontId="3" fillId="0" borderId="20" xfId="1" applyFont="1" applyBorder="1"/>
    <xf numFmtId="41" fontId="3" fillId="0" borderId="21" xfId="1" applyFont="1" applyBorder="1"/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5" fillId="0" borderId="23" xfId="0" applyFont="1" applyBorder="1" applyAlignment="1">
      <alignment horizontal="center" wrapText="1"/>
    </xf>
    <xf numFmtId="0" fontId="13" fillId="0" borderId="23" xfId="0" applyFont="1" applyBorder="1"/>
    <xf numFmtId="0" fontId="6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0" fontId="13" fillId="0" borderId="24" xfId="0" applyFont="1" applyBorder="1"/>
    <xf numFmtId="0" fontId="5" fillId="0" borderId="11" xfId="0" applyFont="1" applyBorder="1" applyAlignment="1">
      <alignment horizontal="center" wrapText="1"/>
    </xf>
    <xf numFmtId="0" fontId="13" fillId="0" borderId="11" xfId="0" applyFont="1" applyBorder="1"/>
    <xf numFmtId="0" fontId="5" fillId="0" borderId="22" xfId="0" applyFont="1" applyBorder="1" applyAlignment="1">
      <alignment horizontal="center" wrapText="1"/>
    </xf>
    <xf numFmtId="0" fontId="13" fillId="0" borderId="22" xfId="0" applyFont="1" applyBorder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/>
    <xf numFmtId="0" fontId="14" fillId="0" borderId="0" xfId="0" applyFont="1"/>
    <xf numFmtId="0" fontId="6" fillId="4" borderId="1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2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6" fillId="0" borderId="0" xfId="0" applyFont="1"/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22" xfId="0" applyFont="1" applyFill="1" applyBorder="1" applyAlignment="1">
      <alignment vertical="center"/>
    </xf>
    <xf numFmtId="0" fontId="5" fillId="0" borderId="10" xfId="0" applyFont="1" applyBorder="1" applyAlignment="1">
      <alignment horizontal="center" wrapText="1"/>
    </xf>
    <xf numFmtId="0" fontId="6" fillId="4" borderId="9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wrapText="1"/>
    </xf>
    <xf numFmtId="0" fontId="16" fillId="0" borderId="23" xfId="0" applyFont="1" applyBorder="1"/>
    <xf numFmtId="0" fontId="5" fillId="0" borderId="26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20" fontId="0" fillId="0" borderId="22" xfId="0" applyNumberFormat="1" applyBorder="1"/>
  </cellXfs>
  <cellStyles count="4">
    <cellStyle name="Check Cell" xfId="3" builtinId="2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866"/>
  <sheetViews>
    <sheetView showGridLines="0" tabSelected="1" topLeftCell="A10" zoomScaleNormal="100" workbookViewId="0">
      <selection activeCell="L23" sqref="L23"/>
    </sheetView>
  </sheetViews>
  <sheetFormatPr defaultColWidth="14.453125" defaultRowHeight="15" customHeight="1" x14ac:dyDescent="0.35"/>
  <cols>
    <col min="1" max="1" width="2.1796875" customWidth="1"/>
    <col min="2" max="2" width="6.1796875" style="17" customWidth="1"/>
    <col min="3" max="3" width="10" style="17" customWidth="1"/>
    <col min="4" max="4" width="10.7265625" style="17" customWidth="1"/>
    <col min="5" max="5" width="12.26953125" style="17" customWidth="1"/>
    <col min="6" max="6" width="12.453125" style="17" customWidth="1"/>
    <col min="7" max="7" width="16" style="17" customWidth="1"/>
    <col min="8" max="8" width="5.1796875" style="17" customWidth="1"/>
    <col min="9" max="9" width="11.1796875" style="17" customWidth="1"/>
    <col min="10" max="10" width="14.6328125" style="17" customWidth="1"/>
    <col min="11" max="11" width="10.7265625" style="17" customWidth="1"/>
    <col min="12" max="12" width="12.26953125" style="17" customWidth="1"/>
    <col min="13" max="13" width="12.453125" style="17" customWidth="1"/>
    <col min="14" max="14" width="16" style="17" customWidth="1"/>
    <col min="15" max="15" width="3.1796875" style="17" customWidth="1"/>
    <col min="16" max="16" width="4.1796875" style="17" customWidth="1"/>
    <col min="17" max="17" width="6.1796875" style="17" customWidth="1"/>
    <col min="18" max="18" width="10" style="17" customWidth="1"/>
    <col min="19" max="19" width="10.7265625" style="17" customWidth="1"/>
    <col min="20" max="20" width="12.26953125" style="17" customWidth="1"/>
    <col min="21" max="21" width="12.453125" style="17" customWidth="1"/>
    <col min="22" max="22" width="16" style="17" customWidth="1"/>
    <col min="23" max="23" width="8.7265625" style="17" customWidth="1"/>
    <col min="24" max="24" width="11.81640625" customWidth="1"/>
    <col min="25" max="27" width="8.7265625" customWidth="1"/>
  </cols>
  <sheetData>
    <row r="1" spans="2:23" ht="10" customHeight="1" x14ac:dyDescent="0.35"/>
    <row r="2" spans="2:23" ht="15" customHeight="1" x14ac:dyDescent="0.35">
      <c r="B2" s="93" t="s">
        <v>147</v>
      </c>
      <c r="C2" s="94"/>
      <c r="D2" s="94"/>
      <c r="E2" s="94"/>
      <c r="F2" s="94"/>
      <c r="G2" s="94"/>
      <c r="H2"/>
      <c r="I2" s="93" t="s">
        <v>148</v>
      </c>
      <c r="J2" s="94"/>
      <c r="K2" s="94"/>
      <c r="L2" s="94"/>
      <c r="M2" s="94"/>
      <c r="N2" s="94"/>
      <c r="O2" s="65"/>
      <c r="P2"/>
      <c r="Q2" s="93" t="s">
        <v>149</v>
      </c>
      <c r="R2" s="94"/>
      <c r="S2" s="94"/>
      <c r="T2" s="94"/>
      <c r="U2" s="94"/>
      <c r="V2" s="94"/>
    </row>
    <row r="3" spans="2:23" ht="14.5" x14ac:dyDescent="0.35">
      <c r="B3" s="26" t="s">
        <v>81</v>
      </c>
      <c r="C3" s="95"/>
      <c r="D3" s="95"/>
      <c r="E3" s="95"/>
      <c r="F3" s="20" t="s">
        <v>79</v>
      </c>
      <c r="G3" s="25" t="s">
        <v>80</v>
      </c>
      <c r="H3"/>
      <c r="I3" s="26" t="s">
        <v>81</v>
      </c>
      <c r="J3" s="95"/>
      <c r="K3" s="95"/>
      <c r="L3" s="95"/>
      <c r="M3" s="20" t="s">
        <v>79</v>
      </c>
      <c r="N3" s="25" t="s">
        <v>80</v>
      </c>
      <c r="O3" s="19"/>
      <c r="P3"/>
      <c r="Q3" s="26" t="s">
        <v>81</v>
      </c>
      <c r="R3" s="95"/>
      <c r="S3" s="95"/>
      <c r="T3" s="95"/>
      <c r="U3" s="20" t="s">
        <v>79</v>
      </c>
      <c r="V3" s="25" t="s">
        <v>80</v>
      </c>
    </row>
    <row r="4" spans="2:23" ht="14.5" x14ac:dyDescent="0.35">
      <c r="B4" s="26">
        <f>B12</f>
        <v>0</v>
      </c>
      <c r="C4" s="91" t="s">
        <v>77</v>
      </c>
      <c r="D4" s="91"/>
      <c r="E4" s="91"/>
      <c r="F4" s="25">
        <f>F12</f>
        <v>0</v>
      </c>
      <c r="G4" s="25">
        <f>E12</f>
        <v>0</v>
      </c>
      <c r="H4"/>
      <c r="I4" s="26">
        <f>I12</f>
        <v>0.69444444444444453</v>
      </c>
      <c r="J4" s="91" t="s">
        <v>77</v>
      </c>
      <c r="K4" s="91"/>
      <c r="L4" s="91"/>
      <c r="M4" s="25">
        <f>M12</f>
        <v>0</v>
      </c>
      <c r="N4" s="25">
        <f>L12</f>
        <v>39</v>
      </c>
      <c r="O4" s="19"/>
      <c r="P4"/>
      <c r="Q4" s="26">
        <f>Q12</f>
        <v>0</v>
      </c>
      <c r="R4" s="91" t="s">
        <v>77</v>
      </c>
      <c r="S4" s="91"/>
      <c r="T4" s="91"/>
      <c r="U4" s="25">
        <f>U12</f>
        <v>0</v>
      </c>
      <c r="V4" s="25">
        <f>T12</f>
        <v>0</v>
      </c>
    </row>
    <row r="5" spans="2:23" ht="14.5" x14ac:dyDescent="0.35">
      <c r="B5" s="26">
        <f>B14</f>
        <v>0</v>
      </c>
      <c r="C5" s="91" t="s">
        <v>2</v>
      </c>
      <c r="D5" s="91"/>
      <c r="E5" s="91"/>
      <c r="F5" s="25">
        <f>F14</f>
        <v>0</v>
      </c>
      <c r="G5" s="25">
        <f>E14</f>
        <v>0</v>
      </c>
      <c r="H5"/>
      <c r="I5" s="26">
        <f>I14</f>
        <v>0.71388888888888891</v>
      </c>
      <c r="J5" s="91" t="s">
        <v>2</v>
      </c>
      <c r="K5" s="91"/>
      <c r="L5" s="91"/>
      <c r="M5" s="25">
        <f>M14</f>
        <v>273</v>
      </c>
      <c r="N5" s="25">
        <f>L14</f>
        <v>99</v>
      </c>
      <c r="O5" s="19"/>
      <c r="P5"/>
      <c r="Q5" s="26">
        <f>Q14</f>
        <v>0</v>
      </c>
      <c r="R5" s="91" t="s">
        <v>2</v>
      </c>
      <c r="S5" s="91"/>
      <c r="T5" s="91"/>
      <c r="U5" s="25">
        <f>U14</f>
        <v>0</v>
      </c>
      <c r="V5" s="25">
        <f>T14</f>
        <v>0</v>
      </c>
    </row>
    <row r="6" spans="2:23" ht="14.5" x14ac:dyDescent="0.35">
      <c r="B6" s="26">
        <f>B16</f>
        <v>0</v>
      </c>
      <c r="C6" s="91" t="s">
        <v>3</v>
      </c>
      <c r="D6" s="91"/>
      <c r="E6" s="91"/>
      <c r="F6" s="25">
        <f>F16</f>
        <v>0</v>
      </c>
      <c r="G6" s="25">
        <f>E16</f>
        <v>0</v>
      </c>
      <c r="H6"/>
      <c r="I6" s="26">
        <f>I16</f>
        <v>0.71527777777777779</v>
      </c>
      <c r="J6" s="91" t="s">
        <v>3</v>
      </c>
      <c r="K6" s="91"/>
      <c r="L6" s="91"/>
      <c r="M6" s="25">
        <f>M16</f>
        <v>324</v>
      </c>
      <c r="N6" s="25">
        <f>L16</f>
        <v>113</v>
      </c>
      <c r="O6" s="19"/>
      <c r="P6"/>
      <c r="Q6" s="26">
        <f>Q16</f>
        <v>0</v>
      </c>
      <c r="R6" s="91" t="s">
        <v>3</v>
      </c>
      <c r="S6" s="91"/>
      <c r="T6" s="91"/>
      <c r="U6" s="25">
        <f>U16</f>
        <v>0</v>
      </c>
      <c r="V6" s="25">
        <f>T16</f>
        <v>0</v>
      </c>
    </row>
    <row r="7" spans="2:23" ht="14.5" x14ac:dyDescent="0.35">
      <c r="B7" s="26">
        <f>B18</f>
        <v>0</v>
      </c>
      <c r="C7" s="91" t="s">
        <v>4</v>
      </c>
      <c r="D7" s="91"/>
      <c r="E7" s="91"/>
      <c r="F7" s="25">
        <f>F18</f>
        <v>0</v>
      </c>
      <c r="G7" s="25">
        <f>E18</f>
        <v>0</v>
      </c>
      <c r="H7"/>
      <c r="I7" s="26">
        <f>I18</f>
        <v>0.73888888888888893</v>
      </c>
      <c r="J7" s="91" t="s">
        <v>4</v>
      </c>
      <c r="K7" s="91"/>
      <c r="L7" s="91"/>
      <c r="M7" s="25">
        <f>M18</f>
        <v>354</v>
      </c>
      <c r="N7" s="25">
        <f>L18</f>
        <v>114</v>
      </c>
      <c r="O7" s="19"/>
      <c r="P7"/>
      <c r="Q7" s="26">
        <f>Q18</f>
        <v>0</v>
      </c>
      <c r="R7" s="91" t="s">
        <v>4</v>
      </c>
      <c r="S7" s="91"/>
      <c r="T7" s="91"/>
      <c r="U7" s="25">
        <f>U18</f>
        <v>0</v>
      </c>
      <c r="V7" s="25">
        <f>T18</f>
        <v>0</v>
      </c>
    </row>
    <row r="8" spans="2:23" ht="14.5" x14ac:dyDescent="0.35">
      <c r="B8" s="1"/>
      <c r="C8"/>
      <c r="D8"/>
      <c r="E8"/>
      <c r="F8"/>
      <c r="G8"/>
      <c r="H8"/>
      <c r="I8" s="24">
        <f>I20</f>
        <v>0.77847222222222223</v>
      </c>
      <c r="J8" s="91" t="s">
        <v>12</v>
      </c>
      <c r="K8" s="91"/>
      <c r="L8" s="91"/>
      <c r="M8" s="25">
        <f>M20</f>
        <v>355</v>
      </c>
      <c r="N8" s="25">
        <f>L20</f>
        <v>99</v>
      </c>
      <c r="O8" s="19"/>
      <c r="P8"/>
      <c r="Q8" s="18"/>
      <c r="R8" s="19"/>
      <c r="S8" s="19"/>
      <c r="T8" s="19"/>
      <c r="U8" s="19"/>
      <c r="V8" s="19"/>
    </row>
    <row r="9" spans="2:23" ht="14.5" x14ac:dyDescent="0.35">
      <c r="B9" s="18"/>
    </row>
    <row r="10" spans="2:23" ht="14.5" x14ac:dyDescent="0.35">
      <c r="B10" s="92" t="s">
        <v>147</v>
      </c>
      <c r="C10" s="92"/>
      <c r="D10" s="92"/>
      <c r="E10" s="92"/>
      <c r="F10" s="92"/>
      <c r="G10" s="92"/>
      <c r="H10"/>
      <c r="I10" s="92" t="s">
        <v>148</v>
      </c>
      <c r="J10" s="92"/>
      <c r="K10" s="92"/>
      <c r="L10" s="92"/>
      <c r="M10" s="92"/>
      <c r="N10" s="92"/>
      <c r="O10" s="66"/>
      <c r="P10"/>
      <c r="Q10" s="92" t="s">
        <v>149</v>
      </c>
      <c r="R10" s="92"/>
      <c r="S10" s="92"/>
      <c r="T10" s="92"/>
      <c r="U10" s="92"/>
      <c r="V10" s="92"/>
    </row>
    <row r="11" spans="2:23" thickBot="1" x14ac:dyDescent="0.4">
      <c r="B11" s="23" t="s">
        <v>5</v>
      </c>
      <c r="C11" s="23" t="s">
        <v>6</v>
      </c>
      <c r="D11" s="23" t="s">
        <v>7</v>
      </c>
      <c r="E11" s="23" t="s">
        <v>8</v>
      </c>
      <c r="F11" s="23" t="s">
        <v>75</v>
      </c>
      <c r="G11" s="23" t="s">
        <v>76</v>
      </c>
      <c r="H11"/>
      <c r="I11" s="23" t="s">
        <v>5</v>
      </c>
      <c r="J11" s="23" t="s">
        <v>6</v>
      </c>
      <c r="K11" s="23" t="s">
        <v>7</v>
      </c>
      <c r="L11" s="23" t="s">
        <v>8</v>
      </c>
      <c r="M11" s="23" t="s">
        <v>75</v>
      </c>
      <c r="N11" s="23" t="s">
        <v>76</v>
      </c>
      <c r="O11" s="69"/>
      <c r="P11"/>
      <c r="Q11" s="23" t="s">
        <v>5</v>
      </c>
      <c r="R11" s="23" t="s">
        <v>6</v>
      </c>
      <c r="S11" s="23" t="s">
        <v>7</v>
      </c>
      <c r="T11" s="23" t="s">
        <v>8</v>
      </c>
      <c r="U11" s="23" t="s">
        <v>75</v>
      </c>
      <c r="V11" s="23" t="s">
        <v>76</v>
      </c>
    </row>
    <row r="12" spans="2:23" ht="15.5" thickTop="1" thickBot="1" x14ac:dyDescent="0.4">
      <c r="B12" s="70"/>
      <c r="C12" s="71"/>
      <c r="D12" s="71"/>
      <c r="E12" s="71"/>
      <c r="F12" s="71"/>
      <c r="G12" s="25" t="s">
        <v>9</v>
      </c>
      <c r="H12"/>
      <c r="I12" s="70">
        <v>0.69444444444444453</v>
      </c>
      <c r="J12" s="71">
        <v>25.8</v>
      </c>
      <c r="K12" s="71">
        <v>23.1</v>
      </c>
      <c r="L12" s="71">
        <v>39</v>
      </c>
      <c r="M12" s="71">
        <v>0</v>
      </c>
      <c r="N12" s="25" t="s">
        <v>9</v>
      </c>
      <c r="O12" s="19"/>
      <c r="P12"/>
      <c r="Q12" s="70"/>
      <c r="R12" s="71"/>
      <c r="S12" s="71"/>
      <c r="T12" s="71"/>
      <c r="U12" s="71"/>
      <c r="V12" s="25" t="s">
        <v>9</v>
      </c>
    </row>
    <row r="13" spans="2:23" s="68" customFormat="1" ht="15.5" thickTop="1" thickBot="1" x14ac:dyDescent="0.4">
      <c r="B13" s="24"/>
      <c r="C13" s="25"/>
      <c r="D13" s="25"/>
      <c r="E13" s="25"/>
      <c r="F13" s="21"/>
      <c r="G13" s="25"/>
      <c r="I13" s="24">
        <v>0.69861111111111107</v>
      </c>
      <c r="J13" s="25">
        <v>25.6</v>
      </c>
      <c r="K13" s="25">
        <v>22.9</v>
      </c>
      <c r="L13" s="25">
        <v>47</v>
      </c>
      <c r="M13" s="21">
        <v>55</v>
      </c>
      <c r="N13" s="25"/>
      <c r="O13" s="19"/>
      <c r="Q13" s="24"/>
      <c r="R13" s="25"/>
      <c r="S13" s="25"/>
      <c r="T13" s="25"/>
      <c r="U13" s="21"/>
      <c r="V13" s="25"/>
      <c r="W13" s="17"/>
    </row>
    <row r="14" spans="2:23" ht="15.5" thickTop="1" thickBot="1" x14ac:dyDescent="0.4">
      <c r="B14" s="70"/>
      <c r="C14" s="71"/>
      <c r="D14" s="71"/>
      <c r="E14" s="71"/>
      <c r="F14" s="71"/>
      <c r="G14" s="25" t="s">
        <v>13</v>
      </c>
      <c r="H14"/>
      <c r="I14" s="70">
        <v>0.71388888888888891</v>
      </c>
      <c r="J14" s="71">
        <v>25.5</v>
      </c>
      <c r="K14" s="71">
        <v>22.9</v>
      </c>
      <c r="L14" s="71">
        <v>99</v>
      </c>
      <c r="M14" s="71">
        <v>273</v>
      </c>
      <c r="N14" s="25" t="s">
        <v>13</v>
      </c>
      <c r="O14" s="19"/>
      <c r="P14"/>
      <c r="Q14" s="70"/>
      <c r="R14" s="71"/>
      <c r="S14" s="71"/>
      <c r="T14" s="71"/>
      <c r="U14" s="71"/>
      <c r="V14" s="25" t="s">
        <v>13</v>
      </c>
    </row>
    <row r="15" spans="2:23" ht="15.5" thickTop="1" thickBot="1" x14ac:dyDescent="0.4">
      <c r="B15" s="24"/>
      <c r="C15" s="21"/>
      <c r="D15" s="21"/>
      <c r="E15" s="21"/>
      <c r="F15" s="21"/>
      <c r="G15" s="21"/>
      <c r="H15"/>
      <c r="I15" s="24"/>
      <c r="J15" s="21"/>
      <c r="K15" s="21"/>
      <c r="L15" s="21"/>
      <c r="M15" s="21"/>
      <c r="N15" s="21"/>
      <c r="P15"/>
      <c r="Q15" s="24"/>
      <c r="R15" s="21"/>
      <c r="S15" s="21"/>
      <c r="T15" s="21"/>
      <c r="U15" s="21"/>
      <c r="V15" s="21"/>
    </row>
    <row r="16" spans="2:23" ht="15.75" customHeight="1" thickTop="1" thickBot="1" x14ac:dyDescent="0.4">
      <c r="B16" s="70"/>
      <c r="C16" s="71"/>
      <c r="D16" s="71"/>
      <c r="E16" s="71"/>
      <c r="F16" s="71"/>
      <c r="G16" s="25" t="s">
        <v>78</v>
      </c>
      <c r="H16"/>
      <c r="I16" s="70">
        <v>0.71527777777777779</v>
      </c>
      <c r="J16" s="71">
        <v>26.2</v>
      </c>
      <c r="K16" s="71">
        <v>0</v>
      </c>
      <c r="L16" s="71">
        <v>113</v>
      </c>
      <c r="M16" s="71">
        <v>324</v>
      </c>
      <c r="N16" s="25" t="s">
        <v>78</v>
      </c>
      <c r="O16" s="19"/>
      <c r="P16"/>
      <c r="Q16" s="70"/>
      <c r="R16" s="71"/>
      <c r="S16" s="71"/>
      <c r="T16" s="71"/>
      <c r="U16" s="71"/>
      <c r="V16" s="25" t="s">
        <v>78</v>
      </c>
    </row>
    <row r="17" spans="2:22" ht="15.75" customHeight="1" thickTop="1" thickBot="1" x14ac:dyDescent="0.4">
      <c r="B17" s="24"/>
      <c r="C17" s="21"/>
      <c r="D17" s="21"/>
      <c r="E17" s="21"/>
      <c r="F17" s="21"/>
      <c r="G17" s="25"/>
      <c r="H17"/>
      <c r="I17" s="24">
        <v>0.7368055555555556</v>
      </c>
      <c r="J17" s="21">
        <v>26.3</v>
      </c>
      <c r="K17" s="21">
        <v>0</v>
      </c>
      <c r="L17" s="21">
        <v>115</v>
      </c>
      <c r="M17" s="21">
        <v>354</v>
      </c>
      <c r="N17" s="25"/>
      <c r="O17" s="19"/>
      <c r="P17"/>
      <c r="Q17" s="24"/>
      <c r="R17" s="21"/>
      <c r="S17" s="21"/>
      <c r="T17" s="21"/>
      <c r="U17" s="21"/>
      <c r="V17" s="25"/>
    </row>
    <row r="18" spans="2:22" ht="15.75" customHeight="1" thickTop="1" thickBot="1" x14ac:dyDescent="0.4">
      <c r="B18" s="70"/>
      <c r="C18" s="71"/>
      <c r="D18" s="71"/>
      <c r="E18" s="71"/>
      <c r="F18" s="71"/>
      <c r="G18" s="25" t="s">
        <v>10</v>
      </c>
      <c r="H18"/>
      <c r="I18" s="70">
        <v>0.73888888888888893</v>
      </c>
      <c r="J18" s="71">
        <v>26.3</v>
      </c>
      <c r="K18" s="71">
        <v>0</v>
      </c>
      <c r="L18" s="71">
        <v>114</v>
      </c>
      <c r="M18" s="71">
        <v>354</v>
      </c>
      <c r="N18" s="25" t="s">
        <v>10</v>
      </c>
      <c r="O18" s="19"/>
      <c r="P18"/>
      <c r="Q18" s="70"/>
      <c r="R18" s="71"/>
      <c r="S18" s="71"/>
      <c r="T18" s="71"/>
      <c r="U18" s="71"/>
      <c r="V18" s="25" t="s">
        <v>10</v>
      </c>
    </row>
    <row r="19" spans="2:22" ht="15.75" customHeight="1" thickTop="1" thickBot="1" x14ac:dyDescent="0.4">
      <c r="B19" s="1"/>
      <c r="C19"/>
      <c r="D19"/>
      <c r="E19"/>
      <c r="F19"/>
      <c r="G19"/>
      <c r="H19"/>
      <c r="I19" s="24">
        <v>0.71250000000000002</v>
      </c>
      <c r="J19" s="21">
        <v>26.3</v>
      </c>
      <c r="K19" s="21">
        <v>0</v>
      </c>
      <c r="L19" s="21">
        <v>107</v>
      </c>
      <c r="M19" s="21">
        <v>355</v>
      </c>
      <c r="N19" s="25"/>
      <c r="O19" s="19"/>
      <c r="P19"/>
      <c r="Q19" s="18"/>
      <c r="R19" s="19"/>
      <c r="S19" s="19"/>
      <c r="T19" s="19"/>
      <c r="U19" s="19"/>
      <c r="V19" s="19"/>
    </row>
    <row r="20" spans="2:22" ht="15.75" customHeight="1" thickTop="1" thickBot="1" x14ac:dyDescent="0.4">
      <c r="B20"/>
      <c r="C20"/>
      <c r="D20"/>
      <c r="E20"/>
      <c r="F20"/>
      <c r="G20"/>
      <c r="H20"/>
      <c r="I20" s="70">
        <v>0.77847222222222223</v>
      </c>
      <c r="J20" s="71">
        <v>26.3</v>
      </c>
      <c r="K20" s="71">
        <v>0</v>
      </c>
      <c r="L20" s="71">
        <v>99</v>
      </c>
      <c r="M20" s="71">
        <v>355</v>
      </c>
      <c r="N20" s="25" t="s">
        <v>11</v>
      </c>
      <c r="O20" s="19"/>
      <c r="P20"/>
    </row>
    <row r="21" spans="2:22" ht="15.75" customHeight="1" thickTop="1" x14ac:dyDescent="0.35"/>
    <row r="22" spans="2:22" ht="15.75" customHeight="1" x14ac:dyDescent="0.35">
      <c r="I22" s="157"/>
    </row>
    <row r="23" spans="2:22" ht="15.75" customHeight="1" x14ac:dyDescent="0.35">
      <c r="I23" s="157"/>
    </row>
    <row r="24" spans="2:22" ht="15.75" customHeight="1" x14ac:dyDescent="0.35">
      <c r="C24" t="s">
        <v>138</v>
      </c>
      <c r="D24" t="e">
        <f>AVERAGE(C12:C14)</f>
        <v>#DIV/0!</v>
      </c>
      <c r="E24"/>
      <c r="F24" t="s">
        <v>140</v>
      </c>
      <c r="G24">
        <v>4</v>
      </c>
      <c r="J24" t="s">
        <v>138</v>
      </c>
      <c r="K24">
        <f>AVERAGE(J12:J14)</f>
        <v>25.633333333333336</v>
      </c>
      <c r="L24"/>
      <c r="M24" t="s">
        <v>140</v>
      </c>
      <c r="N24">
        <v>2.5</v>
      </c>
      <c r="O24"/>
      <c r="R24" t="s">
        <v>138</v>
      </c>
      <c r="S24" t="e">
        <f>AVERAGE(R12:R14)</f>
        <v>#DIV/0!</v>
      </c>
      <c r="T24"/>
      <c r="U24" t="s">
        <v>140</v>
      </c>
      <c r="V24">
        <v>4</v>
      </c>
    </row>
    <row r="25" spans="2:22" ht="15.75" customHeight="1" x14ac:dyDescent="0.35">
      <c r="C25" t="s">
        <v>139</v>
      </c>
      <c r="D25" t="e">
        <f>AVERAGE(D12:D14)</f>
        <v>#DIV/0!</v>
      </c>
      <c r="E25"/>
      <c r="F25" t="s">
        <v>136</v>
      </c>
      <c r="G25">
        <v>4186</v>
      </c>
      <c r="J25" t="s">
        <v>139</v>
      </c>
      <c r="K25">
        <f>AVERAGE(K12:K14)</f>
        <v>22.966666666666669</v>
      </c>
      <c r="L25"/>
      <c r="M25" t="s">
        <v>136</v>
      </c>
      <c r="N25">
        <v>4186</v>
      </c>
      <c r="O25"/>
      <c r="R25" t="s">
        <v>139</v>
      </c>
      <c r="S25" t="e">
        <f>AVERAGE(S12:S14)</f>
        <v>#DIV/0!</v>
      </c>
      <c r="T25"/>
      <c r="U25" t="s">
        <v>136</v>
      </c>
      <c r="V25">
        <v>4186</v>
      </c>
    </row>
    <row r="26" spans="2:22" ht="15.75" customHeight="1" x14ac:dyDescent="0.35">
      <c r="C26" t="s">
        <v>74</v>
      </c>
      <c r="D26" t="e">
        <f>D24*D25</f>
        <v>#DIV/0!</v>
      </c>
      <c r="E26"/>
      <c r="F26" t="s">
        <v>141</v>
      </c>
      <c r="G26">
        <f>E14-E12</f>
        <v>0</v>
      </c>
      <c r="J26" t="s">
        <v>74</v>
      </c>
      <c r="K26">
        <f>K24*K25</f>
        <v>588.71222222222229</v>
      </c>
      <c r="L26"/>
      <c r="M26" t="s">
        <v>141</v>
      </c>
      <c r="N26">
        <f>L14-L12</f>
        <v>60</v>
      </c>
      <c r="O26"/>
      <c r="R26" t="s">
        <v>74</v>
      </c>
      <c r="S26" t="e">
        <f>S24*S25</f>
        <v>#DIV/0!</v>
      </c>
      <c r="T26"/>
      <c r="U26" t="s">
        <v>141</v>
      </c>
      <c r="V26">
        <f>T14-T12</f>
        <v>0</v>
      </c>
    </row>
    <row r="27" spans="2:22" ht="15.75" customHeight="1" x14ac:dyDescent="0.35">
      <c r="C27" t="s">
        <v>5</v>
      </c>
      <c r="D27">
        <f>38*60</f>
        <v>2280</v>
      </c>
      <c r="E27"/>
      <c r="F27" t="s">
        <v>143</v>
      </c>
      <c r="G27">
        <f>G26*G25*G24</f>
        <v>0</v>
      </c>
      <c r="J27" t="s">
        <v>5</v>
      </c>
      <c r="K27">
        <f>30*60</f>
        <v>1800</v>
      </c>
      <c r="L27"/>
      <c r="M27" t="s">
        <v>143</v>
      </c>
      <c r="N27">
        <f>N26*N25*N24</f>
        <v>627900</v>
      </c>
      <c r="O27"/>
      <c r="R27" t="s">
        <v>5</v>
      </c>
      <c r="S27">
        <f>11*60</f>
        <v>660</v>
      </c>
      <c r="T27"/>
      <c r="U27" t="s">
        <v>143</v>
      </c>
      <c r="V27">
        <f>V26*V25*V24</f>
        <v>0</v>
      </c>
    </row>
    <row r="28" spans="2:22" ht="15.75" customHeight="1" x14ac:dyDescent="0.35">
      <c r="C28" t="s">
        <v>137</v>
      </c>
      <c r="D28" t="e">
        <f>D26*D27</f>
        <v>#DIV/0!</v>
      </c>
      <c r="E28"/>
      <c r="F28"/>
      <c r="G28"/>
      <c r="J28" t="s">
        <v>137</v>
      </c>
      <c r="K28">
        <f>K26*K27</f>
        <v>1059682.0000000002</v>
      </c>
      <c r="L28"/>
      <c r="M28"/>
      <c r="N28"/>
      <c r="O28"/>
      <c r="R28" t="s">
        <v>137</v>
      </c>
      <c r="S28" t="e">
        <f>S26*S27</f>
        <v>#DIV/0!</v>
      </c>
      <c r="T28"/>
      <c r="U28"/>
      <c r="V28"/>
    </row>
    <row r="29" spans="2:22" ht="15.75" customHeight="1" x14ac:dyDescent="0.35">
      <c r="C29"/>
      <c r="D29"/>
      <c r="E29"/>
      <c r="F29"/>
      <c r="G29"/>
      <c r="J29"/>
      <c r="K29"/>
      <c r="L29"/>
      <c r="M29"/>
      <c r="N29"/>
      <c r="O29"/>
      <c r="R29"/>
      <c r="S29"/>
      <c r="T29"/>
      <c r="U29"/>
      <c r="V29"/>
    </row>
    <row r="30" spans="2:22" ht="15.75" customHeight="1" x14ac:dyDescent="0.35">
      <c r="C30"/>
      <c r="D30" t="s">
        <v>142</v>
      </c>
      <c r="E30" s="67" t="e">
        <f>G27/D28</f>
        <v>#DIV/0!</v>
      </c>
      <c r="F30"/>
      <c r="G30"/>
      <c r="J30"/>
      <c r="K30" t="s">
        <v>142</v>
      </c>
      <c r="L30" s="67">
        <f>N27/K28</f>
        <v>0.59253625144147004</v>
      </c>
      <c r="M30"/>
      <c r="N30"/>
      <c r="O30"/>
      <c r="R30"/>
      <c r="S30" t="s">
        <v>142</v>
      </c>
      <c r="T30" s="67" t="e">
        <f>V27/S28</f>
        <v>#DIV/0!</v>
      </c>
      <c r="U30"/>
      <c r="V30"/>
    </row>
    <row r="31" spans="2:22" ht="15.75" customHeight="1" x14ac:dyDescent="0.35"/>
    <row r="32" spans="2:2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</sheetData>
  <mergeCells count="22">
    <mergeCell ref="B2:G2"/>
    <mergeCell ref="I2:N2"/>
    <mergeCell ref="Q2:V2"/>
    <mergeCell ref="C7:E7"/>
    <mergeCell ref="J7:L7"/>
    <mergeCell ref="J4:L4"/>
    <mergeCell ref="J5:L5"/>
    <mergeCell ref="C3:E3"/>
    <mergeCell ref="J3:L3"/>
    <mergeCell ref="C4:E4"/>
    <mergeCell ref="R5:T5"/>
    <mergeCell ref="R3:T3"/>
    <mergeCell ref="R4:T4"/>
    <mergeCell ref="C5:E5"/>
    <mergeCell ref="J8:L8"/>
    <mergeCell ref="R6:T6"/>
    <mergeCell ref="R7:T7"/>
    <mergeCell ref="Q10:V10"/>
    <mergeCell ref="C6:E6"/>
    <mergeCell ref="J6:L6"/>
    <mergeCell ref="B10:G10"/>
    <mergeCell ref="I10:N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4"/>
  <sheetViews>
    <sheetView showGridLines="0" zoomScaleNormal="100" workbookViewId="0">
      <selection activeCell="G21" sqref="G21"/>
    </sheetView>
  </sheetViews>
  <sheetFormatPr defaultColWidth="14.453125" defaultRowHeight="15" customHeight="1" x14ac:dyDescent="0.35"/>
  <cols>
    <col min="1" max="1" width="3.26953125" customWidth="1"/>
    <col min="5" max="5" width="14.453125" style="22"/>
    <col min="6" max="7" width="14.453125" style="16"/>
    <col min="11" max="11" width="14.453125" style="22"/>
  </cols>
  <sheetData>
    <row r="1" spans="1:13" ht="14.5" x14ac:dyDescent="0.35">
      <c r="A1" s="2"/>
      <c r="B1" s="2"/>
      <c r="C1" s="2"/>
      <c r="D1" s="2"/>
      <c r="E1" s="27"/>
      <c r="F1" s="13"/>
      <c r="G1" s="13"/>
      <c r="H1" s="2"/>
      <c r="I1" s="2"/>
      <c r="J1" s="2"/>
      <c r="K1" s="27"/>
      <c r="L1" s="2"/>
      <c r="M1" s="2"/>
    </row>
    <row r="2" spans="1:13" ht="22.5" customHeight="1" x14ac:dyDescent="0.5">
      <c r="A2" s="2"/>
      <c r="B2" s="98" t="s">
        <v>153</v>
      </c>
      <c r="C2" s="99"/>
      <c r="D2" s="99"/>
      <c r="E2" s="99"/>
      <c r="F2" s="99"/>
      <c r="G2" s="99"/>
      <c r="H2" s="99"/>
      <c r="I2" s="99"/>
      <c r="J2" s="99"/>
      <c r="K2" s="97"/>
      <c r="L2" s="2"/>
    </row>
    <row r="3" spans="1:13" ht="16" thickBot="1" x14ac:dyDescent="0.4">
      <c r="A3" s="2"/>
      <c r="B3" s="100" t="s">
        <v>151</v>
      </c>
      <c r="C3" s="101"/>
      <c r="D3" s="101"/>
      <c r="E3" s="101"/>
      <c r="F3" s="101"/>
      <c r="G3" s="101"/>
      <c r="H3" s="101"/>
      <c r="I3" s="101"/>
      <c r="J3" s="101"/>
      <c r="K3" s="102"/>
      <c r="L3" s="2"/>
    </row>
    <row r="4" spans="1:13" ht="15.5" thickTop="1" thickBot="1" x14ac:dyDescent="0.4">
      <c r="A4" s="2"/>
      <c r="B4" s="11" t="s">
        <v>66</v>
      </c>
      <c r="C4" s="3"/>
      <c r="D4" s="3" t="s">
        <v>67</v>
      </c>
      <c r="E4" s="28">
        <f>('DC SOLAGEO 5L  '!I6-'DC SOLAGEO 5L  '!I4)*1440</f>
        <v>29.999999999999893</v>
      </c>
      <c r="F4" s="14" t="s">
        <v>68</v>
      </c>
      <c r="G4" s="15"/>
      <c r="H4" s="5">
        <f>'DC SOLAGEO 5L  '!M6-'DC SOLAGEO 5L  '!M4</f>
        <v>324</v>
      </c>
      <c r="I4" s="96" t="s">
        <v>69</v>
      </c>
      <c r="J4" s="97"/>
      <c r="K4" s="5">
        <f>'DC SOLAGEO 5L  '!N6</f>
        <v>113</v>
      </c>
      <c r="L4" s="2"/>
    </row>
    <row r="5" spans="1:13" ht="15.5" thickTop="1" thickBot="1" x14ac:dyDescent="0.4">
      <c r="A5" s="2"/>
      <c r="B5" s="11" t="s">
        <v>70</v>
      </c>
      <c r="C5" s="3"/>
      <c r="D5" s="3" t="s">
        <v>67</v>
      </c>
      <c r="E5" s="29">
        <f>('DC SOLAGEO 5L  '!I7-'DC SOLAGEO 5L  '!I6)*1440</f>
        <v>34.000000000000043</v>
      </c>
      <c r="F5" s="14" t="s">
        <v>68</v>
      </c>
      <c r="G5" s="15"/>
      <c r="H5" s="8">
        <f>'DC SOLAGEO 5L  '!M7-'DC SOLAGEO 5L  '!M6</f>
        <v>30</v>
      </c>
      <c r="I5" s="96" t="s">
        <v>69</v>
      </c>
      <c r="J5" s="97"/>
      <c r="K5" s="8">
        <f>'DC SOLAGEO 5L  '!N7</f>
        <v>114</v>
      </c>
      <c r="L5" s="2"/>
    </row>
    <row r="6" spans="1:13" ht="15.5" thickTop="1" thickBot="1" x14ac:dyDescent="0.4">
      <c r="A6" s="2"/>
      <c r="B6" s="11" t="s">
        <v>71</v>
      </c>
      <c r="C6" s="3"/>
      <c r="D6" s="3" t="s">
        <v>67</v>
      </c>
      <c r="E6" s="29">
        <f>('DC SOLAGEO 5L  '!I8-'DC SOLAGEO 5L  '!I7)*1440</f>
        <v>56.999999999999957</v>
      </c>
      <c r="F6" s="14" t="s">
        <v>68</v>
      </c>
      <c r="G6" s="15"/>
      <c r="H6" s="8">
        <f>'DC SOLAGEO 5L  '!M8-'DC SOLAGEO 5L  '!M7</f>
        <v>1</v>
      </c>
      <c r="I6" s="96" t="s">
        <v>69</v>
      </c>
      <c r="J6" s="97"/>
      <c r="K6" s="8">
        <f>'DC SOLAGEO 5L  '!N8</f>
        <v>99</v>
      </c>
      <c r="L6" s="2"/>
    </row>
    <row r="7" spans="1:13" thickTop="1" x14ac:dyDescent="0.35">
      <c r="A7" s="2"/>
      <c r="B7" s="103"/>
      <c r="C7" s="101"/>
      <c r="D7" s="101"/>
      <c r="E7" s="101"/>
      <c r="F7" s="101"/>
      <c r="G7" s="101"/>
      <c r="H7" s="101"/>
      <c r="I7" s="101"/>
      <c r="J7" s="101"/>
      <c r="K7" s="102"/>
      <c r="L7" s="2"/>
    </row>
    <row r="8" spans="1:13" ht="16" thickBot="1" x14ac:dyDescent="0.4">
      <c r="A8" s="2"/>
      <c r="B8" s="104" t="s">
        <v>150</v>
      </c>
      <c r="C8" s="99"/>
      <c r="D8" s="99"/>
      <c r="E8" s="99"/>
      <c r="F8" s="99"/>
      <c r="G8" s="99"/>
      <c r="H8" s="99"/>
      <c r="I8" s="99"/>
      <c r="J8" s="99"/>
      <c r="K8" s="97"/>
      <c r="L8" s="2"/>
    </row>
    <row r="9" spans="1:13" ht="15.5" thickTop="1" thickBot="1" x14ac:dyDescent="0.4">
      <c r="A9" s="2"/>
      <c r="B9" s="11" t="s">
        <v>66</v>
      </c>
      <c r="C9" s="3"/>
      <c r="D9" s="3" t="s">
        <v>67</v>
      </c>
      <c r="E9" s="28">
        <f>('DC SOLAGEO 5L  '!B6-'DC SOLAGEO 5L  '!B4)*1440</f>
        <v>0</v>
      </c>
      <c r="F9" s="14" t="s">
        <v>68</v>
      </c>
      <c r="G9" s="15"/>
      <c r="H9" s="6">
        <f>'DC SOLAGEO 5L  '!F6-'DC SOLAGEO 5L  '!F4</f>
        <v>0</v>
      </c>
      <c r="I9" s="96" t="s">
        <v>69</v>
      </c>
      <c r="J9" s="97"/>
      <c r="K9" s="5">
        <f>'DC SOLAGEO 5L  '!G6</f>
        <v>0</v>
      </c>
      <c r="L9" s="2"/>
    </row>
    <row r="10" spans="1:13" ht="15.5" thickTop="1" thickBot="1" x14ac:dyDescent="0.4">
      <c r="A10" s="2"/>
      <c r="B10" s="11" t="s">
        <v>70</v>
      </c>
      <c r="C10" s="3"/>
      <c r="D10" s="3" t="s">
        <v>67</v>
      </c>
      <c r="E10" s="29">
        <f>('DC SOLAGEO 5L  '!B7-'DC SOLAGEO 5L  '!B6)*1440</f>
        <v>0</v>
      </c>
      <c r="F10" s="14" t="s">
        <v>68</v>
      </c>
      <c r="G10" s="15"/>
      <c r="H10" s="10">
        <f>('DC SOLAGEO 5L  '!F7-'DC SOLAGEO 5L  '!F6)</f>
        <v>0</v>
      </c>
      <c r="I10" s="96" t="s">
        <v>69</v>
      </c>
      <c r="J10" s="97"/>
      <c r="K10" s="8">
        <f>'DC SOLAGEO 5L  '!G7</f>
        <v>0</v>
      </c>
      <c r="L10" s="2"/>
    </row>
    <row r="11" spans="1:13" thickTop="1" x14ac:dyDescent="0.35">
      <c r="A11" s="2"/>
      <c r="B11" s="103"/>
      <c r="C11" s="101"/>
      <c r="D11" s="101"/>
      <c r="E11" s="101"/>
      <c r="F11" s="101"/>
      <c r="G11" s="101"/>
      <c r="H11" s="101"/>
      <c r="I11" s="101"/>
      <c r="J11" s="101"/>
      <c r="K11" s="102"/>
      <c r="L11" s="2"/>
    </row>
    <row r="12" spans="1:13" ht="16" thickBot="1" x14ac:dyDescent="0.4">
      <c r="A12" s="2"/>
      <c r="B12" s="104" t="s">
        <v>152</v>
      </c>
      <c r="C12" s="99"/>
      <c r="D12" s="99"/>
      <c r="E12" s="99"/>
      <c r="F12" s="99"/>
      <c r="G12" s="99"/>
      <c r="H12" s="99"/>
      <c r="I12" s="99"/>
      <c r="J12" s="99"/>
      <c r="K12" s="97"/>
      <c r="L12" s="2"/>
    </row>
    <row r="13" spans="1:13" ht="15.5" thickTop="1" thickBot="1" x14ac:dyDescent="0.4">
      <c r="A13" s="2"/>
      <c r="B13" s="11" t="s">
        <v>66</v>
      </c>
      <c r="C13" s="3"/>
      <c r="D13" s="3" t="s">
        <v>67</v>
      </c>
      <c r="E13" s="28">
        <f>('DC SOLAGEO 5L  '!Q6-'DC SOLAGEO 5L  '!Q4)*1440</f>
        <v>0</v>
      </c>
      <c r="F13" s="14" t="s">
        <v>68</v>
      </c>
      <c r="G13" s="15"/>
      <c r="H13" s="6">
        <f>'DC SOLAGEO 5L  '!U6-'DC SOLAGEO 5L  '!U4</f>
        <v>0</v>
      </c>
      <c r="I13" s="96" t="s">
        <v>69</v>
      </c>
      <c r="J13" s="97"/>
      <c r="K13" s="5">
        <f>'DC SOLAGEO 5L  '!V6</f>
        <v>0</v>
      </c>
      <c r="L13" s="2"/>
    </row>
    <row r="14" spans="1:13" ht="15.5" thickTop="1" thickBot="1" x14ac:dyDescent="0.4">
      <c r="A14" s="2"/>
      <c r="B14" s="11" t="s">
        <v>70</v>
      </c>
      <c r="C14" s="3"/>
      <c r="D14" s="3" t="s">
        <v>67</v>
      </c>
      <c r="E14" s="29">
        <f>('DC SOLAGEO 5L  '!Q7-'DC SOLAGEO 5L  '!Q6)*1440</f>
        <v>0</v>
      </c>
      <c r="F14" s="14" t="s">
        <v>68</v>
      </c>
      <c r="G14" s="15"/>
      <c r="H14" s="9">
        <f>'DC SOLAGEO 5L  '!U7-'DC SOLAGEO 5L  '!U6</f>
        <v>0</v>
      </c>
      <c r="I14" s="96" t="s">
        <v>69</v>
      </c>
      <c r="J14" s="97"/>
      <c r="K14" s="8">
        <f>'DC SOLAGEO 5L  '!V7</f>
        <v>0</v>
      </c>
      <c r="L14" s="2"/>
    </row>
    <row r="15" spans="1:13" thickTop="1" x14ac:dyDescent="0.35">
      <c r="A15" s="2"/>
      <c r="B15" s="103"/>
      <c r="C15" s="101"/>
      <c r="D15" s="101"/>
      <c r="E15" s="101"/>
      <c r="F15" s="101"/>
      <c r="G15" s="101"/>
      <c r="H15" s="101"/>
      <c r="I15" s="101"/>
      <c r="J15" s="101"/>
      <c r="K15" s="102"/>
      <c r="L15" s="2"/>
    </row>
    <row r="16" spans="1:13" ht="16" thickBot="1" x14ac:dyDescent="0.4">
      <c r="A16" s="2"/>
      <c r="B16" s="104" t="s">
        <v>72</v>
      </c>
      <c r="C16" s="99"/>
      <c r="D16" s="99"/>
      <c r="E16" s="99"/>
      <c r="F16" s="99"/>
      <c r="G16" s="99"/>
      <c r="H16" s="99"/>
      <c r="I16" s="99"/>
      <c r="J16" s="99"/>
      <c r="K16" s="97"/>
      <c r="L16" s="2"/>
    </row>
    <row r="17" spans="1:22" ht="15.5" thickTop="1" thickBot="1" x14ac:dyDescent="0.4">
      <c r="A17" s="2"/>
      <c r="B17" s="12" t="s">
        <v>73</v>
      </c>
      <c r="C17" s="2"/>
      <c r="D17" s="4">
        <f>AVERAGE('DC SOLAGEO 5L  '!J12,'DC SOLAGEO 5L  '!J14)</f>
        <v>25.65</v>
      </c>
      <c r="E17" s="105" t="s">
        <v>74</v>
      </c>
      <c r="F17" s="107">
        <f>D17*D18</f>
        <v>589.94999999999993</v>
      </c>
      <c r="G17" s="108"/>
      <c r="H17" s="2"/>
      <c r="I17" s="2"/>
      <c r="J17" s="2"/>
      <c r="K17" s="27"/>
      <c r="L17" s="2"/>
    </row>
    <row r="18" spans="1:22" ht="15.5" thickTop="1" thickBot="1" x14ac:dyDescent="0.4">
      <c r="A18" s="2"/>
      <c r="B18" s="12" t="s">
        <v>7</v>
      </c>
      <c r="C18" s="2"/>
      <c r="D18" s="7">
        <f>AVERAGE('DC SOLAGEO 5L  '!K12,'DC SOLAGEO 5L  '!K14)</f>
        <v>23</v>
      </c>
      <c r="E18" s="106"/>
      <c r="F18" s="109"/>
      <c r="G18" s="110"/>
      <c r="H18" s="2"/>
      <c r="I18" s="2"/>
      <c r="J18" s="2"/>
      <c r="K18" s="27"/>
      <c r="L18" s="2"/>
    </row>
    <row r="19" spans="1:22" thickTop="1" x14ac:dyDescent="0.35">
      <c r="A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5" x14ac:dyDescent="0.35">
      <c r="A20" s="2"/>
      <c r="L20" s="2"/>
      <c r="M20" s="2"/>
    </row>
    <row r="21" spans="1:22" ht="14.5" x14ac:dyDescent="0.35">
      <c r="A21" s="2"/>
      <c r="L21" s="2"/>
      <c r="M21" s="2"/>
    </row>
    <row r="22" spans="1:22" ht="14.5" x14ac:dyDescent="0.35">
      <c r="A22" s="2"/>
      <c r="L22" s="2"/>
      <c r="M22" s="2"/>
    </row>
    <row r="23" spans="1:22" ht="14.5" x14ac:dyDescent="0.35">
      <c r="A23" s="2"/>
      <c r="L23" s="2"/>
      <c r="M23" s="2"/>
    </row>
    <row r="24" spans="1:22" ht="14.5" x14ac:dyDescent="0.35">
      <c r="A24" s="2"/>
      <c r="L24" s="2"/>
      <c r="M24" s="2"/>
    </row>
    <row r="25" spans="1:22" ht="14.5" x14ac:dyDescent="0.35">
      <c r="A25" s="2"/>
      <c r="L25" s="2"/>
      <c r="M25" s="2"/>
    </row>
    <row r="26" spans="1:22" ht="14.5" x14ac:dyDescent="0.35">
      <c r="A26" s="2"/>
      <c r="L26" s="2"/>
      <c r="M26" s="2"/>
    </row>
    <row r="27" spans="1:22" ht="14.5" x14ac:dyDescent="0.35">
      <c r="A27" s="2"/>
      <c r="L27" s="2"/>
      <c r="M27" s="2"/>
    </row>
    <row r="28" spans="1:22" ht="14.5" x14ac:dyDescent="0.35">
      <c r="A28" s="2"/>
      <c r="L28" s="2"/>
      <c r="M28" s="2"/>
    </row>
    <row r="29" spans="1:22" ht="14.5" x14ac:dyDescent="0.35">
      <c r="A29" s="2"/>
      <c r="L29" s="2"/>
      <c r="M29" s="2"/>
    </row>
    <row r="30" spans="1:22" ht="14.5" x14ac:dyDescent="0.35">
      <c r="A30" s="2"/>
      <c r="L30" s="2"/>
      <c r="M30" s="2"/>
    </row>
    <row r="31" spans="1:22" ht="14.5" x14ac:dyDescent="0.35">
      <c r="A31" s="2"/>
      <c r="L31" s="2"/>
      <c r="M31" s="2"/>
    </row>
    <row r="32" spans="1:22" ht="14.5" x14ac:dyDescent="0.35">
      <c r="A32" s="2"/>
      <c r="B32" s="2"/>
      <c r="C32" s="2"/>
      <c r="D32" s="2"/>
      <c r="E32" s="27"/>
      <c r="F32" s="13"/>
      <c r="G32" s="13"/>
      <c r="H32" s="2"/>
      <c r="I32" s="2"/>
      <c r="J32" s="2"/>
      <c r="K32" s="27"/>
      <c r="L32" s="2"/>
      <c r="M32" s="2"/>
    </row>
    <row r="33" spans="1:13" ht="14.5" x14ac:dyDescent="0.35">
      <c r="A33" s="2"/>
      <c r="B33" s="2"/>
      <c r="C33" s="2"/>
      <c r="D33" s="2"/>
      <c r="E33" s="27"/>
      <c r="F33" s="13"/>
      <c r="G33" s="13"/>
      <c r="H33" s="2"/>
      <c r="I33" s="2"/>
      <c r="J33" s="2"/>
      <c r="K33" s="27"/>
      <c r="L33" s="2"/>
      <c r="M33" s="2"/>
    </row>
    <row r="34" spans="1:13" ht="14.5" x14ac:dyDescent="0.35">
      <c r="A34" s="2"/>
      <c r="B34" s="2"/>
      <c r="C34" s="2"/>
      <c r="D34" s="2"/>
      <c r="E34" s="27"/>
      <c r="F34" s="13"/>
      <c r="G34" s="13"/>
      <c r="H34" s="2"/>
      <c r="I34" s="2"/>
      <c r="J34" s="2"/>
      <c r="K34" s="27"/>
      <c r="L34" s="2"/>
      <c r="M34" s="2"/>
    </row>
  </sheetData>
  <mergeCells count="17">
    <mergeCell ref="B11:K11"/>
    <mergeCell ref="E17:E18"/>
    <mergeCell ref="F17:G18"/>
    <mergeCell ref="B16:K16"/>
    <mergeCell ref="I14:J14"/>
    <mergeCell ref="B12:K12"/>
    <mergeCell ref="I13:J13"/>
    <mergeCell ref="B15:K15"/>
    <mergeCell ref="I4:J4"/>
    <mergeCell ref="I5:J5"/>
    <mergeCell ref="I6:J6"/>
    <mergeCell ref="I10:J10"/>
    <mergeCell ref="B2:K2"/>
    <mergeCell ref="B3:K3"/>
    <mergeCell ref="B7:K7"/>
    <mergeCell ref="B8:K8"/>
    <mergeCell ref="I9:J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showGridLines="0" zoomScaleNormal="100" workbookViewId="0">
      <pane ySplit="1" topLeftCell="A2" activePane="bottomLeft" state="frozen"/>
      <selection pane="bottomLeft" activeCell="E63" sqref="E63"/>
    </sheetView>
  </sheetViews>
  <sheetFormatPr defaultRowHeight="14.5" x14ac:dyDescent="0.35"/>
  <cols>
    <col min="1" max="1" width="2.54296875" style="68" customWidth="1"/>
    <col min="2" max="2" width="34.54296875" bestFit="1" customWidth="1"/>
    <col min="3" max="3" width="44.26953125" customWidth="1"/>
    <col min="5" max="5" width="18.81640625" customWidth="1"/>
    <col min="6" max="6" width="26.6328125" customWidth="1"/>
  </cols>
  <sheetData>
    <row r="1" spans="2:6" ht="18.5" x14ac:dyDescent="0.45">
      <c r="B1" s="72" t="s">
        <v>88</v>
      </c>
      <c r="C1" s="73" t="s">
        <v>89</v>
      </c>
      <c r="D1" s="73" t="s">
        <v>90</v>
      </c>
      <c r="E1" s="74" t="s">
        <v>91</v>
      </c>
      <c r="F1" s="75" t="s">
        <v>92</v>
      </c>
    </row>
    <row r="2" spans="2:6" x14ac:dyDescent="0.35">
      <c r="B2" s="111" t="s">
        <v>93</v>
      </c>
      <c r="C2" s="21"/>
      <c r="D2" s="21"/>
      <c r="E2" s="76"/>
      <c r="F2" s="21"/>
    </row>
    <row r="3" spans="2:6" x14ac:dyDescent="0.35">
      <c r="B3" s="112"/>
      <c r="C3" s="21" t="s">
        <v>94</v>
      </c>
      <c r="D3" s="21"/>
      <c r="E3" s="76" t="s">
        <v>95</v>
      </c>
      <c r="F3" s="90" t="s">
        <v>95</v>
      </c>
    </row>
    <row r="4" spans="2:6" x14ac:dyDescent="0.35">
      <c r="B4" s="112"/>
      <c r="C4" s="21" t="s">
        <v>16</v>
      </c>
      <c r="D4" s="21"/>
      <c r="E4" s="76" t="s">
        <v>95</v>
      </c>
      <c r="F4" s="90" t="s">
        <v>95</v>
      </c>
    </row>
    <row r="5" spans="2:6" x14ac:dyDescent="0.35">
      <c r="B5" s="112"/>
      <c r="C5" s="21" t="s">
        <v>17</v>
      </c>
      <c r="D5" s="21"/>
      <c r="E5" s="76" t="s">
        <v>95</v>
      </c>
      <c r="F5" s="90" t="s">
        <v>95</v>
      </c>
    </row>
    <row r="6" spans="2:6" x14ac:dyDescent="0.35">
      <c r="B6" s="112"/>
      <c r="C6" s="21" t="s">
        <v>18</v>
      </c>
      <c r="D6" s="21"/>
      <c r="E6" s="76" t="s">
        <v>95</v>
      </c>
      <c r="F6" s="90" t="s">
        <v>95</v>
      </c>
    </row>
    <row r="7" spans="2:6" x14ac:dyDescent="0.35">
      <c r="B7" s="112"/>
      <c r="C7" s="21" t="s">
        <v>19</v>
      </c>
      <c r="D7" s="21"/>
      <c r="E7" s="76" t="s">
        <v>95</v>
      </c>
      <c r="F7" s="90" t="s">
        <v>95</v>
      </c>
    </row>
    <row r="8" spans="2:6" x14ac:dyDescent="0.35">
      <c r="B8" s="112"/>
      <c r="C8" s="21" t="s">
        <v>20</v>
      </c>
      <c r="D8" s="21"/>
      <c r="E8" s="76" t="s">
        <v>95</v>
      </c>
      <c r="F8" s="90" t="s">
        <v>95</v>
      </c>
    </row>
    <row r="9" spans="2:6" x14ac:dyDescent="0.35">
      <c r="B9" s="112"/>
      <c r="C9" s="21" t="s">
        <v>21</v>
      </c>
      <c r="D9" s="21"/>
      <c r="E9" s="76" t="s">
        <v>95</v>
      </c>
      <c r="F9" s="90" t="s">
        <v>95</v>
      </c>
    </row>
    <row r="10" spans="2:6" x14ac:dyDescent="0.35">
      <c r="B10" s="112"/>
      <c r="C10" s="21" t="s">
        <v>23</v>
      </c>
      <c r="D10" s="21"/>
      <c r="E10" s="76" t="s">
        <v>95</v>
      </c>
      <c r="F10" s="90" t="s">
        <v>95</v>
      </c>
    </row>
    <row r="11" spans="2:6" x14ac:dyDescent="0.35">
      <c r="B11" s="112"/>
      <c r="C11" s="21" t="s">
        <v>24</v>
      </c>
      <c r="D11" s="21"/>
      <c r="E11" s="76" t="s">
        <v>52</v>
      </c>
      <c r="F11" s="90" t="s">
        <v>52</v>
      </c>
    </row>
    <row r="12" spans="2:6" x14ac:dyDescent="0.35">
      <c r="B12" s="113"/>
      <c r="C12" s="21" t="s">
        <v>25</v>
      </c>
      <c r="D12" s="21"/>
      <c r="E12" s="76" t="s">
        <v>95</v>
      </c>
      <c r="F12" s="90" t="s">
        <v>95</v>
      </c>
    </row>
    <row r="13" spans="2:6" x14ac:dyDescent="0.35">
      <c r="B13" s="21"/>
      <c r="C13" s="21"/>
      <c r="D13" s="21"/>
      <c r="E13" s="76"/>
      <c r="F13" s="21"/>
    </row>
    <row r="14" spans="2:6" x14ac:dyDescent="0.35">
      <c r="B14" s="88" t="s">
        <v>96</v>
      </c>
      <c r="C14" s="21"/>
      <c r="D14" s="21"/>
      <c r="E14" s="76"/>
      <c r="F14" s="21"/>
    </row>
    <row r="15" spans="2:6" x14ac:dyDescent="0.35">
      <c r="B15" s="21" t="s">
        <v>97</v>
      </c>
      <c r="C15" s="21"/>
      <c r="D15" s="21"/>
      <c r="E15" s="76"/>
      <c r="F15" s="21"/>
    </row>
    <row r="16" spans="2:6" x14ac:dyDescent="0.35">
      <c r="B16" s="114" t="s">
        <v>98</v>
      </c>
      <c r="C16" s="21" t="s">
        <v>99</v>
      </c>
      <c r="D16" s="21" t="s">
        <v>100</v>
      </c>
      <c r="E16" s="77">
        <f>Calculations!E4</f>
        <v>29.999999999999893</v>
      </c>
      <c r="F16" s="78" t="s">
        <v>101</v>
      </c>
    </row>
    <row r="17" spans="2:6" x14ac:dyDescent="0.35">
      <c r="B17" s="115"/>
      <c r="C17" s="21" t="s">
        <v>102</v>
      </c>
      <c r="D17" s="21" t="s">
        <v>103</v>
      </c>
      <c r="E17" s="76">
        <f>Calculations!H4</f>
        <v>324</v>
      </c>
      <c r="F17" s="21" t="s">
        <v>101</v>
      </c>
    </row>
    <row r="18" spans="2:6" x14ac:dyDescent="0.35">
      <c r="B18" s="115"/>
      <c r="C18" s="21" t="s">
        <v>35</v>
      </c>
      <c r="D18" s="21" t="s">
        <v>104</v>
      </c>
      <c r="E18" s="76">
        <f>Calculations!K4</f>
        <v>113</v>
      </c>
      <c r="F18" s="21" t="s">
        <v>101</v>
      </c>
    </row>
    <row r="19" spans="2:6" x14ac:dyDescent="0.35">
      <c r="B19" s="116"/>
      <c r="C19" s="21" t="s">
        <v>105</v>
      </c>
      <c r="D19" s="21" t="s">
        <v>106</v>
      </c>
      <c r="E19" s="79">
        <f>'DC SOLAGEO 5L  '!L30</f>
        <v>0.59253625144147004</v>
      </c>
      <c r="F19" s="21"/>
    </row>
    <row r="20" spans="2:6" x14ac:dyDescent="0.35">
      <c r="B20" s="117" t="s">
        <v>107</v>
      </c>
      <c r="C20" s="21" t="s">
        <v>108</v>
      </c>
      <c r="D20" s="21" t="s">
        <v>100</v>
      </c>
      <c r="E20" s="80">
        <f>Calculations!E5</f>
        <v>34.000000000000043</v>
      </c>
      <c r="F20" s="81" t="s">
        <v>101</v>
      </c>
    </row>
    <row r="21" spans="2:6" x14ac:dyDescent="0.35">
      <c r="B21" s="118"/>
      <c r="C21" s="21" t="s">
        <v>109</v>
      </c>
      <c r="D21" s="21" t="s">
        <v>103</v>
      </c>
      <c r="E21" s="76">
        <f>Calculations!H5</f>
        <v>30</v>
      </c>
      <c r="F21" s="21" t="s">
        <v>101</v>
      </c>
    </row>
    <row r="22" spans="2:6" x14ac:dyDescent="0.35">
      <c r="B22" s="119"/>
      <c r="C22" s="21" t="s">
        <v>39</v>
      </c>
      <c r="D22" s="21" t="s">
        <v>104</v>
      </c>
      <c r="E22" s="76">
        <f>Calculations!K5</f>
        <v>114</v>
      </c>
      <c r="F22" s="21" t="s">
        <v>101</v>
      </c>
    </row>
    <row r="23" spans="2:6" x14ac:dyDescent="0.35">
      <c r="B23" s="89" t="s">
        <v>110</v>
      </c>
      <c r="C23" s="21" t="s">
        <v>111</v>
      </c>
      <c r="D23" s="21" t="s">
        <v>100</v>
      </c>
      <c r="E23" s="80">
        <f>Calculations!E6</f>
        <v>56.999999999999957</v>
      </c>
      <c r="F23" s="81" t="s">
        <v>101</v>
      </c>
    </row>
    <row r="24" spans="2:6" x14ac:dyDescent="0.35">
      <c r="B24" s="21"/>
      <c r="C24" s="21"/>
      <c r="D24" s="21"/>
      <c r="E24" s="76"/>
      <c r="F24" s="21"/>
    </row>
    <row r="25" spans="2:6" x14ac:dyDescent="0.35">
      <c r="B25" s="120" t="s">
        <v>112</v>
      </c>
      <c r="C25" s="82" t="s">
        <v>113</v>
      </c>
      <c r="D25" s="82" t="s">
        <v>100</v>
      </c>
      <c r="E25" s="83">
        <v>12</v>
      </c>
      <c r="F25" s="84"/>
    </row>
    <row r="26" spans="2:6" x14ac:dyDescent="0.35">
      <c r="B26" s="121"/>
      <c r="C26" s="82" t="s">
        <v>114</v>
      </c>
      <c r="D26" s="82" t="s">
        <v>115</v>
      </c>
      <c r="E26" s="85">
        <v>685.68571428571431</v>
      </c>
      <c r="F26" s="82"/>
    </row>
    <row r="27" spans="2:6" x14ac:dyDescent="0.35">
      <c r="B27" s="121"/>
      <c r="C27" s="82" t="s">
        <v>116</v>
      </c>
      <c r="D27" s="82" t="s">
        <v>104</v>
      </c>
      <c r="E27" s="86">
        <v>158</v>
      </c>
      <c r="F27" s="82"/>
    </row>
    <row r="28" spans="2:6" x14ac:dyDescent="0.35">
      <c r="B28" s="122"/>
      <c r="C28" s="82" t="s">
        <v>117</v>
      </c>
      <c r="D28" s="82" t="s">
        <v>106</v>
      </c>
      <c r="E28" s="87">
        <v>0.6</v>
      </c>
      <c r="F28" s="82"/>
    </row>
    <row r="29" spans="2:6" x14ac:dyDescent="0.35">
      <c r="B29" s="21"/>
      <c r="C29" s="21"/>
      <c r="D29" s="21"/>
      <c r="E29" s="76"/>
      <c r="F29" s="21"/>
    </row>
    <row r="30" spans="2:6" x14ac:dyDescent="0.35">
      <c r="B30" s="21" t="s">
        <v>118</v>
      </c>
      <c r="C30" s="21"/>
      <c r="D30" s="21"/>
      <c r="E30" s="76"/>
      <c r="F30" s="21"/>
    </row>
    <row r="31" spans="2:6" x14ac:dyDescent="0.35">
      <c r="B31" s="82" t="s">
        <v>42</v>
      </c>
      <c r="C31" s="82" t="s">
        <v>0</v>
      </c>
      <c r="D31" s="82"/>
      <c r="E31" s="86" t="s">
        <v>119</v>
      </c>
      <c r="F31" s="82" t="s">
        <v>101</v>
      </c>
    </row>
    <row r="32" spans="2:6" x14ac:dyDescent="0.35">
      <c r="B32" s="111" t="s">
        <v>120</v>
      </c>
      <c r="C32" s="21" t="s">
        <v>99</v>
      </c>
      <c r="D32" s="21" t="s">
        <v>100</v>
      </c>
      <c r="E32" s="80">
        <f>Calculations!E9</f>
        <v>0</v>
      </c>
      <c r="F32" s="81" t="s">
        <v>101</v>
      </c>
    </row>
    <row r="33" spans="2:6" x14ac:dyDescent="0.35">
      <c r="B33" s="112"/>
      <c r="C33" s="21" t="s">
        <v>121</v>
      </c>
      <c r="D33" s="21" t="s">
        <v>103</v>
      </c>
      <c r="E33" s="76">
        <f>Calculations!H9</f>
        <v>0</v>
      </c>
      <c r="F33" s="21" t="s">
        <v>101</v>
      </c>
    </row>
    <row r="34" spans="2:6" x14ac:dyDescent="0.35">
      <c r="B34" s="112"/>
      <c r="C34" s="21" t="s">
        <v>35</v>
      </c>
      <c r="D34" s="21" t="s">
        <v>104</v>
      </c>
      <c r="E34" s="76">
        <f>Calculations!K9</f>
        <v>0</v>
      </c>
      <c r="F34" s="21" t="s">
        <v>101</v>
      </c>
    </row>
    <row r="35" spans="2:6" x14ac:dyDescent="0.35">
      <c r="B35" s="112"/>
      <c r="C35" s="21" t="s">
        <v>108</v>
      </c>
      <c r="D35" s="21" t="s">
        <v>100</v>
      </c>
      <c r="E35" s="80">
        <f>Calculations!E10</f>
        <v>0</v>
      </c>
      <c r="F35" s="81" t="s">
        <v>101</v>
      </c>
    </row>
    <row r="36" spans="2:6" x14ac:dyDescent="0.35">
      <c r="B36" s="112"/>
      <c r="C36" s="21" t="s">
        <v>122</v>
      </c>
      <c r="D36" s="21" t="s">
        <v>103</v>
      </c>
      <c r="E36" s="80">
        <f>Calculations!H10</f>
        <v>0</v>
      </c>
      <c r="F36" s="21" t="s">
        <v>101</v>
      </c>
    </row>
    <row r="37" spans="2:6" x14ac:dyDescent="0.35">
      <c r="B37" s="113"/>
      <c r="C37" s="21" t="s">
        <v>39</v>
      </c>
      <c r="D37" s="21" t="s">
        <v>104</v>
      </c>
      <c r="E37" s="76">
        <f>Calculations!K10</f>
        <v>0</v>
      </c>
      <c r="F37" s="21" t="s">
        <v>101</v>
      </c>
    </row>
    <row r="38" spans="2:6" x14ac:dyDescent="0.35">
      <c r="B38" s="21" t="s">
        <v>123</v>
      </c>
      <c r="C38" s="21"/>
      <c r="D38" s="21"/>
      <c r="E38" s="76"/>
      <c r="F38" s="21"/>
    </row>
    <row r="39" spans="2:6" x14ac:dyDescent="0.35">
      <c r="B39" s="111" t="s">
        <v>124</v>
      </c>
      <c r="C39" s="21" t="s">
        <v>99</v>
      </c>
      <c r="D39" s="21" t="s">
        <v>100</v>
      </c>
      <c r="E39" s="80">
        <f>Calculations!E13</f>
        <v>0</v>
      </c>
      <c r="F39" s="81" t="s">
        <v>101</v>
      </c>
    </row>
    <row r="40" spans="2:6" x14ac:dyDescent="0.35">
      <c r="B40" s="112"/>
      <c r="C40" s="21" t="s">
        <v>121</v>
      </c>
      <c r="D40" s="21" t="s">
        <v>103</v>
      </c>
      <c r="E40" s="76">
        <f>Calculations!H13</f>
        <v>0</v>
      </c>
      <c r="F40" s="21" t="s">
        <v>101</v>
      </c>
    </row>
    <row r="41" spans="2:6" x14ac:dyDescent="0.35">
      <c r="B41" s="112"/>
      <c r="C41" s="21" t="s">
        <v>35</v>
      </c>
      <c r="D41" s="21" t="s">
        <v>104</v>
      </c>
      <c r="E41" s="76">
        <f>Calculations!K13</f>
        <v>0</v>
      </c>
      <c r="F41" s="21" t="s">
        <v>101</v>
      </c>
    </row>
    <row r="42" spans="2:6" x14ac:dyDescent="0.35">
      <c r="B42" s="112"/>
      <c r="C42" s="21" t="s">
        <v>108</v>
      </c>
      <c r="D42" s="21" t="s">
        <v>100</v>
      </c>
      <c r="E42" s="80">
        <f>Calculations!E14</f>
        <v>0</v>
      </c>
      <c r="F42" s="81" t="s">
        <v>101</v>
      </c>
    </row>
    <row r="43" spans="2:6" x14ac:dyDescent="0.35">
      <c r="B43" s="112"/>
      <c r="C43" s="21" t="s">
        <v>109</v>
      </c>
      <c r="D43" s="21" t="s">
        <v>103</v>
      </c>
      <c r="E43" s="76">
        <f>Calculations!H14</f>
        <v>0</v>
      </c>
      <c r="F43" s="21" t="s">
        <v>101</v>
      </c>
    </row>
    <row r="44" spans="2:6" x14ac:dyDescent="0.35">
      <c r="B44" s="113"/>
      <c r="C44" s="21" t="s">
        <v>39</v>
      </c>
      <c r="D44" s="21" t="s">
        <v>104</v>
      </c>
      <c r="E44" s="76">
        <f>Calculations!K14</f>
        <v>0</v>
      </c>
      <c r="F44" s="21" t="s">
        <v>101</v>
      </c>
    </row>
    <row r="45" spans="2:6" x14ac:dyDescent="0.35">
      <c r="B45" s="21" t="s">
        <v>125</v>
      </c>
      <c r="C45" s="21"/>
      <c r="D45" s="21"/>
      <c r="E45" s="76"/>
      <c r="F45" s="21"/>
    </row>
    <row r="46" spans="2:6" x14ac:dyDescent="0.35">
      <c r="B46" s="21" t="s">
        <v>46</v>
      </c>
      <c r="C46" s="21" t="s">
        <v>47</v>
      </c>
      <c r="D46" s="21" t="s">
        <v>106</v>
      </c>
      <c r="E46" s="76">
        <v>20</v>
      </c>
      <c r="F46" s="21" t="s">
        <v>95</v>
      </c>
    </row>
    <row r="47" spans="2:6" x14ac:dyDescent="0.35">
      <c r="B47" s="82" t="s">
        <v>126</v>
      </c>
      <c r="C47" s="82" t="s">
        <v>49</v>
      </c>
      <c r="D47" s="82" t="s">
        <v>104</v>
      </c>
      <c r="E47" s="86">
        <v>38.5</v>
      </c>
      <c r="F47" s="82" t="s">
        <v>95</v>
      </c>
    </row>
    <row r="48" spans="2:6" x14ac:dyDescent="0.35">
      <c r="B48" s="111" t="s">
        <v>127</v>
      </c>
      <c r="C48" s="21" t="s">
        <v>51</v>
      </c>
      <c r="D48" s="21"/>
      <c r="E48" s="76" t="s">
        <v>52</v>
      </c>
      <c r="F48" s="21" t="s">
        <v>52</v>
      </c>
    </row>
    <row r="49" spans="2:6" x14ac:dyDescent="0.35">
      <c r="B49" s="112"/>
      <c r="C49" s="21" t="s">
        <v>53</v>
      </c>
      <c r="D49" s="21"/>
      <c r="E49" s="76" t="s">
        <v>52</v>
      </c>
      <c r="F49" s="21" t="s">
        <v>52</v>
      </c>
    </row>
    <row r="50" spans="2:6" x14ac:dyDescent="0.35">
      <c r="B50" s="112"/>
      <c r="C50" s="21" t="s">
        <v>54</v>
      </c>
      <c r="D50" s="21"/>
      <c r="E50" s="76" t="s">
        <v>52</v>
      </c>
      <c r="F50" s="21" t="s">
        <v>52</v>
      </c>
    </row>
    <row r="51" spans="2:6" x14ac:dyDescent="0.35">
      <c r="B51" s="112"/>
      <c r="C51" s="21" t="s">
        <v>55</v>
      </c>
      <c r="D51" s="21"/>
      <c r="E51" s="76" t="s">
        <v>52</v>
      </c>
      <c r="F51" s="21" t="s">
        <v>52</v>
      </c>
    </row>
    <row r="52" spans="2:6" x14ac:dyDescent="0.35">
      <c r="B52" s="113"/>
      <c r="C52" s="21" t="s">
        <v>56</v>
      </c>
      <c r="D52" s="21"/>
      <c r="E52" s="76" t="s">
        <v>52</v>
      </c>
      <c r="F52" s="21" t="s">
        <v>52</v>
      </c>
    </row>
    <row r="53" spans="2:6" x14ac:dyDescent="0.35">
      <c r="B53" s="21"/>
      <c r="C53" s="21"/>
      <c r="D53" s="21"/>
      <c r="E53" s="76"/>
      <c r="F53" s="21"/>
    </row>
    <row r="54" spans="2:6" x14ac:dyDescent="0.35">
      <c r="B54" s="111" t="s">
        <v>57</v>
      </c>
      <c r="C54" s="21" t="s">
        <v>58</v>
      </c>
      <c r="D54" s="21"/>
      <c r="E54" s="76" t="s">
        <v>52</v>
      </c>
      <c r="F54" s="21" t="s">
        <v>52</v>
      </c>
    </row>
    <row r="55" spans="2:6" x14ac:dyDescent="0.35">
      <c r="B55" s="113"/>
      <c r="C55" s="21" t="s">
        <v>59</v>
      </c>
      <c r="D55" s="21"/>
      <c r="E55" s="76" t="s">
        <v>52</v>
      </c>
      <c r="F55" s="21" t="s">
        <v>52</v>
      </c>
    </row>
    <row r="56" spans="2:6" x14ac:dyDescent="0.35">
      <c r="B56" s="21"/>
      <c r="C56" s="21"/>
      <c r="D56" s="21"/>
      <c r="E56" s="76"/>
      <c r="F56" s="21"/>
    </row>
    <row r="57" spans="2:6" x14ac:dyDescent="0.35">
      <c r="B57" s="21" t="s">
        <v>60</v>
      </c>
      <c r="C57" s="21" t="s">
        <v>128</v>
      </c>
      <c r="D57" s="21"/>
      <c r="E57" s="76" t="s">
        <v>144</v>
      </c>
      <c r="F57" s="21" t="s">
        <v>129</v>
      </c>
    </row>
    <row r="58" spans="2:6" x14ac:dyDescent="0.35">
      <c r="B58" s="111" t="s">
        <v>130</v>
      </c>
      <c r="C58" s="21"/>
      <c r="D58" s="21"/>
      <c r="E58" s="76"/>
      <c r="F58" s="21"/>
    </row>
    <row r="59" spans="2:6" x14ac:dyDescent="0.35">
      <c r="B59" s="112"/>
      <c r="C59" s="21" t="s">
        <v>27</v>
      </c>
      <c r="D59" s="21"/>
      <c r="E59" s="76" t="s">
        <v>95</v>
      </c>
      <c r="F59" s="21" t="s">
        <v>95</v>
      </c>
    </row>
    <row r="60" spans="2:6" x14ac:dyDescent="0.35">
      <c r="B60" s="112"/>
      <c r="C60" s="21" t="s">
        <v>28</v>
      </c>
      <c r="D60" s="21"/>
      <c r="E60" s="76" t="s">
        <v>95</v>
      </c>
      <c r="F60" s="21" t="s">
        <v>131</v>
      </c>
    </row>
    <row r="61" spans="2:6" x14ac:dyDescent="0.35">
      <c r="B61" s="112"/>
      <c r="C61" s="21" t="s">
        <v>29</v>
      </c>
      <c r="D61" s="21"/>
      <c r="E61" s="76" t="s">
        <v>95</v>
      </c>
      <c r="F61" s="21" t="s">
        <v>132</v>
      </c>
    </row>
    <row r="62" spans="2:6" x14ac:dyDescent="0.35">
      <c r="B62" s="112"/>
      <c r="C62" s="21" t="s">
        <v>30</v>
      </c>
      <c r="D62" s="21"/>
      <c r="E62" s="76" t="s">
        <v>95</v>
      </c>
      <c r="F62" s="21" t="s">
        <v>133</v>
      </c>
    </row>
    <row r="63" spans="2:6" x14ac:dyDescent="0.35">
      <c r="B63" s="112"/>
      <c r="C63" s="21" t="s">
        <v>31</v>
      </c>
      <c r="D63" s="21"/>
      <c r="E63" s="76" t="s">
        <v>95</v>
      </c>
      <c r="F63" s="21" t="s">
        <v>134</v>
      </c>
    </row>
    <row r="64" spans="2:6" x14ac:dyDescent="0.35">
      <c r="B64" s="113"/>
      <c r="C64" s="21" t="s">
        <v>135</v>
      </c>
      <c r="D64" s="21"/>
      <c r="E64" s="76" t="s">
        <v>95</v>
      </c>
      <c r="F64" s="21" t="s">
        <v>95</v>
      </c>
    </row>
    <row r="65" spans="5:5" x14ac:dyDescent="0.35">
      <c r="E65" s="22"/>
    </row>
  </sheetData>
  <mergeCells count="9">
    <mergeCell ref="B48:B52"/>
    <mergeCell ref="B54:B55"/>
    <mergeCell ref="B58:B64"/>
    <mergeCell ref="B2:B12"/>
    <mergeCell ref="B16:B19"/>
    <mergeCell ref="B20:B22"/>
    <mergeCell ref="B25:B28"/>
    <mergeCell ref="B32:B37"/>
    <mergeCell ref="B39:B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345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14.453125" defaultRowHeight="15" customHeight="1" x14ac:dyDescent="0.35"/>
  <cols>
    <col min="1" max="1" width="3" customWidth="1"/>
    <col min="2" max="2" width="9" style="53" customWidth="1"/>
    <col min="3" max="3" width="30.453125" style="32" customWidth="1"/>
    <col min="4" max="4" width="9.453125" style="32" customWidth="1"/>
    <col min="5" max="5" width="51" style="58" customWidth="1"/>
    <col min="6" max="6" width="20.54296875" style="59" customWidth="1"/>
    <col min="7" max="7" width="21.54296875" style="59" customWidth="1"/>
    <col min="8" max="8" width="27.7265625" style="58" customWidth="1"/>
    <col min="9" max="12" width="14.453125" style="32"/>
    <col min="13" max="13" width="14.453125" style="33"/>
  </cols>
  <sheetData>
    <row r="1" spans="2:8" ht="9" customHeight="1" x14ac:dyDescent="0.35"/>
    <row r="2" spans="2:8" ht="32.25" customHeight="1" x14ac:dyDescent="0.35">
      <c r="B2" s="51" t="s">
        <v>82</v>
      </c>
      <c r="C2" s="31" t="s">
        <v>14</v>
      </c>
      <c r="D2" s="41" t="s">
        <v>83</v>
      </c>
      <c r="E2" s="42" t="s">
        <v>84</v>
      </c>
      <c r="F2" s="51" t="s">
        <v>146</v>
      </c>
      <c r="G2" s="51" t="s">
        <v>145</v>
      </c>
      <c r="H2" s="60" t="s">
        <v>85</v>
      </c>
    </row>
    <row r="3" spans="2:8" ht="18" customHeight="1" x14ac:dyDescent="0.35">
      <c r="B3" s="150" t="s">
        <v>86</v>
      </c>
      <c r="C3" s="145"/>
      <c r="D3" s="145"/>
      <c r="E3" s="145"/>
      <c r="F3" s="150"/>
      <c r="G3" s="54"/>
      <c r="H3" s="61"/>
    </row>
    <row r="4" spans="2:8" ht="15.5" x14ac:dyDescent="0.35">
      <c r="B4" s="153">
        <v>1</v>
      </c>
      <c r="C4" s="123" t="s">
        <v>15</v>
      </c>
      <c r="D4" s="49"/>
      <c r="E4" s="57"/>
      <c r="F4" s="50"/>
      <c r="G4" s="50"/>
      <c r="H4" s="61"/>
    </row>
    <row r="5" spans="2:8" ht="15.5" x14ac:dyDescent="0.35">
      <c r="B5" s="154"/>
      <c r="C5" s="124"/>
      <c r="D5" s="39">
        <v>1</v>
      </c>
      <c r="E5" s="56" t="s">
        <v>155</v>
      </c>
      <c r="F5" s="40"/>
      <c r="G5" s="40"/>
      <c r="H5" s="62"/>
    </row>
    <row r="6" spans="2:8" ht="15.5" x14ac:dyDescent="0.35">
      <c r="B6" s="153">
        <f>1+B4</f>
        <v>2</v>
      </c>
      <c r="C6" s="123" t="s">
        <v>16</v>
      </c>
      <c r="D6" s="39"/>
      <c r="E6" s="56"/>
      <c r="F6" s="40"/>
      <c r="G6" s="40"/>
      <c r="H6" s="62"/>
    </row>
    <row r="7" spans="2:8" ht="15.5" x14ac:dyDescent="0.35">
      <c r="B7" s="154"/>
      <c r="C7" s="124"/>
      <c r="D7" s="39">
        <v>1</v>
      </c>
      <c r="E7" s="56" t="s">
        <v>155</v>
      </c>
      <c r="F7" s="40"/>
      <c r="G7" s="40"/>
      <c r="H7" s="62"/>
    </row>
    <row r="8" spans="2:8" ht="15.75" customHeight="1" x14ac:dyDescent="0.35">
      <c r="B8" s="153">
        <f>1+B6</f>
        <v>3</v>
      </c>
      <c r="C8" s="123" t="s">
        <v>17</v>
      </c>
      <c r="D8" s="39"/>
      <c r="E8" s="56"/>
      <c r="F8" s="40"/>
      <c r="G8" s="40"/>
      <c r="H8" s="62"/>
    </row>
    <row r="9" spans="2:8" ht="15.5" x14ac:dyDescent="0.35">
      <c r="B9" s="154"/>
      <c r="C9" s="124"/>
      <c r="D9" s="39">
        <v>1</v>
      </c>
      <c r="E9" s="56" t="s">
        <v>155</v>
      </c>
      <c r="F9" s="40"/>
      <c r="G9" s="40"/>
      <c r="H9" s="62"/>
    </row>
    <row r="10" spans="2:8" ht="15.75" customHeight="1" x14ac:dyDescent="0.35">
      <c r="B10" s="153">
        <f>1+B8</f>
        <v>4</v>
      </c>
      <c r="C10" s="123" t="s">
        <v>18</v>
      </c>
      <c r="D10" s="39"/>
      <c r="E10" s="56"/>
      <c r="F10" s="40"/>
      <c r="G10" s="40"/>
      <c r="H10" s="62"/>
    </row>
    <row r="11" spans="2:8" ht="15.5" x14ac:dyDescent="0.35">
      <c r="B11" s="154"/>
      <c r="C11" s="124"/>
      <c r="D11" s="39">
        <v>1</v>
      </c>
      <c r="E11" s="56" t="s">
        <v>155</v>
      </c>
      <c r="F11" s="40"/>
      <c r="G11" s="40"/>
      <c r="H11" s="62"/>
    </row>
    <row r="12" spans="2:8" ht="15.75" customHeight="1" x14ac:dyDescent="0.35">
      <c r="B12" s="153">
        <f>1+B10</f>
        <v>5</v>
      </c>
      <c r="C12" s="123" t="s">
        <v>19</v>
      </c>
      <c r="D12" s="39"/>
      <c r="E12" s="56"/>
      <c r="F12" s="40"/>
      <c r="G12" s="40"/>
      <c r="H12" s="62"/>
    </row>
    <row r="13" spans="2:8" ht="15.5" x14ac:dyDescent="0.35">
      <c r="B13" s="154"/>
      <c r="C13" s="124"/>
      <c r="D13" s="39">
        <v>1</v>
      </c>
      <c r="E13" s="56" t="s">
        <v>155</v>
      </c>
      <c r="F13" s="40"/>
      <c r="G13" s="40"/>
      <c r="H13" s="62"/>
    </row>
    <row r="14" spans="2:8" ht="29.25" customHeight="1" x14ac:dyDescent="0.35">
      <c r="B14" s="150" t="s">
        <v>87</v>
      </c>
      <c r="C14" s="150"/>
      <c r="D14" s="150"/>
      <c r="E14" s="150"/>
      <c r="F14" s="150"/>
      <c r="G14" s="54"/>
      <c r="H14" s="61"/>
    </row>
    <row r="15" spans="2:8" ht="15.75" customHeight="1" x14ac:dyDescent="0.35">
      <c r="B15" s="153">
        <v>6</v>
      </c>
      <c r="C15" s="123" t="s">
        <v>20</v>
      </c>
      <c r="D15" s="49"/>
      <c r="E15" s="57"/>
      <c r="F15" s="50"/>
      <c r="G15" s="50"/>
      <c r="H15" s="61"/>
    </row>
    <row r="16" spans="2:8" ht="15.5" x14ac:dyDescent="0.35">
      <c r="B16" s="154"/>
      <c r="C16" s="124"/>
      <c r="D16" s="39">
        <v>1</v>
      </c>
      <c r="E16" s="56" t="s">
        <v>155</v>
      </c>
      <c r="F16" s="40"/>
      <c r="G16" s="40"/>
      <c r="H16" s="62"/>
    </row>
    <row r="17" spans="2:8" ht="15.75" customHeight="1" x14ac:dyDescent="0.35">
      <c r="B17" s="153">
        <f>1+B15</f>
        <v>7</v>
      </c>
      <c r="C17" s="123" t="s">
        <v>21</v>
      </c>
      <c r="D17" s="39"/>
      <c r="E17" s="56"/>
      <c r="F17" s="40"/>
      <c r="G17" s="40"/>
      <c r="H17" s="62"/>
    </row>
    <row r="18" spans="2:8" ht="15.5" x14ac:dyDescent="0.35">
      <c r="B18" s="154"/>
      <c r="C18" s="124"/>
      <c r="D18" s="39">
        <v>1</v>
      </c>
      <c r="E18" s="56" t="s">
        <v>155</v>
      </c>
      <c r="F18" s="40"/>
      <c r="G18" s="40"/>
      <c r="H18" s="62"/>
    </row>
    <row r="19" spans="2:8" ht="15.75" customHeight="1" x14ac:dyDescent="0.35">
      <c r="B19" s="153">
        <f>1+B17</f>
        <v>8</v>
      </c>
      <c r="C19" s="123" t="s">
        <v>22</v>
      </c>
      <c r="D19" s="39"/>
      <c r="E19" s="56"/>
      <c r="F19" s="40"/>
      <c r="G19" s="40"/>
      <c r="H19" s="62"/>
    </row>
    <row r="20" spans="2:8" ht="15.75" customHeight="1" x14ac:dyDescent="0.35">
      <c r="B20" s="154"/>
      <c r="C20" s="124"/>
      <c r="D20" s="39">
        <v>1</v>
      </c>
      <c r="E20" s="56" t="s">
        <v>155</v>
      </c>
      <c r="F20" s="40"/>
      <c r="G20" s="40"/>
      <c r="H20" s="62"/>
    </row>
    <row r="21" spans="2:8" ht="15.75" customHeight="1" x14ac:dyDescent="0.35">
      <c r="B21" s="153">
        <f>1+B19</f>
        <v>9</v>
      </c>
      <c r="C21" s="155" t="s">
        <v>23</v>
      </c>
      <c r="D21" s="39"/>
      <c r="E21" s="56"/>
      <c r="F21" s="40"/>
      <c r="G21" s="40"/>
      <c r="H21" s="62"/>
    </row>
    <row r="22" spans="2:8" ht="28" customHeight="1" x14ac:dyDescent="0.35">
      <c r="B22" s="154"/>
      <c r="C22" s="156"/>
      <c r="D22" s="39">
        <v>1</v>
      </c>
      <c r="E22" s="56" t="s">
        <v>155</v>
      </c>
      <c r="F22" s="40"/>
      <c r="G22" s="40"/>
      <c r="H22" s="62"/>
    </row>
    <row r="23" spans="2:8" ht="15.75" customHeight="1" x14ac:dyDescent="0.35">
      <c r="B23" s="153">
        <f t="shared" ref="B23" si="0">1+B21</f>
        <v>10</v>
      </c>
      <c r="C23" s="123" t="s">
        <v>24</v>
      </c>
      <c r="D23" s="39"/>
      <c r="E23" s="56"/>
      <c r="F23" s="40"/>
      <c r="G23" s="40"/>
      <c r="H23" s="62"/>
    </row>
    <row r="24" spans="2:8" ht="15.75" customHeight="1" x14ac:dyDescent="0.35">
      <c r="B24" s="154"/>
      <c r="C24" s="124"/>
      <c r="D24" s="39">
        <v>1</v>
      </c>
      <c r="E24" s="56" t="s">
        <v>155</v>
      </c>
      <c r="F24" s="40"/>
      <c r="G24" s="40"/>
      <c r="H24" s="62"/>
    </row>
    <row r="25" spans="2:8" ht="15.5" x14ac:dyDescent="0.35">
      <c r="B25" s="125">
        <v>11</v>
      </c>
      <c r="C25" s="123" t="s">
        <v>25</v>
      </c>
      <c r="D25" s="39"/>
      <c r="E25" s="56"/>
      <c r="F25" s="40"/>
      <c r="G25" s="40"/>
      <c r="H25" s="62"/>
    </row>
    <row r="26" spans="2:8" ht="15.5" x14ac:dyDescent="0.35">
      <c r="B26" s="125"/>
      <c r="C26" s="124"/>
      <c r="D26" s="39">
        <v>1</v>
      </c>
      <c r="E26" s="56" t="s">
        <v>155</v>
      </c>
      <c r="F26" s="40"/>
      <c r="G26" s="40"/>
      <c r="H26" s="62"/>
    </row>
    <row r="27" spans="2:8" ht="27" customHeight="1" x14ac:dyDescent="0.35">
      <c r="B27" s="151" t="s">
        <v>26</v>
      </c>
      <c r="C27" s="152"/>
      <c r="D27" s="150"/>
      <c r="E27" s="152"/>
      <c r="F27" s="150"/>
      <c r="G27" s="54"/>
      <c r="H27" s="61"/>
    </row>
    <row r="28" spans="2:8" ht="15.5" x14ac:dyDescent="0.35">
      <c r="B28" s="134">
        <v>12</v>
      </c>
      <c r="C28" s="128" t="s">
        <v>27</v>
      </c>
      <c r="D28" s="49"/>
      <c r="E28" s="57"/>
      <c r="F28" s="50"/>
      <c r="G28" s="50"/>
      <c r="H28" s="61"/>
    </row>
    <row r="29" spans="2:8" ht="15.5" x14ac:dyDescent="0.35">
      <c r="B29" s="135"/>
      <c r="C29" s="129"/>
      <c r="D29" s="39">
        <v>1</v>
      </c>
      <c r="E29" s="56" t="s">
        <v>155</v>
      </c>
      <c r="F29" s="40"/>
      <c r="G29" s="40"/>
      <c r="H29" s="62"/>
    </row>
    <row r="30" spans="2:8" ht="15.5" x14ac:dyDescent="0.35">
      <c r="B30" s="132">
        <v>13</v>
      </c>
      <c r="C30" s="126" t="s">
        <v>28</v>
      </c>
      <c r="D30" s="39"/>
      <c r="E30" s="56"/>
      <c r="F30" s="40"/>
      <c r="G30" s="40"/>
      <c r="H30" s="62"/>
    </row>
    <row r="31" spans="2:8" ht="15.5" x14ac:dyDescent="0.35">
      <c r="B31" s="133"/>
      <c r="C31" s="127"/>
      <c r="D31" s="39">
        <v>1</v>
      </c>
      <c r="E31" s="56" t="s">
        <v>155</v>
      </c>
      <c r="F31" s="40"/>
      <c r="G31" s="40"/>
      <c r="H31" s="62"/>
    </row>
    <row r="32" spans="2:8" ht="15.5" x14ac:dyDescent="0.35">
      <c r="B32" s="134">
        <v>14</v>
      </c>
      <c r="C32" s="128" t="s">
        <v>29</v>
      </c>
      <c r="D32" s="39"/>
      <c r="E32" s="56"/>
      <c r="F32" s="40"/>
      <c r="G32" s="40"/>
      <c r="H32" s="62"/>
    </row>
    <row r="33" spans="2:8" ht="15.5" x14ac:dyDescent="0.35">
      <c r="B33" s="135"/>
      <c r="C33" s="129"/>
      <c r="D33" s="39">
        <v>1</v>
      </c>
      <c r="E33" s="56" t="s">
        <v>155</v>
      </c>
      <c r="F33" s="40"/>
      <c r="G33" s="40"/>
      <c r="H33" s="62"/>
    </row>
    <row r="34" spans="2:8" ht="15.5" x14ac:dyDescent="0.35">
      <c r="B34" s="132">
        <v>15</v>
      </c>
      <c r="C34" s="126" t="s">
        <v>30</v>
      </c>
      <c r="D34" s="39"/>
      <c r="E34" s="56"/>
      <c r="F34" s="40"/>
      <c r="G34" s="40"/>
      <c r="H34" s="62"/>
    </row>
    <row r="35" spans="2:8" ht="15.5" x14ac:dyDescent="0.35">
      <c r="B35" s="133"/>
      <c r="C35" s="127"/>
      <c r="D35" s="39">
        <v>1</v>
      </c>
      <c r="E35" s="56" t="s">
        <v>155</v>
      </c>
      <c r="F35" s="40"/>
      <c r="G35" s="40"/>
      <c r="H35" s="62"/>
    </row>
    <row r="36" spans="2:8" ht="15.5" x14ac:dyDescent="0.35">
      <c r="B36" s="134">
        <v>16</v>
      </c>
      <c r="C36" s="130" t="s">
        <v>31</v>
      </c>
      <c r="D36" s="39"/>
      <c r="E36" s="56"/>
      <c r="F36" s="40"/>
      <c r="G36" s="40"/>
      <c r="H36" s="62"/>
    </row>
    <row r="37" spans="2:8" ht="15.5" x14ac:dyDescent="0.35">
      <c r="B37" s="135"/>
      <c r="C37" s="131"/>
      <c r="D37" s="39">
        <v>1</v>
      </c>
      <c r="E37" s="56" t="s">
        <v>155</v>
      </c>
      <c r="F37" s="40"/>
      <c r="G37" s="40"/>
      <c r="H37" s="62"/>
    </row>
    <row r="38" spans="2:8" ht="33" customHeight="1" x14ac:dyDescent="0.35">
      <c r="B38" s="138" t="s">
        <v>32</v>
      </c>
      <c r="C38" s="142"/>
      <c r="D38" s="140"/>
      <c r="E38" s="43"/>
      <c r="F38" s="50"/>
      <c r="G38" s="50"/>
      <c r="H38" s="61"/>
    </row>
    <row r="39" spans="2:8" ht="15.5" x14ac:dyDescent="0.35">
      <c r="B39" s="132">
        <v>17</v>
      </c>
      <c r="C39" s="126" t="s">
        <v>33</v>
      </c>
      <c r="D39" s="49"/>
      <c r="E39" s="57"/>
      <c r="F39" s="50"/>
      <c r="G39" s="50"/>
      <c r="H39" s="61"/>
    </row>
    <row r="40" spans="2:8" ht="15.5" x14ac:dyDescent="0.35">
      <c r="B40" s="133"/>
      <c r="C40" s="127"/>
      <c r="D40" s="39">
        <v>1</v>
      </c>
      <c r="E40" s="56" t="s">
        <v>155</v>
      </c>
      <c r="F40" s="63">
        <f>Calculations!E4</f>
        <v>29.999999999999893</v>
      </c>
      <c r="G40" s="63"/>
      <c r="H40" s="62"/>
    </row>
    <row r="41" spans="2:8" ht="15.5" x14ac:dyDescent="0.35">
      <c r="B41" s="134">
        <v>18</v>
      </c>
      <c r="C41" s="128" t="s">
        <v>34</v>
      </c>
      <c r="D41" s="39"/>
      <c r="E41" s="56"/>
      <c r="F41" s="40"/>
      <c r="G41" s="40"/>
      <c r="H41" s="62"/>
    </row>
    <row r="42" spans="2:8" ht="15.5" x14ac:dyDescent="0.35">
      <c r="B42" s="135"/>
      <c r="C42" s="129"/>
      <c r="D42" s="39">
        <v>1</v>
      </c>
      <c r="E42" s="56" t="s">
        <v>155</v>
      </c>
      <c r="F42" s="40">
        <f>Calculations!H4</f>
        <v>324</v>
      </c>
      <c r="G42" s="40"/>
      <c r="H42" s="62"/>
    </row>
    <row r="43" spans="2:8" ht="15.5" x14ac:dyDescent="0.35">
      <c r="B43" s="132">
        <v>19</v>
      </c>
      <c r="C43" s="126" t="s">
        <v>35</v>
      </c>
      <c r="D43" s="39"/>
      <c r="E43" s="56"/>
      <c r="F43" s="40"/>
      <c r="G43" s="40"/>
      <c r="H43" s="62"/>
    </row>
    <row r="44" spans="2:8" ht="15.5" x14ac:dyDescent="0.35">
      <c r="B44" s="133"/>
      <c r="C44" s="127"/>
      <c r="D44" s="39">
        <v>1</v>
      </c>
      <c r="E44" s="56" t="s">
        <v>155</v>
      </c>
      <c r="F44" s="40"/>
      <c r="G44" s="40">
        <v>111</v>
      </c>
      <c r="H44" s="62"/>
    </row>
    <row r="45" spans="2:8" ht="15.5" x14ac:dyDescent="0.35">
      <c r="B45" s="134">
        <v>20</v>
      </c>
      <c r="C45" s="128" t="s">
        <v>1</v>
      </c>
      <c r="D45" s="39"/>
      <c r="E45" s="56"/>
      <c r="F45" s="40"/>
      <c r="G45" s="40"/>
      <c r="H45" s="62"/>
    </row>
    <row r="46" spans="2:8" ht="15.5" x14ac:dyDescent="0.35">
      <c r="B46" s="135"/>
      <c r="C46" s="129"/>
      <c r="D46" s="39">
        <v>1</v>
      </c>
      <c r="E46" s="56" t="s">
        <v>155</v>
      </c>
      <c r="F46" s="40"/>
      <c r="G46" s="40"/>
      <c r="H46" s="62"/>
    </row>
    <row r="47" spans="2:8" ht="29.25" customHeight="1" x14ac:dyDescent="0.35">
      <c r="B47" s="138" t="s">
        <v>36</v>
      </c>
      <c r="C47" s="139"/>
      <c r="D47" s="140"/>
      <c r="E47" s="139"/>
      <c r="F47" s="50"/>
      <c r="G47" s="50"/>
      <c r="H47" s="61"/>
    </row>
    <row r="48" spans="2:8" ht="15.5" x14ac:dyDescent="0.35">
      <c r="B48" s="134">
        <v>21</v>
      </c>
      <c r="C48" s="128" t="s">
        <v>37</v>
      </c>
      <c r="D48" s="49"/>
      <c r="E48" s="57"/>
      <c r="F48" s="50"/>
      <c r="G48" s="50"/>
      <c r="H48" s="61"/>
    </row>
    <row r="49" spans="2:8" ht="15.5" x14ac:dyDescent="0.35">
      <c r="B49" s="135"/>
      <c r="C49" s="129"/>
      <c r="D49" s="39">
        <v>1</v>
      </c>
      <c r="E49" s="56" t="s">
        <v>155</v>
      </c>
      <c r="F49" s="40"/>
      <c r="G49" s="40">
        <v>40</v>
      </c>
      <c r="H49" s="62"/>
    </row>
    <row r="50" spans="2:8" ht="15.5" x14ac:dyDescent="0.35">
      <c r="B50" s="132">
        <v>22</v>
      </c>
      <c r="C50" s="126" t="s">
        <v>38</v>
      </c>
      <c r="D50" s="39"/>
      <c r="E50" s="56"/>
      <c r="F50" s="40"/>
      <c r="G50" s="40"/>
      <c r="H50" s="62"/>
    </row>
    <row r="51" spans="2:8" ht="15.5" x14ac:dyDescent="0.35">
      <c r="B51" s="133"/>
      <c r="C51" s="127"/>
      <c r="D51" s="39">
        <v>1</v>
      </c>
      <c r="E51" s="56" t="s">
        <v>155</v>
      </c>
      <c r="F51" s="40"/>
      <c r="G51" s="40">
        <v>0.06</v>
      </c>
      <c r="H51" s="62"/>
    </row>
    <row r="52" spans="2:8" ht="15.5" x14ac:dyDescent="0.35">
      <c r="B52" s="134">
        <v>23</v>
      </c>
      <c r="C52" s="128" t="s">
        <v>39</v>
      </c>
      <c r="D52" s="39"/>
      <c r="E52" s="56"/>
      <c r="F52" s="40"/>
      <c r="G52" s="40"/>
      <c r="H52" s="62"/>
    </row>
    <row r="53" spans="2:8" ht="20.25" customHeight="1" x14ac:dyDescent="0.35">
      <c r="B53" s="135"/>
      <c r="C53" s="129"/>
      <c r="D53" s="39">
        <v>1</v>
      </c>
      <c r="E53" s="56" t="s">
        <v>155</v>
      </c>
      <c r="F53" s="40"/>
      <c r="G53" s="40">
        <v>114</v>
      </c>
      <c r="H53" s="62"/>
    </row>
    <row r="54" spans="2:8" ht="28.5" customHeight="1" x14ac:dyDescent="0.35">
      <c r="B54" s="144" t="s">
        <v>40</v>
      </c>
      <c r="C54" s="145"/>
      <c r="D54" s="44"/>
      <c r="E54" s="43"/>
      <c r="F54" s="50"/>
      <c r="G54" s="50"/>
      <c r="H54" s="61"/>
    </row>
    <row r="55" spans="2:8" ht="15.5" x14ac:dyDescent="0.35">
      <c r="B55" s="125">
        <v>24</v>
      </c>
      <c r="C55" s="123" t="s">
        <v>41</v>
      </c>
      <c r="D55" s="49"/>
      <c r="E55" s="57"/>
      <c r="F55" s="50"/>
      <c r="G55" s="50"/>
      <c r="H55" s="61"/>
    </row>
    <row r="56" spans="2:8" ht="15.5" x14ac:dyDescent="0.35">
      <c r="B56" s="125"/>
      <c r="C56" s="124"/>
      <c r="D56" s="39">
        <v>1</v>
      </c>
      <c r="E56" s="56" t="s">
        <v>155</v>
      </c>
      <c r="F56" s="40"/>
      <c r="G56" s="40">
        <v>57</v>
      </c>
      <c r="H56" s="62"/>
    </row>
    <row r="57" spans="2:8" ht="31.5" customHeight="1" x14ac:dyDescent="0.35">
      <c r="B57" s="141" t="s">
        <v>42</v>
      </c>
      <c r="C57" s="146"/>
      <c r="D57" s="44"/>
      <c r="E57" s="44"/>
      <c r="F57" s="50"/>
      <c r="G57" s="50"/>
      <c r="H57" s="61"/>
    </row>
    <row r="58" spans="2:8" ht="15.5" x14ac:dyDescent="0.35">
      <c r="B58" s="125">
        <v>25</v>
      </c>
      <c r="C58" s="123" t="s">
        <v>0</v>
      </c>
      <c r="D58" s="49"/>
      <c r="E58" s="57"/>
      <c r="F58" s="50"/>
      <c r="G58" s="50"/>
      <c r="H58" s="61"/>
    </row>
    <row r="59" spans="2:8" ht="15.5" x14ac:dyDescent="0.35">
      <c r="B59" s="125"/>
      <c r="C59" s="124"/>
      <c r="D59" s="39">
        <v>1</v>
      </c>
      <c r="E59" s="56" t="s">
        <v>155</v>
      </c>
      <c r="F59" s="40"/>
      <c r="G59" s="40" t="s">
        <v>43</v>
      </c>
      <c r="H59" s="62"/>
    </row>
    <row r="60" spans="2:8" ht="29.25" customHeight="1" x14ac:dyDescent="0.35">
      <c r="B60" s="55" t="s">
        <v>44</v>
      </c>
      <c r="C60" s="45"/>
      <c r="D60" s="44"/>
      <c r="E60" s="44"/>
      <c r="F60" s="50"/>
      <c r="G60" s="50"/>
      <c r="H60" s="61"/>
    </row>
    <row r="61" spans="2:8" ht="15.5" x14ac:dyDescent="0.35">
      <c r="B61" s="125">
        <v>26</v>
      </c>
      <c r="C61" s="147" t="s">
        <v>33</v>
      </c>
      <c r="D61" s="49"/>
      <c r="E61" s="57"/>
      <c r="F61" s="50"/>
      <c r="G61" s="50"/>
      <c r="H61" s="61"/>
    </row>
    <row r="62" spans="2:8" ht="15.5" x14ac:dyDescent="0.35">
      <c r="B62" s="125"/>
      <c r="C62" s="131"/>
      <c r="D62" s="39">
        <v>1</v>
      </c>
      <c r="E62" s="56" t="s">
        <v>155</v>
      </c>
      <c r="F62" s="40"/>
      <c r="G62" s="40">
        <v>0.56000000000000005</v>
      </c>
      <c r="H62" s="62"/>
    </row>
    <row r="63" spans="2:8" ht="15.5" x14ac:dyDescent="0.35">
      <c r="B63" s="133">
        <v>27</v>
      </c>
      <c r="C63" s="126" t="s">
        <v>34</v>
      </c>
      <c r="D63" s="39"/>
      <c r="E63" s="56"/>
      <c r="F63" s="40"/>
      <c r="G63" s="40"/>
      <c r="H63" s="62"/>
    </row>
    <row r="64" spans="2:8" ht="15.5" x14ac:dyDescent="0.35">
      <c r="B64" s="133"/>
      <c r="C64" s="127"/>
      <c r="D64" s="39">
        <v>1</v>
      </c>
      <c r="E64" s="56" t="s">
        <v>155</v>
      </c>
      <c r="F64" s="40"/>
      <c r="G64" s="40">
        <v>0.51</v>
      </c>
      <c r="H64" s="62"/>
    </row>
    <row r="65" spans="2:8" ht="15.5" x14ac:dyDescent="0.35">
      <c r="B65" s="132">
        <v>28</v>
      </c>
      <c r="C65" s="126" t="s">
        <v>35</v>
      </c>
      <c r="D65" s="39"/>
      <c r="E65" s="56"/>
      <c r="F65" s="40"/>
      <c r="G65" s="40"/>
      <c r="H65" s="62"/>
    </row>
    <row r="66" spans="2:8" ht="15.5" x14ac:dyDescent="0.35">
      <c r="B66" s="133"/>
      <c r="C66" s="127"/>
      <c r="D66" s="39">
        <v>1</v>
      </c>
      <c r="E66" s="56" t="s">
        <v>155</v>
      </c>
      <c r="F66" s="40"/>
      <c r="G66" s="40">
        <v>113</v>
      </c>
      <c r="H66" s="62"/>
    </row>
    <row r="67" spans="2:8" ht="15.5" x14ac:dyDescent="0.35">
      <c r="B67" s="132">
        <v>29</v>
      </c>
      <c r="C67" s="126" t="s">
        <v>1</v>
      </c>
      <c r="D67" s="39"/>
      <c r="E67" s="56"/>
      <c r="F67" s="40"/>
      <c r="G67" s="40"/>
      <c r="H67" s="62"/>
    </row>
    <row r="68" spans="2:8" ht="15.5" x14ac:dyDescent="0.35">
      <c r="B68" s="133"/>
      <c r="C68" s="127"/>
      <c r="D68" s="39">
        <v>1</v>
      </c>
      <c r="E68" s="56" t="s">
        <v>155</v>
      </c>
      <c r="F68" s="40"/>
      <c r="G68" s="40"/>
      <c r="H68" s="62"/>
    </row>
    <row r="69" spans="2:8" ht="15.5" x14ac:dyDescent="0.35">
      <c r="B69" s="134">
        <v>30</v>
      </c>
      <c r="C69" s="128" t="s">
        <v>37</v>
      </c>
      <c r="D69" s="39"/>
      <c r="E69" s="56"/>
      <c r="F69" s="40"/>
      <c r="G69" s="40"/>
      <c r="H69" s="62"/>
    </row>
    <row r="70" spans="2:8" ht="15.5" x14ac:dyDescent="0.35">
      <c r="B70" s="135"/>
      <c r="C70" s="129"/>
      <c r="D70" s="39">
        <v>1</v>
      </c>
      <c r="E70" s="56" t="s">
        <v>155</v>
      </c>
      <c r="F70" s="40"/>
      <c r="G70" s="40">
        <v>37.92</v>
      </c>
      <c r="H70" s="62"/>
    </row>
    <row r="71" spans="2:8" ht="15.5" x14ac:dyDescent="0.35">
      <c r="B71" s="132">
        <v>31</v>
      </c>
      <c r="C71" s="126" t="s">
        <v>38</v>
      </c>
      <c r="D71" s="39"/>
      <c r="E71" s="56"/>
      <c r="F71" s="40"/>
      <c r="G71" s="40"/>
      <c r="H71" s="62"/>
    </row>
    <row r="72" spans="2:8" ht="15.5" x14ac:dyDescent="0.35">
      <c r="B72" s="133"/>
      <c r="C72" s="127"/>
      <c r="D72" s="39">
        <v>1</v>
      </c>
      <c r="E72" s="56" t="s">
        <v>155</v>
      </c>
      <c r="F72" s="40"/>
      <c r="G72" s="40">
        <v>0.06</v>
      </c>
      <c r="H72" s="62"/>
    </row>
    <row r="73" spans="2:8" ht="15.5" x14ac:dyDescent="0.35">
      <c r="B73" s="132">
        <v>32</v>
      </c>
      <c r="C73" s="126" t="s">
        <v>39</v>
      </c>
      <c r="D73" s="39"/>
      <c r="E73" s="56"/>
      <c r="F73" s="40"/>
      <c r="G73" s="40"/>
      <c r="H73" s="62"/>
    </row>
    <row r="74" spans="2:8" ht="15.5" x14ac:dyDescent="0.35">
      <c r="B74" s="133"/>
      <c r="C74" s="127"/>
      <c r="D74" s="39">
        <v>1</v>
      </c>
      <c r="E74" s="56" t="s">
        <v>155</v>
      </c>
      <c r="F74" s="40"/>
      <c r="G74" s="40">
        <v>113</v>
      </c>
      <c r="H74" s="62"/>
    </row>
    <row r="75" spans="2:8" ht="27.75" customHeight="1" x14ac:dyDescent="0.35">
      <c r="B75" s="148" t="s">
        <v>45</v>
      </c>
      <c r="C75" s="146"/>
      <c r="D75" s="44"/>
      <c r="E75" s="43"/>
      <c r="F75" s="50"/>
      <c r="G75" s="50"/>
      <c r="H75" s="61"/>
    </row>
    <row r="76" spans="2:8" ht="15.5" x14ac:dyDescent="0.35">
      <c r="B76" s="125">
        <v>33</v>
      </c>
      <c r="C76" s="123" t="s">
        <v>33</v>
      </c>
      <c r="D76" s="49"/>
      <c r="E76" s="57"/>
      <c r="F76" s="50"/>
      <c r="G76" s="50"/>
      <c r="H76" s="61"/>
    </row>
    <row r="77" spans="2:8" ht="15.5" x14ac:dyDescent="0.35">
      <c r="B77" s="125"/>
      <c r="C77" s="124"/>
      <c r="D77" s="39">
        <v>1</v>
      </c>
      <c r="E77" s="56" t="s">
        <v>155</v>
      </c>
      <c r="F77" s="40"/>
      <c r="G77" s="40">
        <v>15.56</v>
      </c>
      <c r="H77" s="62"/>
    </row>
    <row r="78" spans="2:8" ht="15.5" x14ac:dyDescent="0.35">
      <c r="B78" s="133">
        <v>34</v>
      </c>
      <c r="C78" s="126" t="s">
        <v>34</v>
      </c>
      <c r="D78" s="39"/>
      <c r="E78" s="56"/>
      <c r="F78" s="40"/>
      <c r="G78" s="40"/>
      <c r="H78" s="62"/>
    </row>
    <row r="79" spans="2:8" ht="15.5" x14ac:dyDescent="0.35">
      <c r="B79" s="133"/>
      <c r="C79" s="127"/>
      <c r="D79" s="39">
        <v>1</v>
      </c>
      <c r="E79" s="56" t="s">
        <v>155</v>
      </c>
      <c r="F79" s="40"/>
      <c r="G79" s="40">
        <v>0.38</v>
      </c>
      <c r="H79" s="62"/>
    </row>
    <row r="80" spans="2:8" ht="15.5" x14ac:dyDescent="0.35">
      <c r="B80" s="132">
        <v>35</v>
      </c>
      <c r="C80" s="126" t="s">
        <v>35</v>
      </c>
      <c r="D80" s="39"/>
      <c r="E80" s="56"/>
      <c r="F80" s="40"/>
      <c r="G80" s="40"/>
      <c r="H80" s="62"/>
    </row>
    <row r="81" spans="2:8" ht="15.5" x14ac:dyDescent="0.35">
      <c r="B81" s="133"/>
      <c r="C81" s="127"/>
      <c r="D81" s="39">
        <v>1</v>
      </c>
      <c r="E81" s="56" t="s">
        <v>155</v>
      </c>
      <c r="F81" s="40"/>
      <c r="G81" s="40">
        <v>113</v>
      </c>
      <c r="H81" s="62"/>
    </row>
    <row r="82" spans="2:8" ht="15.5" x14ac:dyDescent="0.35">
      <c r="B82" s="132">
        <v>36</v>
      </c>
      <c r="C82" s="126" t="s">
        <v>1</v>
      </c>
      <c r="D82" s="39"/>
      <c r="E82" s="56"/>
      <c r="F82" s="40"/>
      <c r="G82" s="40"/>
      <c r="H82" s="62"/>
    </row>
    <row r="83" spans="2:8" ht="15.5" x14ac:dyDescent="0.35">
      <c r="B83" s="133"/>
      <c r="C83" s="127"/>
      <c r="D83" s="39">
        <v>1</v>
      </c>
      <c r="E83" s="56" t="s">
        <v>155</v>
      </c>
      <c r="F83" s="40"/>
      <c r="G83" s="40"/>
      <c r="H83" s="62"/>
    </row>
    <row r="84" spans="2:8" ht="15.5" x14ac:dyDescent="0.35">
      <c r="B84" s="134">
        <v>37</v>
      </c>
      <c r="C84" s="128" t="s">
        <v>37</v>
      </c>
      <c r="D84" s="39"/>
      <c r="E84" s="56"/>
      <c r="F84" s="40"/>
      <c r="G84" s="40"/>
      <c r="H84" s="62"/>
    </row>
    <row r="85" spans="2:8" ht="15.5" x14ac:dyDescent="0.35">
      <c r="B85" s="135"/>
      <c r="C85" s="129"/>
      <c r="D85" s="39">
        <v>1</v>
      </c>
      <c r="E85" s="56" t="s">
        <v>155</v>
      </c>
      <c r="F85" s="40"/>
      <c r="G85" s="40">
        <v>29.17</v>
      </c>
      <c r="H85" s="62"/>
    </row>
    <row r="86" spans="2:8" ht="15.5" x14ac:dyDescent="0.35">
      <c r="B86" s="132">
        <v>38</v>
      </c>
      <c r="C86" s="126" t="s">
        <v>38</v>
      </c>
      <c r="D86" s="39"/>
      <c r="E86" s="56"/>
      <c r="F86" s="40"/>
      <c r="G86" s="40"/>
      <c r="H86" s="62"/>
    </row>
    <row r="87" spans="2:8" ht="15.5" x14ac:dyDescent="0.35">
      <c r="B87" s="133"/>
      <c r="C87" s="127"/>
      <c r="D87" s="39">
        <v>1</v>
      </c>
      <c r="E87" s="56" t="s">
        <v>155</v>
      </c>
      <c r="F87" s="40"/>
      <c r="G87" s="40">
        <v>0.03</v>
      </c>
      <c r="H87" s="62"/>
    </row>
    <row r="88" spans="2:8" ht="15.5" x14ac:dyDescent="0.35">
      <c r="B88" s="132">
        <v>39</v>
      </c>
      <c r="C88" s="126" t="s">
        <v>39</v>
      </c>
      <c r="D88" s="39"/>
      <c r="E88" s="56"/>
      <c r="F88" s="40"/>
      <c r="G88" s="40"/>
      <c r="H88" s="62"/>
    </row>
    <row r="89" spans="2:8" ht="15.5" x14ac:dyDescent="0.35">
      <c r="B89" s="133"/>
      <c r="C89" s="127"/>
      <c r="D89" s="39">
        <v>1</v>
      </c>
      <c r="E89" s="56" t="s">
        <v>155</v>
      </c>
      <c r="F89" s="40"/>
      <c r="G89" s="40">
        <v>115</v>
      </c>
      <c r="H89" s="62"/>
    </row>
    <row r="90" spans="2:8" ht="29.25" customHeight="1" x14ac:dyDescent="0.35">
      <c r="B90" s="138" t="s">
        <v>46</v>
      </c>
      <c r="C90" s="149"/>
      <c r="D90" s="44"/>
      <c r="E90" s="43"/>
      <c r="F90" s="50"/>
      <c r="G90" s="50"/>
      <c r="H90" s="61"/>
    </row>
    <row r="91" spans="2:8" ht="15.5" x14ac:dyDescent="0.35">
      <c r="B91" s="134">
        <v>40</v>
      </c>
      <c r="C91" s="130" t="s">
        <v>47</v>
      </c>
      <c r="D91" s="49"/>
      <c r="E91" s="57"/>
      <c r="F91" s="50"/>
      <c r="G91" s="50"/>
      <c r="H91" s="61"/>
    </row>
    <row r="92" spans="2:8" ht="15.5" x14ac:dyDescent="0.35">
      <c r="B92" s="135"/>
      <c r="C92" s="131"/>
      <c r="D92" s="39">
        <v>1</v>
      </c>
      <c r="E92" s="56" t="s">
        <v>155</v>
      </c>
      <c r="F92" s="40"/>
      <c r="G92" s="40">
        <v>0.55000000000000004</v>
      </c>
      <c r="H92" s="62"/>
    </row>
    <row r="93" spans="2:8" ht="27" customHeight="1" x14ac:dyDescent="0.35">
      <c r="B93" s="138" t="s">
        <v>48</v>
      </c>
      <c r="C93" s="139"/>
      <c r="D93" s="140"/>
      <c r="E93" s="43"/>
      <c r="F93" s="50"/>
      <c r="G93" s="50"/>
      <c r="H93" s="61"/>
    </row>
    <row r="94" spans="2:8" ht="15.5" x14ac:dyDescent="0.35">
      <c r="B94" s="134">
        <v>41</v>
      </c>
      <c r="C94" s="130" t="s">
        <v>49</v>
      </c>
      <c r="D94" s="49"/>
      <c r="E94" s="57"/>
      <c r="F94" s="50"/>
      <c r="G94" s="50"/>
      <c r="H94" s="61"/>
    </row>
    <row r="95" spans="2:8" ht="15.5" x14ac:dyDescent="0.35">
      <c r="B95" s="135"/>
      <c r="C95" s="131"/>
      <c r="D95" s="39">
        <v>1</v>
      </c>
      <c r="E95" s="56" t="s">
        <v>155</v>
      </c>
      <c r="F95" s="40"/>
      <c r="G95" s="40">
        <v>38.1</v>
      </c>
      <c r="H95" s="62"/>
    </row>
    <row r="96" spans="2:8" ht="30.75" customHeight="1" x14ac:dyDescent="0.35">
      <c r="B96" s="138" t="s">
        <v>50</v>
      </c>
      <c r="C96" s="139"/>
      <c r="D96" s="140"/>
      <c r="E96" s="139"/>
      <c r="F96" s="50"/>
      <c r="G96" s="50"/>
      <c r="H96" s="61"/>
    </row>
    <row r="97" spans="2:8" ht="15.5" x14ac:dyDescent="0.35">
      <c r="B97" s="134">
        <v>42</v>
      </c>
      <c r="C97" s="128" t="s">
        <v>51</v>
      </c>
      <c r="D97" s="49"/>
      <c r="E97" s="57"/>
      <c r="F97" s="50"/>
      <c r="G97" s="50"/>
      <c r="H97" s="61"/>
    </row>
    <row r="98" spans="2:8" ht="15.5" x14ac:dyDescent="0.35">
      <c r="B98" s="135"/>
      <c r="C98" s="129"/>
      <c r="D98" s="39">
        <v>1</v>
      </c>
      <c r="E98" s="56" t="s">
        <v>155</v>
      </c>
      <c r="F98" s="40" t="s">
        <v>52</v>
      </c>
      <c r="G98" s="40" t="s">
        <v>52</v>
      </c>
      <c r="H98" s="62"/>
    </row>
    <row r="99" spans="2:8" ht="15.5" x14ac:dyDescent="0.35">
      <c r="B99" s="132">
        <v>43</v>
      </c>
      <c r="C99" s="126" t="s">
        <v>53</v>
      </c>
      <c r="D99" s="39"/>
      <c r="E99" s="56"/>
      <c r="F99" s="40"/>
      <c r="G99" s="40"/>
      <c r="H99" s="62"/>
    </row>
    <row r="100" spans="2:8" ht="15.5" x14ac:dyDescent="0.35">
      <c r="B100" s="133"/>
      <c r="C100" s="127"/>
      <c r="D100" s="39">
        <v>1</v>
      </c>
      <c r="E100" s="56" t="s">
        <v>155</v>
      </c>
      <c r="F100" s="40" t="s">
        <v>52</v>
      </c>
      <c r="G100" s="40" t="s">
        <v>52</v>
      </c>
      <c r="H100" s="62"/>
    </row>
    <row r="101" spans="2:8" ht="15.5" x14ac:dyDescent="0.35">
      <c r="B101" s="132">
        <v>44</v>
      </c>
      <c r="C101" s="126" t="s">
        <v>54</v>
      </c>
      <c r="D101" s="39"/>
      <c r="E101" s="56"/>
      <c r="F101" s="40"/>
      <c r="G101" s="40"/>
      <c r="H101" s="62"/>
    </row>
    <row r="102" spans="2:8" ht="15.5" x14ac:dyDescent="0.35">
      <c r="B102" s="133"/>
      <c r="C102" s="127"/>
      <c r="D102" s="39">
        <v>1</v>
      </c>
      <c r="E102" s="56" t="s">
        <v>155</v>
      </c>
      <c r="F102" s="40" t="s">
        <v>52</v>
      </c>
      <c r="G102" s="40" t="s">
        <v>52</v>
      </c>
      <c r="H102" s="62"/>
    </row>
    <row r="103" spans="2:8" ht="15.5" x14ac:dyDescent="0.35">
      <c r="B103" s="132">
        <v>45</v>
      </c>
      <c r="C103" s="126" t="s">
        <v>55</v>
      </c>
      <c r="D103" s="39"/>
      <c r="E103" s="56"/>
      <c r="F103" s="40"/>
      <c r="G103" s="40"/>
      <c r="H103" s="62"/>
    </row>
    <row r="104" spans="2:8" ht="15.5" x14ac:dyDescent="0.35">
      <c r="B104" s="133"/>
      <c r="C104" s="127"/>
      <c r="D104" s="39">
        <v>1</v>
      </c>
      <c r="E104" s="56" t="s">
        <v>155</v>
      </c>
      <c r="F104" s="40" t="s">
        <v>52</v>
      </c>
      <c r="G104" s="40" t="s">
        <v>52</v>
      </c>
      <c r="H104" s="62"/>
    </row>
    <row r="105" spans="2:8" ht="15.5" x14ac:dyDescent="0.35">
      <c r="B105" s="134">
        <v>46</v>
      </c>
      <c r="C105" s="128" t="s">
        <v>56</v>
      </c>
      <c r="D105" s="39"/>
      <c r="E105" s="56"/>
      <c r="F105" s="40"/>
      <c r="G105" s="40"/>
      <c r="H105" s="62"/>
    </row>
    <row r="106" spans="2:8" ht="15.5" x14ac:dyDescent="0.35">
      <c r="B106" s="135"/>
      <c r="C106" s="129"/>
      <c r="D106" s="39">
        <v>1</v>
      </c>
      <c r="E106" s="56" t="s">
        <v>155</v>
      </c>
      <c r="F106" s="40" t="s">
        <v>52</v>
      </c>
      <c r="G106" s="40" t="s">
        <v>52</v>
      </c>
      <c r="H106" s="62"/>
    </row>
    <row r="107" spans="2:8" ht="30.75" customHeight="1" x14ac:dyDescent="0.35">
      <c r="B107" s="138" t="s">
        <v>57</v>
      </c>
      <c r="C107" s="139"/>
      <c r="D107" s="140"/>
      <c r="E107" s="46"/>
      <c r="F107" s="64"/>
      <c r="G107" s="64"/>
      <c r="H107" s="61"/>
    </row>
    <row r="108" spans="2:8" ht="15.5" x14ac:dyDescent="0.35">
      <c r="B108" s="134">
        <v>47</v>
      </c>
      <c r="C108" s="128" t="s">
        <v>58</v>
      </c>
      <c r="D108" s="49"/>
      <c r="E108" s="57"/>
      <c r="F108" s="50"/>
      <c r="G108" s="50"/>
      <c r="H108" s="61"/>
    </row>
    <row r="109" spans="2:8" ht="15.5" x14ac:dyDescent="0.35">
      <c r="B109" s="135"/>
      <c r="C109" s="129"/>
      <c r="D109" s="39">
        <v>1</v>
      </c>
      <c r="E109" s="56" t="s">
        <v>155</v>
      </c>
      <c r="F109" s="40" t="s">
        <v>52</v>
      </c>
      <c r="G109" s="40" t="s">
        <v>52</v>
      </c>
      <c r="H109" s="62"/>
    </row>
    <row r="110" spans="2:8" ht="15.5" x14ac:dyDescent="0.35">
      <c r="B110" s="125">
        <v>48</v>
      </c>
      <c r="C110" s="126" t="s">
        <v>59</v>
      </c>
      <c r="D110" s="39"/>
      <c r="E110" s="56"/>
      <c r="F110" s="40"/>
      <c r="G110" s="40"/>
      <c r="H110" s="62"/>
    </row>
    <row r="111" spans="2:8" ht="15.5" x14ac:dyDescent="0.35">
      <c r="B111" s="125"/>
      <c r="C111" s="127"/>
      <c r="D111" s="39">
        <v>1</v>
      </c>
      <c r="E111" s="56" t="s">
        <v>155</v>
      </c>
      <c r="F111" s="40" t="s">
        <v>52</v>
      </c>
      <c r="G111" s="40" t="s">
        <v>52</v>
      </c>
      <c r="H111" s="62"/>
    </row>
    <row r="112" spans="2:8" ht="29.25" customHeight="1" x14ac:dyDescent="0.35">
      <c r="B112" s="55" t="s">
        <v>60</v>
      </c>
      <c r="C112" s="47"/>
      <c r="D112" s="48"/>
      <c r="E112" s="46"/>
      <c r="F112" s="64"/>
      <c r="G112" s="64"/>
      <c r="H112" s="61"/>
    </row>
    <row r="113" spans="2:8" ht="15.5" x14ac:dyDescent="0.35">
      <c r="B113" s="125">
        <v>49</v>
      </c>
      <c r="C113" s="130" t="s">
        <v>61</v>
      </c>
      <c r="D113" s="49"/>
      <c r="E113" s="57"/>
      <c r="F113" s="50"/>
      <c r="G113" s="50"/>
      <c r="H113" s="61"/>
    </row>
    <row r="114" spans="2:8" ht="15.5" x14ac:dyDescent="0.35">
      <c r="B114" s="125"/>
      <c r="C114" s="131"/>
      <c r="D114" s="39">
        <v>1</v>
      </c>
      <c r="E114" s="56" t="s">
        <v>155</v>
      </c>
      <c r="F114" s="40"/>
      <c r="G114" s="40"/>
      <c r="H114" s="62"/>
    </row>
    <row r="115" spans="2:8" ht="26.25" customHeight="1" x14ac:dyDescent="0.35">
      <c r="B115" s="141" t="s">
        <v>62</v>
      </c>
      <c r="C115" s="142"/>
      <c r="D115" s="140"/>
      <c r="E115" s="139"/>
      <c r="F115" s="64"/>
      <c r="G115" s="64"/>
      <c r="H115" s="61"/>
    </row>
    <row r="116" spans="2:8" ht="15.5" x14ac:dyDescent="0.35">
      <c r="B116" s="125">
        <v>50</v>
      </c>
      <c r="C116" s="123" t="s">
        <v>63</v>
      </c>
      <c r="D116" s="49"/>
      <c r="E116" s="57"/>
      <c r="F116" s="50"/>
      <c r="G116" s="50"/>
      <c r="H116" s="61"/>
    </row>
    <row r="117" spans="2:8" ht="15.5" x14ac:dyDescent="0.35">
      <c r="B117" s="125"/>
      <c r="C117" s="124"/>
      <c r="D117" s="39">
        <v>1</v>
      </c>
      <c r="E117" s="56" t="s">
        <v>155</v>
      </c>
      <c r="F117" s="40"/>
      <c r="G117" s="40"/>
      <c r="H117" s="62"/>
    </row>
    <row r="118" spans="2:8" ht="15.5" x14ac:dyDescent="0.35">
      <c r="B118" s="37"/>
      <c r="C118" s="36"/>
      <c r="D118" s="35"/>
      <c r="E118" s="34"/>
      <c r="F118" s="30"/>
      <c r="G118" s="30"/>
    </row>
    <row r="119" spans="2:8" ht="15.5" x14ac:dyDescent="0.35">
      <c r="B119" s="37"/>
      <c r="C119" s="36"/>
      <c r="D119" s="35"/>
      <c r="E119" s="34"/>
      <c r="F119" s="30"/>
      <c r="G119" s="30"/>
    </row>
    <row r="120" spans="2:8" ht="15.5" x14ac:dyDescent="0.35">
      <c r="B120" s="143" t="s">
        <v>64</v>
      </c>
      <c r="C120" s="143"/>
      <c r="D120" s="35"/>
      <c r="E120" s="34"/>
      <c r="F120" s="30"/>
      <c r="G120" s="30"/>
    </row>
    <row r="121" spans="2:8" ht="15.5" x14ac:dyDescent="0.35">
      <c r="B121" s="136" t="s">
        <v>154</v>
      </c>
      <c r="C121" s="136"/>
      <c r="D121" s="35"/>
      <c r="E121" s="34"/>
      <c r="F121" s="30"/>
      <c r="G121" s="30"/>
    </row>
    <row r="122" spans="2:8" ht="15.5" x14ac:dyDescent="0.35">
      <c r="B122" s="136" t="s">
        <v>65</v>
      </c>
      <c r="C122" s="137"/>
      <c r="D122" s="137"/>
      <c r="E122" s="137"/>
      <c r="F122" s="30"/>
      <c r="G122" s="30"/>
    </row>
    <row r="123" spans="2:8" ht="15.5" x14ac:dyDescent="0.35">
      <c r="B123" s="37"/>
      <c r="C123" s="36"/>
      <c r="D123" s="35"/>
      <c r="E123" s="34"/>
      <c r="F123" s="30"/>
      <c r="G123" s="30"/>
    </row>
    <row r="124" spans="2:8" ht="15.5" x14ac:dyDescent="0.35">
      <c r="B124" s="37"/>
      <c r="C124" s="36"/>
      <c r="D124" s="35"/>
      <c r="E124" s="34"/>
      <c r="F124" s="30"/>
      <c r="G124" s="30"/>
    </row>
    <row r="125" spans="2:8" ht="15.5" x14ac:dyDescent="0.35">
      <c r="B125" s="37"/>
      <c r="C125" s="36"/>
      <c r="D125" s="35"/>
      <c r="E125" s="34"/>
      <c r="F125" s="30"/>
      <c r="G125" s="30"/>
    </row>
    <row r="126" spans="2:8" ht="15.5" x14ac:dyDescent="0.35">
      <c r="B126" s="37"/>
      <c r="C126" s="36"/>
      <c r="D126" s="35"/>
      <c r="E126" s="34"/>
      <c r="F126" s="30"/>
      <c r="G126" s="30"/>
    </row>
    <row r="127" spans="2:8" ht="15.5" x14ac:dyDescent="0.35">
      <c r="B127" s="37"/>
      <c r="C127" s="36"/>
      <c r="D127" s="35"/>
      <c r="E127" s="34"/>
      <c r="F127" s="30"/>
      <c r="G127" s="30"/>
    </row>
    <row r="128" spans="2:8" ht="15.5" x14ac:dyDescent="0.35">
      <c r="B128" s="37"/>
      <c r="C128" s="36"/>
      <c r="D128" s="35"/>
      <c r="E128" s="34"/>
      <c r="F128" s="30"/>
      <c r="G128" s="30"/>
    </row>
    <row r="129" spans="2:7" ht="15.5" x14ac:dyDescent="0.35">
      <c r="B129" s="37"/>
      <c r="C129" s="36"/>
      <c r="D129" s="35"/>
      <c r="E129" s="34"/>
      <c r="F129" s="30"/>
      <c r="G129" s="30"/>
    </row>
    <row r="130" spans="2:7" ht="15.5" x14ac:dyDescent="0.35">
      <c r="B130" s="37"/>
      <c r="C130" s="36"/>
      <c r="D130" s="35"/>
      <c r="E130" s="34"/>
      <c r="F130" s="30"/>
      <c r="G130" s="30"/>
    </row>
    <row r="131" spans="2:7" ht="15.5" x14ac:dyDescent="0.35">
      <c r="B131" s="37"/>
      <c r="C131" s="36"/>
      <c r="D131" s="35"/>
      <c r="E131" s="34"/>
      <c r="F131" s="30"/>
      <c r="G131" s="30"/>
    </row>
    <row r="132" spans="2:7" ht="15.5" x14ac:dyDescent="0.35">
      <c r="B132" s="37"/>
      <c r="C132" s="36"/>
      <c r="D132" s="35"/>
      <c r="E132" s="34"/>
      <c r="F132" s="30"/>
      <c r="G132" s="30"/>
    </row>
    <row r="133" spans="2:7" ht="15.5" x14ac:dyDescent="0.35">
      <c r="B133" s="37"/>
      <c r="C133" s="36"/>
      <c r="D133" s="35"/>
      <c r="E133" s="34"/>
      <c r="F133" s="30"/>
      <c r="G133" s="30"/>
    </row>
    <row r="134" spans="2:7" ht="15.5" x14ac:dyDescent="0.35">
      <c r="B134" s="37"/>
      <c r="C134" s="36"/>
      <c r="D134" s="35"/>
      <c r="E134" s="34"/>
      <c r="F134" s="30"/>
      <c r="G134" s="30"/>
    </row>
    <row r="135" spans="2:7" ht="15.5" x14ac:dyDescent="0.35">
      <c r="B135" s="37"/>
      <c r="C135" s="36"/>
      <c r="D135" s="35"/>
      <c r="E135" s="34"/>
      <c r="F135" s="30"/>
      <c r="G135" s="30"/>
    </row>
    <row r="136" spans="2:7" ht="15.5" x14ac:dyDescent="0.35">
      <c r="B136" s="37"/>
      <c r="C136" s="36"/>
      <c r="D136" s="35"/>
      <c r="E136" s="34"/>
      <c r="F136" s="30"/>
      <c r="G136" s="30"/>
    </row>
    <row r="137" spans="2:7" ht="15.5" x14ac:dyDescent="0.35">
      <c r="B137" s="37"/>
      <c r="C137" s="36"/>
      <c r="D137" s="35"/>
      <c r="E137" s="34"/>
      <c r="F137" s="30"/>
      <c r="G137" s="30"/>
    </row>
    <row r="138" spans="2:7" ht="15.5" x14ac:dyDescent="0.35">
      <c r="B138" s="37"/>
      <c r="C138" s="36"/>
      <c r="D138" s="35"/>
      <c r="E138" s="34"/>
      <c r="F138" s="30"/>
      <c r="G138" s="30"/>
    </row>
    <row r="139" spans="2:7" ht="15.5" x14ac:dyDescent="0.35">
      <c r="B139" s="37"/>
      <c r="C139" s="36"/>
      <c r="D139" s="35"/>
      <c r="E139" s="34"/>
      <c r="F139" s="30"/>
      <c r="G139" s="30"/>
    </row>
    <row r="140" spans="2:7" ht="15.5" x14ac:dyDescent="0.35">
      <c r="B140" s="37"/>
      <c r="C140" s="36"/>
      <c r="D140" s="35"/>
      <c r="E140" s="34"/>
      <c r="F140" s="30"/>
      <c r="G140" s="30"/>
    </row>
    <row r="141" spans="2:7" ht="15.5" x14ac:dyDescent="0.35">
      <c r="B141" s="37"/>
      <c r="C141" s="36"/>
      <c r="D141" s="35"/>
      <c r="E141" s="34"/>
      <c r="F141" s="30"/>
      <c r="G141" s="30"/>
    </row>
    <row r="142" spans="2:7" ht="15.5" x14ac:dyDescent="0.35">
      <c r="B142" s="37"/>
      <c r="C142" s="36"/>
      <c r="D142" s="35"/>
      <c r="E142" s="34"/>
      <c r="F142" s="30"/>
      <c r="G142" s="30"/>
    </row>
    <row r="143" spans="2:7" ht="15.5" x14ac:dyDescent="0.35">
      <c r="B143" s="37"/>
      <c r="C143" s="36"/>
      <c r="D143" s="35"/>
      <c r="E143" s="34"/>
      <c r="F143" s="30"/>
      <c r="G143" s="30"/>
    </row>
    <row r="144" spans="2:7" ht="15.5" x14ac:dyDescent="0.35">
      <c r="B144" s="37"/>
      <c r="C144" s="36"/>
      <c r="D144" s="35"/>
      <c r="E144" s="34"/>
      <c r="F144" s="30"/>
      <c r="G144" s="30"/>
    </row>
    <row r="145" spans="2:7" ht="15.5" x14ac:dyDescent="0.35">
      <c r="B145" s="37"/>
      <c r="C145" s="36"/>
      <c r="D145" s="35"/>
      <c r="E145" s="34"/>
      <c r="F145" s="30"/>
      <c r="G145" s="30"/>
    </row>
    <row r="146" spans="2:7" ht="15.5" x14ac:dyDescent="0.35">
      <c r="B146" s="37"/>
      <c r="C146" s="36"/>
      <c r="D146" s="35"/>
      <c r="E146" s="34"/>
      <c r="F146" s="30"/>
      <c r="G146" s="30"/>
    </row>
    <row r="147" spans="2:7" ht="15.5" x14ac:dyDescent="0.35">
      <c r="B147" s="37"/>
      <c r="C147" s="36"/>
      <c r="D147" s="35"/>
      <c r="E147" s="34"/>
      <c r="F147" s="30"/>
      <c r="G147" s="30"/>
    </row>
    <row r="148" spans="2:7" ht="15.5" x14ac:dyDescent="0.35">
      <c r="B148" s="37"/>
      <c r="C148" s="36"/>
      <c r="D148" s="35"/>
      <c r="E148" s="34"/>
      <c r="F148" s="30"/>
      <c r="G148" s="30"/>
    </row>
    <row r="149" spans="2:7" ht="15.5" x14ac:dyDescent="0.35">
      <c r="B149" s="37"/>
      <c r="C149" s="36"/>
      <c r="D149" s="35"/>
      <c r="E149" s="34"/>
      <c r="F149" s="30"/>
      <c r="G149" s="30"/>
    </row>
    <row r="150" spans="2:7" ht="15.5" x14ac:dyDescent="0.35">
      <c r="B150" s="37"/>
      <c r="C150" s="36"/>
      <c r="D150" s="35"/>
      <c r="E150" s="34"/>
      <c r="F150" s="30"/>
      <c r="G150" s="30"/>
    </row>
    <row r="151" spans="2:7" ht="15.5" x14ac:dyDescent="0.35">
      <c r="B151" s="37"/>
      <c r="C151" s="36"/>
      <c r="D151" s="35"/>
      <c r="E151" s="34"/>
      <c r="F151" s="30"/>
      <c r="G151" s="30"/>
    </row>
    <row r="152" spans="2:7" ht="15.5" x14ac:dyDescent="0.35">
      <c r="B152" s="37"/>
      <c r="C152" s="36"/>
      <c r="D152" s="35"/>
      <c r="E152" s="34"/>
      <c r="F152" s="30"/>
      <c r="G152" s="30"/>
    </row>
    <row r="153" spans="2:7" ht="15.5" x14ac:dyDescent="0.35">
      <c r="B153" s="37"/>
      <c r="C153" s="36"/>
      <c r="D153" s="35"/>
      <c r="E153" s="34"/>
      <c r="F153" s="30"/>
      <c r="G153" s="30"/>
    </row>
    <row r="154" spans="2:7" ht="15.5" x14ac:dyDescent="0.35">
      <c r="B154" s="37"/>
      <c r="C154" s="36"/>
      <c r="D154" s="35"/>
      <c r="E154" s="34"/>
      <c r="F154" s="30"/>
      <c r="G154" s="30"/>
    </row>
    <row r="155" spans="2:7" ht="15.5" x14ac:dyDescent="0.35">
      <c r="B155" s="37"/>
      <c r="C155" s="36"/>
      <c r="D155" s="35"/>
      <c r="E155" s="34"/>
      <c r="F155" s="30"/>
      <c r="G155" s="30"/>
    </row>
    <row r="156" spans="2:7" ht="15.5" x14ac:dyDescent="0.35">
      <c r="B156" s="37"/>
      <c r="C156" s="36"/>
      <c r="D156" s="35"/>
      <c r="E156" s="34"/>
      <c r="F156" s="30"/>
      <c r="G156" s="30"/>
    </row>
    <row r="157" spans="2:7" ht="15.5" x14ac:dyDescent="0.35">
      <c r="B157" s="37"/>
      <c r="C157" s="36"/>
      <c r="D157" s="35"/>
      <c r="E157" s="34"/>
      <c r="F157" s="30"/>
      <c r="G157" s="30"/>
    </row>
    <row r="158" spans="2:7" ht="15.5" x14ac:dyDescent="0.35">
      <c r="B158" s="37"/>
      <c r="C158" s="36"/>
      <c r="D158" s="35"/>
      <c r="E158" s="34"/>
      <c r="F158" s="30"/>
      <c r="G158" s="30"/>
    </row>
    <row r="159" spans="2:7" ht="15.5" x14ac:dyDescent="0.35">
      <c r="B159" s="37"/>
      <c r="C159" s="36"/>
      <c r="D159" s="35"/>
      <c r="E159" s="34"/>
      <c r="F159" s="30"/>
      <c r="G159" s="30"/>
    </row>
    <row r="160" spans="2:7" ht="15.5" x14ac:dyDescent="0.35">
      <c r="B160" s="37"/>
      <c r="C160" s="36"/>
      <c r="D160" s="35"/>
      <c r="E160" s="34"/>
      <c r="F160" s="30"/>
      <c r="G160" s="30"/>
    </row>
    <row r="161" spans="2:7" ht="15.5" x14ac:dyDescent="0.35">
      <c r="B161" s="37"/>
      <c r="C161" s="36"/>
      <c r="D161" s="35"/>
      <c r="E161" s="34"/>
      <c r="F161" s="30"/>
      <c r="G161" s="30"/>
    </row>
    <row r="162" spans="2:7" ht="15.5" x14ac:dyDescent="0.35">
      <c r="B162" s="37"/>
      <c r="C162" s="36"/>
      <c r="D162" s="35"/>
      <c r="E162" s="34"/>
      <c r="F162" s="30"/>
      <c r="G162" s="30"/>
    </row>
    <row r="163" spans="2:7" ht="15.5" x14ac:dyDescent="0.35">
      <c r="B163" s="37"/>
      <c r="C163" s="36"/>
      <c r="D163" s="35"/>
      <c r="E163" s="34"/>
      <c r="F163" s="30"/>
      <c r="G163" s="30"/>
    </row>
    <row r="164" spans="2:7" ht="15.5" x14ac:dyDescent="0.35">
      <c r="B164" s="37"/>
      <c r="C164" s="36"/>
      <c r="D164" s="35"/>
      <c r="E164" s="34"/>
      <c r="F164" s="30"/>
      <c r="G164" s="30"/>
    </row>
    <row r="165" spans="2:7" ht="15.5" x14ac:dyDescent="0.35">
      <c r="B165" s="37"/>
      <c r="C165" s="36"/>
      <c r="D165" s="35"/>
      <c r="E165" s="34"/>
      <c r="F165" s="30"/>
      <c r="G165" s="30"/>
    </row>
    <row r="166" spans="2:7" ht="15.5" x14ac:dyDescent="0.35">
      <c r="B166" s="37"/>
      <c r="C166" s="36"/>
      <c r="D166" s="35"/>
      <c r="E166" s="34"/>
      <c r="F166" s="30"/>
      <c r="G166" s="30"/>
    </row>
    <row r="167" spans="2:7" ht="15.5" x14ac:dyDescent="0.35">
      <c r="B167" s="37"/>
      <c r="C167" s="36"/>
      <c r="D167" s="35"/>
      <c r="E167" s="34"/>
      <c r="F167" s="30"/>
      <c r="G167" s="30"/>
    </row>
    <row r="168" spans="2:7" ht="15.5" x14ac:dyDescent="0.35">
      <c r="B168" s="37"/>
      <c r="C168" s="36"/>
      <c r="D168" s="35"/>
      <c r="E168" s="34"/>
      <c r="F168" s="30"/>
      <c r="G168" s="30"/>
    </row>
    <row r="169" spans="2:7" ht="15.5" x14ac:dyDescent="0.35">
      <c r="B169" s="37"/>
      <c r="C169" s="36"/>
      <c r="D169" s="35"/>
      <c r="E169" s="34"/>
      <c r="F169" s="30"/>
      <c r="G169" s="30"/>
    </row>
    <row r="170" spans="2:7" ht="15.5" x14ac:dyDescent="0.35">
      <c r="B170" s="37"/>
      <c r="C170" s="36"/>
      <c r="D170" s="35"/>
      <c r="E170" s="34"/>
      <c r="F170" s="30"/>
      <c r="G170" s="30"/>
    </row>
    <row r="171" spans="2:7" ht="15.5" x14ac:dyDescent="0.35">
      <c r="B171" s="37"/>
      <c r="C171" s="36"/>
      <c r="D171" s="35"/>
      <c r="E171" s="34"/>
      <c r="F171" s="30"/>
      <c r="G171" s="30"/>
    </row>
    <row r="172" spans="2:7" ht="15.5" x14ac:dyDescent="0.35">
      <c r="B172" s="37"/>
      <c r="C172" s="36"/>
      <c r="D172" s="35"/>
      <c r="E172" s="34"/>
      <c r="F172" s="30"/>
      <c r="G172" s="30"/>
    </row>
    <row r="173" spans="2:7" ht="15.5" x14ac:dyDescent="0.35">
      <c r="B173" s="37"/>
      <c r="C173" s="36"/>
      <c r="D173" s="35"/>
      <c r="E173" s="34"/>
      <c r="F173" s="30"/>
      <c r="G173" s="30"/>
    </row>
    <row r="174" spans="2:7" ht="15.5" x14ac:dyDescent="0.35">
      <c r="B174" s="37"/>
      <c r="C174" s="36"/>
      <c r="D174" s="35"/>
      <c r="E174" s="34"/>
      <c r="F174" s="30"/>
      <c r="G174" s="30"/>
    </row>
    <row r="175" spans="2:7" ht="15.5" x14ac:dyDescent="0.35">
      <c r="B175" s="37"/>
      <c r="C175" s="36"/>
      <c r="D175" s="35"/>
      <c r="E175" s="34"/>
      <c r="F175" s="30"/>
      <c r="G175" s="30"/>
    </row>
    <row r="176" spans="2:7" ht="15.5" x14ac:dyDescent="0.35">
      <c r="B176" s="37"/>
      <c r="C176" s="36"/>
      <c r="D176" s="35"/>
      <c r="E176" s="34"/>
      <c r="F176" s="30"/>
      <c r="G176" s="30"/>
    </row>
    <row r="177" spans="2:7" ht="15.5" x14ac:dyDescent="0.35">
      <c r="B177" s="37"/>
      <c r="C177" s="36"/>
      <c r="D177" s="35"/>
      <c r="E177" s="34"/>
      <c r="F177" s="30"/>
      <c r="G177" s="30"/>
    </row>
    <row r="178" spans="2:7" ht="15.5" x14ac:dyDescent="0.35">
      <c r="B178" s="52"/>
      <c r="C178" s="38"/>
    </row>
    <row r="179" spans="2:7" ht="15.5" x14ac:dyDescent="0.35">
      <c r="B179" s="52"/>
      <c r="C179" s="38"/>
    </row>
    <row r="180" spans="2:7" ht="15.5" x14ac:dyDescent="0.35">
      <c r="B180" s="52"/>
      <c r="C180" s="38"/>
    </row>
    <row r="181" spans="2:7" ht="15.5" x14ac:dyDescent="0.35">
      <c r="B181" s="52"/>
      <c r="C181" s="38"/>
    </row>
    <row r="182" spans="2:7" ht="15.5" x14ac:dyDescent="0.35">
      <c r="B182" s="52"/>
      <c r="C182" s="38"/>
    </row>
    <row r="183" spans="2:7" ht="15.5" x14ac:dyDescent="0.35">
      <c r="B183" s="52"/>
      <c r="C183" s="38"/>
    </row>
    <row r="184" spans="2:7" ht="15.5" x14ac:dyDescent="0.35">
      <c r="B184" s="52"/>
      <c r="C184" s="38"/>
    </row>
    <row r="185" spans="2:7" ht="15.5" x14ac:dyDescent="0.35">
      <c r="B185" s="52"/>
      <c r="C185" s="38"/>
    </row>
    <row r="186" spans="2:7" ht="15.5" x14ac:dyDescent="0.35">
      <c r="B186" s="52"/>
      <c r="C186" s="38"/>
    </row>
    <row r="187" spans="2:7" ht="15.5" x14ac:dyDescent="0.35">
      <c r="B187" s="52"/>
      <c r="C187" s="38"/>
    </row>
    <row r="188" spans="2:7" ht="15.5" x14ac:dyDescent="0.35">
      <c r="B188" s="52"/>
      <c r="C188" s="38"/>
    </row>
    <row r="189" spans="2:7" ht="15.5" x14ac:dyDescent="0.35">
      <c r="B189" s="52"/>
      <c r="C189" s="38"/>
    </row>
    <row r="190" spans="2:7" ht="15.5" x14ac:dyDescent="0.35">
      <c r="B190" s="52"/>
      <c r="C190" s="38"/>
    </row>
    <row r="191" spans="2:7" ht="15.5" x14ac:dyDescent="0.35">
      <c r="B191" s="52"/>
      <c r="C191" s="38"/>
    </row>
    <row r="192" spans="2:7" ht="15.5" x14ac:dyDescent="0.35">
      <c r="B192" s="52"/>
      <c r="C192" s="38"/>
    </row>
    <row r="193" spans="2:3" ht="15.5" x14ac:dyDescent="0.35">
      <c r="B193" s="52"/>
      <c r="C193" s="38"/>
    </row>
    <row r="194" spans="2:3" ht="15.5" x14ac:dyDescent="0.35">
      <c r="B194" s="52"/>
      <c r="C194" s="38"/>
    </row>
    <row r="195" spans="2:3" ht="15.5" x14ac:dyDescent="0.35">
      <c r="B195" s="52"/>
      <c r="C195" s="38"/>
    </row>
    <row r="196" spans="2:3" ht="15.5" x14ac:dyDescent="0.35">
      <c r="B196" s="52"/>
      <c r="C196" s="38"/>
    </row>
    <row r="197" spans="2:3" ht="15.5" x14ac:dyDescent="0.35">
      <c r="B197" s="52"/>
      <c r="C197" s="38"/>
    </row>
    <row r="198" spans="2:3" ht="15.5" x14ac:dyDescent="0.35">
      <c r="B198" s="52"/>
      <c r="C198" s="38"/>
    </row>
    <row r="199" spans="2:3" ht="15.5" x14ac:dyDescent="0.35">
      <c r="B199" s="52"/>
      <c r="C199" s="38"/>
    </row>
    <row r="200" spans="2:3" ht="15.5" x14ac:dyDescent="0.35">
      <c r="B200" s="52"/>
      <c r="C200" s="38"/>
    </row>
    <row r="201" spans="2:3" ht="15.5" x14ac:dyDescent="0.35">
      <c r="B201" s="52"/>
      <c r="C201" s="38"/>
    </row>
    <row r="202" spans="2:3" ht="15.5" x14ac:dyDescent="0.35">
      <c r="B202" s="52"/>
      <c r="C202" s="38"/>
    </row>
    <row r="203" spans="2:3" ht="15.5" x14ac:dyDescent="0.35">
      <c r="B203" s="52"/>
      <c r="C203" s="38"/>
    </row>
    <row r="204" spans="2:3" ht="15.5" x14ac:dyDescent="0.35">
      <c r="B204" s="52"/>
      <c r="C204" s="38"/>
    </row>
    <row r="205" spans="2:3" ht="15.5" x14ac:dyDescent="0.35">
      <c r="B205" s="52"/>
      <c r="C205" s="38"/>
    </row>
    <row r="206" spans="2:3" ht="15.5" x14ac:dyDescent="0.35">
      <c r="B206" s="52"/>
      <c r="C206" s="38"/>
    </row>
    <row r="207" spans="2:3" ht="15.5" x14ac:dyDescent="0.35">
      <c r="B207" s="52"/>
      <c r="C207" s="38"/>
    </row>
    <row r="208" spans="2:3" ht="15.5" x14ac:dyDescent="0.35">
      <c r="B208" s="52"/>
      <c r="C208" s="38"/>
    </row>
    <row r="209" spans="2:3" ht="15.5" x14ac:dyDescent="0.35">
      <c r="B209" s="52"/>
      <c r="C209" s="38"/>
    </row>
    <row r="210" spans="2:3" ht="15.5" x14ac:dyDescent="0.35">
      <c r="B210" s="52"/>
      <c r="C210" s="38"/>
    </row>
    <row r="211" spans="2:3" ht="15.5" x14ac:dyDescent="0.35">
      <c r="B211" s="52"/>
      <c r="C211" s="38"/>
    </row>
    <row r="212" spans="2:3" ht="15.5" x14ac:dyDescent="0.35">
      <c r="B212" s="52"/>
      <c r="C212" s="38"/>
    </row>
    <row r="213" spans="2:3" ht="15.5" x14ac:dyDescent="0.35">
      <c r="B213" s="52"/>
      <c r="C213" s="38"/>
    </row>
    <row r="214" spans="2:3" ht="15.5" x14ac:dyDescent="0.35">
      <c r="B214" s="52"/>
      <c r="C214" s="38"/>
    </row>
    <row r="215" spans="2:3" ht="15.5" x14ac:dyDescent="0.35">
      <c r="B215" s="52"/>
      <c r="C215" s="38"/>
    </row>
    <row r="216" spans="2:3" ht="15.5" x14ac:dyDescent="0.35">
      <c r="B216" s="52"/>
      <c r="C216" s="38"/>
    </row>
    <row r="217" spans="2:3" ht="15.5" x14ac:dyDescent="0.35">
      <c r="B217" s="52"/>
      <c r="C217" s="38"/>
    </row>
    <row r="218" spans="2:3" ht="15.5" x14ac:dyDescent="0.35">
      <c r="B218" s="52"/>
      <c r="C218" s="38"/>
    </row>
    <row r="219" spans="2:3" ht="15.5" x14ac:dyDescent="0.35">
      <c r="B219" s="52"/>
      <c r="C219" s="38"/>
    </row>
    <row r="220" spans="2:3" ht="15.5" x14ac:dyDescent="0.35">
      <c r="B220" s="52"/>
      <c r="C220" s="38"/>
    </row>
    <row r="221" spans="2:3" ht="15.5" x14ac:dyDescent="0.35">
      <c r="B221" s="52"/>
      <c r="C221" s="38"/>
    </row>
    <row r="222" spans="2:3" ht="15.5" x14ac:dyDescent="0.35">
      <c r="B222" s="52"/>
      <c r="C222" s="38"/>
    </row>
    <row r="223" spans="2:3" ht="15.5" x14ac:dyDescent="0.35">
      <c r="B223" s="52"/>
      <c r="C223" s="38"/>
    </row>
    <row r="224" spans="2:3" ht="15.5" x14ac:dyDescent="0.35">
      <c r="B224" s="52"/>
      <c r="C224" s="38"/>
    </row>
    <row r="225" spans="2:3" ht="15.5" x14ac:dyDescent="0.35">
      <c r="B225" s="52"/>
      <c r="C225" s="38"/>
    </row>
    <row r="226" spans="2:3" ht="15.5" x14ac:dyDescent="0.35">
      <c r="B226" s="52"/>
      <c r="C226" s="38"/>
    </row>
    <row r="227" spans="2:3" ht="15.5" x14ac:dyDescent="0.35">
      <c r="B227" s="52"/>
      <c r="C227" s="38"/>
    </row>
    <row r="228" spans="2:3" ht="15.5" x14ac:dyDescent="0.35">
      <c r="B228" s="52"/>
      <c r="C228" s="38"/>
    </row>
    <row r="229" spans="2:3" ht="15.5" x14ac:dyDescent="0.35">
      <c r="B229" s="52"/>
      <c r="C229" s="38"/>
    </row>
    <row r="230" spans="2:3" ht="15.5" x14ac:dyDescent="0.35">
      <c r="B230" s="52"/>
      <c r="C230" s="38"/>
    </row>
    <row r="231" spans="2:3" ht="15.5" x14ac:dyDescent="0.35">
      <c r="B231" s="52"/>
      <c r="C231" s="38"/>
    </row>
    <row r="232" spans="2:3" ht="15.5" x14ac:dyDescent="0.35">
      <c r="B232" s="52"/>
      <c r="C232" s="38"/>
    </row>
    <row r="233" spans="2:3" ht="15.5" x14ac:dyDescent="0.35">
      <c r="B233" s="52"/>
      <c r="C233" s="38"/>
    </row>
    <row r="234" spans="2:3" ht="15.5" x14ac:dyDescent="0.35">
      <c r="B234" s="52"/>
      <c r="C234" s="38"/>
    </row>
    <row r="235" spans="2:3" ht="15.5" x14ac:dyDescent="0.35">
      <c r="B235" s="52"/>
      <c r="C235" s="38"/>
    </row>
    <row r="236" spans="2:3" ht="15.5" x14ac:dyDescent="0.35">
      <c r="B236" s="52"/>
      <c r="C236" s="38"/>
    </row>
    <row r="237" spans="2:3" ht="15.5" x14ac:dyDescent="0.35">
      <c r="B237" s="52"/>
      <c r="C237" s="38"/>
    </row>
    <row r="238" spans="2:3" ht="15.5" x14ac:dyDescent="0.35">
      <c r="B238" s="52"/>
      <c r="C238" s="38"/>
    </row>
    <row r="239" spans="2:3" ht="15.5" x14ac:dyDescent="0.35">
      <c r="B239" s="52"/>
      <c r="C239" s="38"/>
    </row>
    <row r="240" spans="2:3" ht="15.5" x14ac:dyDescent="0.35">
      <c r="B240" s="52"/>
      <c r="C240" s="38"/>
    </row>
    <row r="241" spans="2:3" ht="15.5" x14ac:dyDescent="0.35">
      <c r="B241" s="52"/>
      <c r="C241" s="38"/>
    </row>
    <row r="242" spans="2:3" ht="15.5" x14ac:dyDescent="0.35">
      <c r="B242" s="52"/>
      <c r="C242" s="38"/>
    </row>
    <row r="243" spans="2:3" ht="15.5" x14ac:dyDescent="0.35">
      <c r="B243" s="52"/>
      <c r="C243" s="38"/>
    </row>
    <row r="244" spans="2:3" ht="15.5" x14ac:dyDescent="0.35">
      <c r="B244" s="52"/>
      <c r="C244" s="38"/>
    </row>
    <row r="245" spans="2:3" ht="15.5" x14ac:dyDescent="0.35">
      <c r="B245" s="52"/>
      <c r="C245" s="38"/>
    </row>
    <row r="246" spans="2:3" ht="15.5" x14ac:dyDescent="0.35">
      <c r="B246" s="52"/>
      <c r="C246" s="38"/>
    </row>
    <row r="247" spans="2:3" ht="15.5" x14ac:dyDescent="0.35">
      <c r="B247" s="52"/>
      <c r="C247" s="38"/>
    </row>
    <row r="248" spans="2:3" ht="15.5" x14ac:dyDescent="0.35">
      <c r="B248" s="52"/>
      <c r="C248" s="38"/>
    </row>
    <row r="249" spans="2:3" ht="15.5" x14ac:dyDescent="0.35">
      <c r="B249" s="52"/>
      <c r="C249" s="38"/>
    </row>
    <row r="250" spans="2:3" ht="15.5" x14ac:dyDescent="0.35">
      <c r="B250" s="52"/>
      <c r="C250" s="38"/>
    </row>
    <row r="251" spans="2:3" ht="15.5" x14ac:dyDescent="0.35">
      <c r="B251" s="52"/>
      <c r="C251" s="38"/>
    </row>
    <row r="252" spans="2:3" ht="15.5" x14ac:dyDescent="0.35">
      <c r="B252" s="52"/>
      <c r="C252" s="38"/>
    </row>
    <row r="253" spans="2:3" ht="15.5" x14ac:dyDescent="0.35">
      <c r="B253" s="52"/>
      <c r="C253" s="38"/>
    </row>
    <row r="254" spans="2:3" ht="15.5" x14ac:dyDescent="0.35">
      <c r="B254" s="52"/>
      <c r="C254" s="38"/>
    </row>
    <row r="255" spans="2:3" ht="15.5" x14ac:dyDescent="0.35">
      <c r="B255" s="52"/>
      <c r="C255" s="38"/>
    </row>
    <row r="256" spans="2:3" ht="15.5" x14ac:dyDescent="0.35">
      <c r="B256" s="52"/>
      <c r="C256" s="38"/>
    </row>
    <row r="257" spans="2:3" ht="15.5" x14ac:dyDescent="0.35">
      <c r="B257" s="52"/>
      <c r="C257" s="38"/>
    </row>
    <row r="258" spans="2:3" ht="15.5" x14ac:dyDescent="0.35">
      <c r="B258" s="52"/>
      <c r="C258" s="38"/>
    </row>
    <row r="259" spans="2:3" ht="15.5" x14ac:dyDescent="0.35">
      <c r="B259" s="52"/>
      <c r="C259" s="38"/>
    </row>
    <row r="260" spans="2:3" ht="15.5" x14ac:dyDescent="0.35">
      <c r="B260" s="52"/>
      <c r="C260" s="38"/>
    </row>
    <row r="261" spans="2:3" ht="15.5" x14ac:dyDescent="0.35">
      <c r="B261" s="52"/>
      <c r="C261" s="38"/>
    </row>
    <row r="262" spans="2:3" ht="15.5" x14ac:dyDescent="0.35">
      <c r="B262" s="52"/>
      <c r="C262" s="38"/>
    </row>
    <row r="263" spans="2:3" ht="15.5" x14ac:dyDescent="0.35">
      <c r="B263" s="52"/>
      <c r="C263" s="38"/>
    </row>
    <row r="264" spans="2:3" ht="15.5" x14ac:dyDescent="0.35">
      <c r="B264" s="52"/>
      <c r="C264" s="38"/>
    </row>
    <row r="265" spans="2:3" ht="15.5" x14ac:dyDescent="0.35">
      <c r="B265" s="52"/>
      <c r="C265" s="38"/>
    </row>
    <row r="266" spans="2:3" ht="15.5" x14ac:dyDescent="0.35">
      <c r="B266" s="52"/>
      <c r="C266" s="38"/>
    </row>
    <row r="267" spans="2:3" ht="15.5" x14ac:dyDescent="0.35">
      <c r="B267" s="52"/>
      <c r="C267" s="38"/>
    </row>
    <row r="268" spans="2:3" ht="15.5" x14ac:dyDescent="0.35">
      <c r="B268" s="52"/>
      <c r="C268" s="38"/>
    </row>
    <row r="269" spans="2:3" ht="15.5" x14ac:dyDescent="0.35">
      <c r="B269" s="52"/>
      <c r="C269" s="38"/>
    </row>
    <row r="270" spans="2:3" ht="15.5" x14ac:dyDescent="0.35">
      <c r="B270" s="52"/>
      <c r="C270" s="38"/>
    </row>
    <row r="271" spans="2:3" ht="15.5" x14ac:dyDescent="0.35">
      <c r="B271" s="52"/>
      <c r="C271" s="38"/>
    </row>
    <row r="272" spans="2:3" ht="15.5" x14ac:dyDescent="0.35">
      <c r="B272" s="52"/>
      <c r="C272" s="38"/>
    </row>
    <row r="273" spans="2:3" ht="15.5" x14ac:dyDescent="0.35">
      <c r="B273" s="52"/>
      <c r="C273" s="38"/>
    </row>
    <row r="274" spans="2:3" ht="15.5" x14ac:dyDescent="0.35">
      <c r="B274" s="52"/>
      <c r="C274" s="38"/>
    </row>
    <row r="275" spans="2:3" ht="15.5" x14ac:dyDescent="0.35">
      <c r="B275" s="52"/>
      <c r="C275" s="38"/>
    </row>
    <row r="276" spans="2:3" ht="15.5" x14ac:dyDescent="0.35">
      <c r="B276" s="52"/>
      <c r="C276" s="38"/>
    </row>
    <row r="277" spans="2:3" ht="15.5" x14ac:dyDescent="0.35">
      <c r="B277" s="52"/>
      <c r="C277" s="38"/>
    </row>
    <row r="278" spans="2:3" ht="15.5" x14ac:dyDescent="0.35">
      <c r="B278" s="52"/>
      <c r="C278" s="38"/>
    </row>
    <row r="279" spans="2:3" ht="15.5" x14ac:dyDescent="0.35">
      <c r="B279" s="52"/>
      <c r="C279" s="38"/>
    </row>
    <row r="280" spans="2:3" ht="15.5" x14ac:dyDescent="0.35">
      <c r="B280" s="52"/>
      <c r="C280" s="38"/>
    </row>
    <row r="281" spans="2:3" ht="15.5" x14ac:dyDescent="0.35">
      <c r="B281" s="52"/>
      <c r="C281" s="38"/>
    </row>
    <row r="282" spans="2:3" ht="15.5" x14ac:dyDescent="0.35">
      <c r="B282" s="52"/>
      <c r="C282" s="38"/>
    </row>
    <row r="283" spans="2:3" ht="15.5" x14ac:dyDescent="0.35">
      <c r="B283" s="52"/>
      <c r="C283" s="38"/>
    </row>
    <row r="284" spans="2:3" ht="15.5" x14ac:dyDescent="0.35">
      <c r="B284" s="52"/>
      <c r="C284" s="38"/>
    </row>
    <row r="285" spans="2:3" ht="15.5" x14ac:dyDescent="0.35">
      <c r="B285" s="52"/>
      <c r="C285" s="38"/>
    </row>
    <row r="286" spans="2:3" ht="15.5" x14ac:dyDescent="0.35">
      <c r="B286" s="52"/>
      <c r="C286" s="38"/>
    </row>
    <row r="287" spans="2:3" ht="15.5" x14ac:dyDescent="0.35">
      <c r="B287" s="52"/>
      <c r="C287" s="38"/>
    </row>
    <row r="288" spans="2:3" ht="15.5" x14ac:dyDescent="0.35">
      <c r="B288" s="52"/>
      <c r="C288" s="38"/>
    </row>
    <row r="289" spans="2:3" ht="15.5" x14ac:dyDescent="0.35">
      <c r="B289" s="52"/>
      <c r="C289" s="38"/>
    </row>
    <row r="290" spans="2:3" ht="15.5" x14ac:dyDescent="0.35">
      <c r="B290" s="52"/>
      <c r="C290" s="38"/>
    </row>
    <row r="291" spans="2:3" ht="15.5" x14ac:dyDescent="0.35">
      <c r="B291" s="52"/>
      <c r="C291" s="38"/>
    </row>
    <row r="292" spans="2:3" ht="15.5" x14ac:dyDescent="0.35">
      <c r="B292" s="52"/>
      <c r="C292" s="38"/>
    </row>
    <row r="293" spans="2:3" ht="15.5" x14ac:dyDescent="0.35">
      <c r="B293" s="52"/>
      <c r="C293" s="38"/>
    </row>
    <row r="294" spans="2:3" ht="15.5" x14ac:dyDescent="0.35">
      <c r="B294" s="52"/>
      <c r="C294" s="38"/>
    </row>
    <row r="295" spans="2:3" ht="15.5" x14ac:dyDescent="0.35">
      <c r="B295" s="52"/>
      <c r="C295" s="38"/>
    </row>
    <row r="296" spans="2:3" ht="15.5" x14ac:dyDescent="0.35">
      <c r="B296" s="52"/>
      <c r="C296" s="38"/>
    </row>
    <row r="297" spans="2:3" ht="15.5" x14ac:dyDescent="0.35">
      <c r="B297" s="52"/>
      <c r="C297" s="38"/>
    </row>
    <row r="298" spans="2:3" ht="15.5" x14ac:dyDescent="0.35">
      <c r="B298" s="52"/>
      <c r="C298" s="38"/>
    </row>
    <row r="299" spans="2:3" ht="15.5" x14ac:dyDescent="0.35">
      <c r="B299" s="52"/>
      <c r="C299" s="38"/>
    </row>
    <row r="300" spans="2:3" ht="15.5" x14ac:dyDescent="0.35">
      <c r="B300" s="52"/>
      <c r="C300" s="38"/>
    </row>
    <row r="301" spans="2:3" ht="15.5" x14ac:dyDescent="0.35">
      <c r="B301" s="52"/>
      <c r="C301" s="38"/>
    </row>
    <row r="302" spans="2:3" ht="15.5" x14ac:dyDescent="0.35">
      <c r="B302" s="52"/>
      <c r="C302" s="38"/>
    </row>
    <row r="303" spans="2:3" ht="15.5" x14ac:dyDescent="0.35">
      <c r="B303" s="52"/>
      <c r="C303" s="38"/>
    </row>
    <row r="304" spans="2:3" ht="15.5" x14ac:dyDescent="0.35">
      <c r="B304" s="52"/>
      <c r="C304" s="38"/>
    </row>
    <row r="305" spans="2:3" ht="15.5" x14ac:dyDescent="0.35">
      <c r="B305" s="52"/>
      <c r="C305" s="38"/>
    </row>
    <row r="306" spans="2:3" ht="15.5" x14ac:dyDescent="0.35">
      <c r="B306" s="52"/>
      <c r="C306" s="38"/>
    </row>
    <row r="307" spans="2:3" ht="15.5" x14ac:dyDescent="0.35">
      <c r="B307" s="52"/>
      <c r="C307" s="38"/>
    </row>
    <row r="308" spans="2:3" ht="15.5" x14ac:dyDescent="0.35">
      <c r="B308" s="52"/>
      <c r="C308" s="38"/>
    </row>
    <row r="309" spans="2:3" ht="15.5" x14ac:dyDescent="0.35">
      <c r="B309" s="52"/>
      <c r="C309" s="38"/>
    </row>
    <row r="310" spans="2:3" ht="15.5" x14ac:dyDescent="0.35">
      <c r="B310" s="52"/>
      <c r="C310" s="38"/>
    </row>
    <row r="311" spans="2:3" ht="15.5" x14ac:dyDescent="0.35">
      <c r="B311" s="52"/>
      <c r="C311" s="38"/>
    </row>
    <row r="312" spans="2:3" ht="15.5" x14ac:dyDescent="0.35">
      <c r="B312" s="52"/>
      <c r="C312" s="38"/>
    </row>
    <row r="313" spans="2:3" ht="15.5" x14ac:dyDescent="0.35">
      <c r="B313" s="52"/>
      <c r="C313" s="38"/>
    </row>
    <row r="314" spans="2:3" ht="15.5" x14ac:dyDescent="0.35">
      <c r="B314" s="52"/>
      <c r="C314" s="38"/>
    </row>
    <row r="315" spans="2:3" ht="15.5" x14ac:dyDescent="0.35">
      <c r="B315" s="52"/>
      <c r="C315" s="38"/>
    </row>
    <row r="316" spans="2:3" ht="15.5" x14ac:dyDescent="0.35">
      <c r="B316" s="52"/>
      <c r="C316" s="38"/>
    </row>
    <row r="317" spans="2:3" ht="15.5" x14ac:dyDescent="0.35">
      <c r="B317" s="52"/>
      <c r="C317" s="38"/>
    </row>
    <row r="318" spans="2:3" ht="15.5" x14ac:dyDescent="0.35">
      <c r="B318" s="52"/>
      <c r="C318" s="38"/>
    </row>
    <row r="319" spans="2:3" ht="15.5" x14ac:dyDescent="0.35">
      <c r="B319" s="52"/>
      <c r="C319" s="38"/>
    </row>
    <row r="320" spans="2:3" ht="15.5" x14ac:dyDescent="0.35">
      <c r="B320" s="52"/>
      <c r="C320" s="38"/>
    </row>
    <row r="321" spans="2:3" ht="15.5" x14ac:dyDescent="0.35">
      <c r="B321" s="52"/>
      <c r="C321" s="38"/>
    </row>
    <row r="322" spans="2:3" ht="15.5" x14ac:dyDescent="0.35">
      <c r="B322" s="52"/>
      <c r="C322" s="38"/>
    </row>
    <row r="323" spans="2:3" ht="15.5" x14ac:dyDescent="0.35">
      <c r="B323" s="52"/>
      <c r="C323" s="38"/>
    </row>
    <row r="324" spans="2:3" ht="15.5" x14ac:dyDescent="0.35">
      <c r="B324" s="52"/>
      <c r="C324" s="38"/>
    </row>
    <row r="325" spans="2:3" ht="15.5" x14ac:dyDescent="0.35">
      <c r="B325" s="52"/>
      <c r="C325" s="38"/>
    </row>
    <row r="326" spans="2:3" ht="15.5" x14ac:dyDescent="0.35">
      <c r="B326" s="52"/>
      <c r="C326" s="38"/>
    </row>
    <row r="327" spans="2:3" ht="15.5" x14ac:dyDescent="0.35">
      <c r="B327" s="52"/>
      <c r="C327" s="38"/>
    </row>
    <row r="328" spans="2:3" ht="15.5" x14ac:dyDescent="0.35">
      <c r="B328" s="52"/>
      <c r="C328" s="38"/>
    </row>
    <row r="329" spans="2:3" ht="15.5" x14ac:dyDescent="0.35">
      <c r="B329" s="52"/>
      <c r="C329" s="38"/>
    </row>
    <row r="330" spans="2:3" ht="15.5" x14ac:dyDescent="0.35">
      <c r="B330" s="52"/>
      <c r="C330" s="38"/>
    </row>
    <row r="331" spans="2:3" ht="15.5" x14ac:dyDescent="0.35">
      <c r="B331" s="52"/>
      <c r="C331" s="38"/>
    </row>
    <row r="332" spans="2:3" ht="15.5" x14ac:dyDescent="0.35">
      <c r="B332" s="52"/>
      <c r="C332" s="38"/>
    </row>
    <row r="333" spans="2:3" ht="15.5" x14ac:dyDescent="0.35">
      <c r="B333" s="52"/>
      <c r="C333" s="38"/>
    </row>
    <row r="334" spans="2:3" ht="15.5" x14ac:dyDescent="0.35">
      <c r="B334" s="52"/>
      <c r="C334" s="38"/>
    </row>
    <row r="335" spans="2:3" ht="15.5" x14ac:dyDescent="0.35">
      <c r="B335" s="52"/>
      <c r="C335" s="38"/>
    </row>
    <row r="336" spans="2:3" ht="15.5" x14ac:dyDescent="0.35">
      <c r="B336" s="52"/>
      <c r="C336" s="38"/>
    </row>
    <row r="337" spans="2:3" ht="15.5" x14ac:dyDescent="0.35">
      <c r="B337" s="52"/>
      <c r="C337" s="38"/>
    </row>
    <row r="338" spans="2:3" ht="15.5" x14ac:dyDescent="0.35">
      <c r="B338" s="52"/>
      <c r="C338" s="38"/>
    </row>
    <row r="339" spans="2:3" ht="15.5" x14ac:dyDescent="0.35">
      <c r="B339" s="52"/>
      <c r="C339" s="38"/>
    </row>
    <row r="340" spans="2:3" ht="15.5" x14ac:dyDescent="0.35">
      <c r="B340" s="52"/>
      <c r="C340" s="38"/>
    </row>
    <row r="341" spans="2:3" ht="15.5" x14ac:dyDescent="0.35">
      <c r="B341" s="52"/>
      <c r="C341" s="38"/>
    </row>
    <row r="342" spans="2:3" ht="15.5" x14ac:dyDescent="0.35">
      <c r="B342" s="52"/>
      <c r="C342" s="38"/>
    </row>
    <row r="343" spans="2:3" ht="15.5" x14ac:dyDescent="0.35">
      <c r="B343" s="52"/>
      <c r="C343" s="38"/>
    </row>
    <row r="344" spans="2:3" ht="15.5" x14ac:dyDescent="0.35">
      <c r="B344" s="52"/>
      <c r="C344" s="38"/>
    </row>
    <row r="345" spans="2:3" ht="15.5" x14ac:dyDescent="0.35">
      <c r="B345" s="52"/>
      <c r="C345" s="38"/>
    </row>
  </sheetData>
  <mergeCells count="116">
    <mergeCell ref="B3:F3"/>
    <mergeCell ref="B14:F14"/>
    <mergeCell ref="B27:F27"/>
    <mergeCell ref="B28:B29"/>
    <mergeCell ref="B17:B18"/>
    <mergeCell ref="B15:B16"/>
    <mergeCell ref="B12:B13"/>
    <mergeCell ref="B10:B11"/>
    <mergeCell ref="B8:B9"/>
    <mergeCell ref="B6:B7"/>
    <mergeCell ref="B4:B5"/>
    <mergeCell ref="C4:C5"/>
    <mergeCell ref="C6:C7"/>
    <mergeCell ref="C8:C9"/>
    <mergeCell ref="C10:C11"/>
    <mergeCell ref="C12:C13"/>
    <mergeCell ref="C15:C16"/>
    <mergeCell ref="C17:C18"/>
    <mergeCell ref="C25:C26"/>
    <mergeCell ref="B19:B20"/>
    <mergeCell ref="C19:C20"/>
    <mergeCell ref="B21:B22"/>
    <mergeCell ref="C21:C22"/>
    <mergeCell ref="B23:B24"/>
    <mergeCell ref="B90:C90"/>
    <mergeCell ref="B88:B89"/>
    <mergeCell ref="B86:B87"/>
    <mergeCell ref="B84:B85"/>
    <mergeCell ref="B69:B70"/>
    <mergeCell ref="B67:B68"/>
    <mergeCell ref="B65:B66"/>
    <mergeCell ref="B63:B64"/>
    <mergeCell ref="B61:B62"/>
    <mergeCell ref="B71:B72"/>
    <mergeCell ref="B73:B74"/>
    <mergeCell ref="B76:B77"/>
    <mergeCell ref="B55:B56"/>
    <mergeCell ref="B34:B35"/>
    <mergeCell ref="B36:B37"/>
    <mergeCell ref="B38:D38"/>
    <mergeCell ref="C43:C44"/>
    <mergeCell ref="C45:C46"/>
    <mergeCell ref="B47:E47"/>
    <mergeCell ref="C48:C49"/>
    <mergeCell ref="C50:C51"/>
    <mergeCell ref="B91:B92"/>
    <mergeCell ref="B94:B95"/>
    <mergeCell ref="B97:B98"/>
    <mergeCell ref="B99:B100"/>
    <mergeCell ref="C52:C53"/>
    <mergeCell ref="B54:C54"/>
    <mergeCell ref="C55:C56"/>
    <mergeCell ref="B57:C57"/>
    <mergeCell ref="C58:C59"/>
    <mergeCell ref="C61:C62"/>
    <mergeCell ref="C63:C64"/>
    <mergeCell ref="C65:C66"/>
    <mergeCell ref="C67:C68"/>
    <mergeCell ref="C69:C70"/>
    <mergeCell ref="C71:C72"/>
    <mergeCell ref="C73:C74"/>
    <mergeCell ref="B75:C75"/>
    <mergeCell ref="C76:C77"/>
    <mergeCell ref="C91:C92"/>
    <mergeCell ref="B93:D93"/>
    <mergeCell ref="B78:B79"/>
    <mergeCell ref="B80:B81"/>
    <mergeCell ref="B82:B83"/>
    <mergeCell ref="B52:B53"/>
    <mergeCell ref="C94:C95"/>
    <mergeCell ref="B96:E96"/>
    <mergeCell ref="C97:C98"/>
    <mergeCell ref="C99:C100"/>
    <mergeCell ref="C101:C102"/>
    <mergeCell ref="C116:C117"/>
    <mergeCell ref="B120:C120"/>
    <mergeCell ref="B121:C121"/>
    <mergeCell ref="B101:B102"/>
    <mergeCell ref="B122:E122"/>
    <mergeCell ref="C103:C104"/>
    <mergeCell ref="C105:C106"/>
    <mergeCell ref="B107:D107"/>
    <mergeCell ref="C108:C109"/>
    <mergeCell ref="C110:C111"/>
    <mergeCell ref="C113:C114"/>
    <mergeCell ref="B115:E115"/>
    <mergeCell ref="B116:B117"/>
    <mergeCell ref="B103:B104"/>
    <mergeCell ref="B105:B106"/>
    <mergeCell ref="B108:B109"/>
    <mergeCell ref="B110:B111"/>
    <mergeCell ref="B113:B114"/>
    <mergeCell ref="C23:C24"/>
    <mergeCell ref="B25:B26"/>
    <mergeCell ref="C78:C79"/>
    <mergeCell ref="C80:C81"/>
    <mergeCell ref="C82:C83"/>
    <mergeCell ref="C84:C85"/>
    <mergeCell ref="C86:C87"/>
    <mergeCell ref="C88:C89"/>
    <mergeCell ref="C28:C29"/>
    <mergeCell ref="C30:C31"/>
    <mergeCell ref="C32:C33"/>
    <mergeCell ref="C34:C35"/>
    <mergeCell ref="C36:C37"/>
    <mergeCell ref="C39:C40"/>
    <mergeCell ref="C41:C42"/>
    <mergeCell ref="B58:B59"/>
    <mergeCell ref="B30:B31"/>
    <mergeCell ref="B32:B33"/>
    <mergeCell ref="B39:B40"/>
    <mergeCell ref="B41:B42"/>
    <mergeCell ref="B43:B44"/>
    <mergeCell ref="B45:B46"/>
    <mergeCell ref="B48:B49"/>
    <mergeCell ref="B50:B51"/>
  </mergeCells>
  <dataValidations count="1">
    <dataValidation type="list" allowBlank="1" showErrorMessage="1" sqref="F109:G111 F98:G106">
      <formula1>"Pass,Fail,N/A"</formula1>
    </dataValidation>
  </dataValidation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D628546783F14EA87568A81EF001A0" ma:contentTypeVersion="16" ma:contentTypeDescription="Create a new document." ma:contentTypeScope="" ma:versionID="c1ddf9104921c1419323245c1945be55">
  <xsd:schema xmlns:xsd="http://www.w3.org/2001/XMLSchema" xmlns:xs="http://www.w3.org/2001/XMLSchema" xmlns:p="http://schemas.microsoft.com/office/2006/metadata/properties" xmlns:ns2="6d48f5ce-6d0d-47b9-aca2-82194dedbc72" xmlns:ns3="d175f66e-c3a6-4785-8bc8-0c625288fd91" targetNamespace="http://schemas.microsoft.com/office/2006/metadata/properties" ma:root="true" ma:fieldsID="fb24929212eb5bcf91108547d694a3c2" ns2:_="" ns3:_="">
    <xsd:import namespace="6d48f5ce-6d0d-47b9-aca2-82194dedbc72"/>
    <xsd:import namespace="d175f66e-c3a6-4785-8bc8-0c625288fd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8f5ce-6d0d-47b9-aca2-82194dedbc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9bed12-07e5-4792-a1f1-da1865ab7e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f66e-c3a6-4785-8bc8-0c625288fd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c7ae227-14c6-4a59-993d-d45e2058faa9}" ma:internalName="TaxCatchAll" ma:showField="CatchAllData" ma:web="d175f66e-c3a6-4785-8bc8-0c625288fd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48f5ce-6d0d-47b9-aca2-82194dedbc72">
      <Terms xmlns="http://schemas.microsoft.com/office/infopath/2007/PartnerControls"/>
    </lcf76f155ced4ddcb4097134ff3c332f>
    <TaxCatchAll xmlns="d175f66e-c3a6-4785-8bc8-0c625288fd91" xsi:nil="true"/>
  </documentManagement>
</p:properties>
</file>

<file path=customXml/itemProps1.xml><?xml version="1.0" encoding="utf-8"?>
<ds:datastoreItem xmlns:ds="http://schemas.openxmlformats.org/officeDocument/2006/customXml" ds:itemID="{A019DE85-187B-4FB8-AF35-E1C87ECDA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8f5ce-6d0d-47b9-aca2-82194dedbc72"/>
    <ds:schemaRef ds:uri="d175f66e-c3a6-4785-8bc8-0c625288f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7B6861-9FF2-4CA0-BD5B-55C00379F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23A3B-6093-4E15-BF53-D93DE8D167CC}">
  <ds:schemaRefs>
    <ds:schemaRef ds:uri="http://purl.org/dc/terms/"/>
    <ds:schemaRef ds:uri="6d48f5ce-6d0d-47b9-aca2-82194dedbc72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175f66e-c3a6-4785-8bc8-0c625288fd91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SOLAGEO 5L  </vt:lpstr>
      <vt:lpstr>Calculations</vt:lpstr>
      <vt:lpstr>For Jmmy</vt:lpstr>
      <vt:lpstr>Final overall results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/>
  <dcterms:created xsi:type="dcterms:W3CDTF">2023-05-13T10:00:12Z</dcterms:created>
  <dcterms:modified xsi:type="dcterms:W3CDTF">2025-01-09T15:44:28Z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0x0101006BD628546783F14EA87568A81EF001A0</vt:lpwstr>
  </property>
  <property fmtid="{D5CDD505-2E9C-101B-9397-08002B2CF9AE}" pid="3" name="MediaServiceImageTags">
    <vt:lpwstr/>
  </property>
</Properties>
</file>