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70" yWindow="350" windowWidth="10040" windowHeight="11020"/>
  </bookViews>
  <sheets>
    <sheet name="Sizing" sheetId="4" r:id="rId1"/>
    <sheet name="Quotation" sheetId="6" r:id="rId2"/>
  </sheets>
  <calcPr calcId="144525"/>
</workbook>
</file>

<file path=xl/calcChain.xml><?xml version="1.0" encoding="utf-8"?>
<calcChain xmlns="http://schemas.openxmlformats.org/spreadsheetml/2006/main">
  <c r="M30" i="4" l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H21" i="6"/>
  <c r="C24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23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4" i="4"/>
  <c r="H25" i="4"/>
  <c r="J25" i="4" s="1"/>
  <c r="H24" i="4"/>
  <c r="J24" i="4" s="1"/>
  <c r="H21" i="4"/>
  <c r="J21" i="4" s="1"/>
  <c r="H20" i="4"/>
  <c r="J20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8" i="4"/>
  <c r="J8" i="4" s="1"/>
  <c r="H7" i="4"/>
  <c r="J7" i="4" s="1"/>
  <c r="H4" i="4"/>
  <c r="J4" i="4" s="1"/>
  <c r="H5" i="4"/>
  <c r="J5" i="4" s="1"/>
  <c r="H6" i="4"/>
  <c r="J6" i="4" s="1"/>
  <c r="H22" i="4"/>
  <c r="J22" i="4" s="1"/>
  <c r="H23" i="4"/>
  <c r="J23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9" i="6" l="1"/>
  <c r="H8" i="6"/>
  <c r="H22" i="6"/>
  <c r="H20" i="6"/>
  <c r="H17" i="6"/>
  <c r="H10" i="6"/>
  <c r="O30" i="4"/>
  <c r="H23" i="6"/>
  <c r="H19" i="6"/>
  <c r="H18" i="6"/>
  <c r="H16" i="6"/>
  <c r="H15" i="6"/>
  <c r="H14" i="6"/>
  <c r="H13" i="6"/>
  <c r="H12" i="6"/>
  <c r="H11" i="6"/>
  <c r="H7" i="6"/>
  <c r="H6" i="6"/>
  <c r="H5" i="6"/>
  <c r="H4" i="6"/>
  <c r="B4" i="6"/>
  <c r="H3" i="6"/>
  <c r="H25" i="6" l="1"/>
  <c r="H27" i="6" s="1"/>
  <c r="H28" i="6" s="1"/>
  <c r="H3" i="4" l="1"/>
  <c r="H37" i="4" l="1"/>
  <c r="H38" i="4" s="1"/>
  <c r="P30" i="4" s="1"/>
  <c r="J3" i="4"/>
  <c r="J37" i="4" l="1"/>
  <c r="N30" i="4" s="1"/>
  <c r="J38" i="4" l="1"/>
</calcChain>
</file>

<file path=xl/sharedStrings.xml><?xml version="1.0" encoding="utf-8"?>
<sst xmlns="http://schemas.openxmlformats.org/spreadsheetml/2006/main" count="168" uniqueCount="118">
  <si>
    <t>No.</t>
  </si>
  <si>
    <t>Appliance</t>
  </si>
  <si>
    <t>Quantity</t>
  </si>
  <si>
    <t>Rating (watts)</t>
  </si>
  <si>
    <t>Total watts</t>
  </si>
  <si>
    <t>operating hour</t>
  </si>
  <si>
    <t>Watt hours (Wh)</t>
  </si>
  <si>
    <t>System voltage   SV</t>
  </si>
  <si>
    <t>Peak sunhour   PSH</t>
  </si>
  <si>
    <t>Days of autonomy DOA</t>
  </si>
  <si>
    <t>Depth of descharg  DOD</t>
  </si>
  <si>
    <t>Factor of safty FOS</t>
  </si>
  <si>
    <t>System efficiency</t>
  </si>
  <si>
    <t>calculated</t>
  </si>
  <si>
    <t>selected</t>
  </si>
  <si>
    <t>Panel size  (W)</t>
  </si>
  <si>
    <t>battery  (Ah)</t>
  </si>
  <si>
    <t>charge cantroller  (A)</t>
  </si>
  <si>
    <t>inverter  (W)</t>
  </si>
  <si>
    <r>
      <t xml:space="preserve">                                              </t>
    </r>
    <r>
      <rPr>
        <b/>
        <sz val="16"/>
        <color theme="0"/>
        <rFont val="Calibri"/>
        <family val="2"/>
        <scheme val="minor"/>
      </rPr>
      <t xml:space="preserve"> </t>
    </r>
    <r>
      <rPr>
        <b/>
        <u val="double"/>
        <sz val="16"/>
        <color theme="0"/>
        <rFont val="Calibri"/>
        <family val="2"/>
        <scheme val="minor"/>
      </rPr>
      <t>fixed data for system calculation</t>
    </r>
  </si>
  <si>
    <t xml:space="preserve">                                                                                     coments</t>
  </si>
  <si>
    <t>Description</t>
  </si>
  <si>
    <t xml:space="preserve"> Quantity </t>
  </si>
  <si>
    <t>Unit</t>
  </si>
  <si>
    <t>Mtr</t>
  </si>
  <si>
    <r>
      <t xml:space="preserve"> </t>
    </r>
    <r>
      <rPr>
        <b/>
        <u val="double"/>
        <sz val="16"/>
        <color theme="0"/>
        <rFont val="Cambria"/>
        <family val="1"/>
        <scheme val="major"/>
      </rPr>
      <t xml:space="preserve"> final sizing:</t>
    </r>
  </si>
  <si>
    <t>Dc cables</t>
  </si>
  <si>
    <t>pcs</t>
  </si>
  <si>
    <t>pct</t>
  </si>
  <si>
    <t>Trunking</t>
  </si>
  <si>
    <t>pc</t>
  </si>
  <si>
    <t>Cable lugs</t>
  </si>
  <si>
    <t>cable ties</t>
  </si>
  <si>
    <t>black 200sqmm</t>
  </si>
  <si>
    <t>screws</t>
  </si>
  <si>
    <t>Item</t>
  </si>
  <si>
    <t xml:space="preserve">Storage Battery </t>
  </si>
  <si>
    <t>Solar PV panels</t>
  </si>
  <si>
    <t>inverter</t>
  </si>
  <si>
    <t>Transport</t>
  </si>
  <si>
    <t>Grand Total</t>
  </si>
  <si>
    <t>Surver computer</t>
  </si>
  <si>
    <t>Routers</t>
  </si>
  <si>
    <t>Acess point Router</t>
  </si>
  <si>
    <t>Camera</t>
  </si>
  <si>
    <t>DVR</t>
  </si>
  <si>
    <t>Monitor</t>
  </si>
  <si>
    <t>Un calculated load</t>
  </si>
  <si>
    <t>metallic smooth fabrication, painting and ground protetion pads</t>
  </si>
  <si>
    <t>self taping star 3 inch screws</t>
  </si>
  <si>
    <t>self taping star 1.5 inch</t>
  </si>
  <si>
    <t>Breakers</t>
  </si>
  <si>
    <t>100A Dc circuit breaker and their enclosure</t>
  </si>
  <si>
    <t>Board</t>
  </si>
  <si>
    <t>Panel stands</t>
  </si>
  <si>
    <t>set</t>
  </si>
  <si>
    <t>Cost of materials</t>
  </si>
  <si>
    <t>Total V of a 24v pannel</t>
  </si>
  <si>
    <t>Inverter embeded</t>
  </si>
  <si>
    <t>High frequency</t>
  </si>
  <si>
    <t>Water proof board with indicator set</t>
  </si>
  <si>
    <t>Switch</t>
  </si>
  <si>
    <t>Ac circuit breakers</t>
  </si>
  <si>
    <t>Automatic voltage switcher (AVS-30A)</t>
  </si>
  <si>
    <t>Wifi Plug Pro for Wireless Mornitoring Solar Energy System
Android/IOS APP, RJ45 Communication Port</t>
  </si>
  <si>
    <t>Wifi Dongle</t>
  </si>
  <si>
    <t>Ac cables</t>
  </si>
  <si>
    <t>single core 4sqmm Red, Black and Yellow-green</t>
  </si>
  <si>
    <t>phone charging</t>
  </si>
  <si>
    <t xml:space="preserve">               Totals</t>
  </si>
  <si>
    <t>6 of 450w</t>
  </si>
  <si>
    <t>4 of 200Ah</t>
  </si>
  <si>
    <t>Emergency maual change over 32A three phase</t>
  </si>
  <si>
    <r>
      <rPr>
        <b/>
        <sz val="12"/>
        <color theme="1"/>
        <rFont val="Arial"/>
        <family val="2"/>
      </rPr>
      <t>Cooking</t>
    </r>
    <r>
      <rPr>
        <sz val="10"/>
        <color theme="1"/>
        <rFont val="Arial"/>
        <family val="2"/>
      </rPr>
      <t>, pressure cooker: Main house one, Kitchen</t>
    </r>
  </si>
  <si>
    <r>
      <rPr>
        <b/>
        <sz val="12"/>
        <color theme="1"/>
        <rFont val="Arial"/>
        <family val="2"/>
      </rPr>
      <t xml:space="preserve">Cooking, </t>
    </r>
    <r>
      <rPr>
        <sz val="10"/>
        <color theme="1"/>
        <rFont val="Arial"/>
        <family val="2"/>
      </rPr>
      <t xml:space="preserve"> Air fryerr: Main house one, Kitchen</t>
    </r>
  </si>
  <si>
    <r>
      <rPr>
        <b/>
        <sz val="12"/>
        <color theme="1"/>
        <rFont val="Arial"/>
        <family val="2"/>
      </rPr>
      <t>Cooking,</t>
    </r>
    <r>
      <rPr>
        <sz val="10"/>
        <color theme="1"/>
        <rFont val="Arial"/>
        <family val="2"/>
      </rPr>
      <t xml:space="preserve"> Induction cookerr: Main house one, Kitchen</t>
    </r>
  </si>
  <si>
    <r>
      <rPr>
        <b/>
        <sz val="12"/>
        <color theme="1"/>
        <rFont val="Arial"/>
        <family val="2"/>
      </rPr>
      <t>Heating</t>
    </r>
    <r>
      <rPr>
        <sz val="10"/>
        <color theme="1"/>
        <rFont val="Arial"/>
        <family val="2"/>
      </rPr>
      <t xml:space="preserve"> , Pacoratorr: Main house one, Kitchen</t>
    </r>
  </si>
  <si>
    <r>
      <rPr>
        <b/>
        <sz val="12"/>
        <color theme="1"/>
        <rFont val="Arial"/>
        <family val="2"/>
      </rPr>
      <t>Flat iron</t>
    </r>
    <r>
      <rPr>
        <sz val="10"/>
        <color theme="1"/>
        <rFont val="Arial"/>
        <family val="2"/>
      </rPr>
      <t>; main House one</t>
    </r>
  </si>
  <si>
    <r>
      <rPr>
        <b/>
        <sz val="12"/>
        <color theme="1"/>
        <rFont val="Arial"/>
        <family val="2"/>
      </rPr>
      <t>Fridge</t>
    </r>
    <r>
      <rPr>
        <sz val="10"/>
        <color theme="1"/>
        <rFont val="Arial"/>
        <family val="2"/>
      </rPr>
      <t>; r: Main house one, Kitchen</t>
    </r>
  </si>
  <si>
    <r>
      <rPr>
        <b/>
        <sz val="12"/>
        <color theme="1"/>
        <rFont val="Arial"/>
        <family val="2"/>
      </rPr>
      <t>Fridge;</t>
    </r>
    <r>
      <rPr>
        <sz val="10"/>
        <color theme="1"/>
        <rFont val="Arial"/>
        <family val="2"/>
      </rPr>
      <t xml:space="preserve"> Laboratory</t>
    </r>
  </si>
  <si>
    <t>Set</t>
  </si>
  <si>
    <t>Laptops</t>
  </si>
  <si>
    <t xml:space="preserve">               New totals (to be used in calculations)</t>
  </si>
  <si>
    <t>Hoima-Kigolobya Solar Sizing second draft</t>
  </si>
  <si>
    <t>o</t>
  </si>
  <si>
    <r>
      <rPr>
        <b/>
        <sz val="12"/>
        <color theme="1"/>
        <rFont val="Arial"/>
        <family val="2"/>
      </rPr>
      <t xml:space="preserve">Blender </t>
    </r>
    <r>
      <rPr>
        <sz val="10"/>
        <color theme="1"/>
        <rFont val="Arial"/>
        <family val="2"/>
      </rPr>
      <t>: Main house one, Kitchen</t>
    </r>
  </si>
  <si>
    <r>
      <rPr>
        <b/>
        <sz val="12"/>
        <color theme="1"/>
        <rFont val="Arial"/>
        <family val="2"/>
      </rPr>
      <t>TV set</t>
    </r>
    <r>
      <rPr>
        <sz val="10"/>
        <color theme="1"/>
        <rFont val="Arial"/>
        <family val="2"/>
      </rPr>
      <t xml:space="preserve"> : Main house one, Kitchen</t>
    </r>
  </si>
  <si>
    <r>
      <rPr>
        <b/>
        <sz val="12"/>
        <color theme="1"/>
        <rFont val="Arial"/>
        <family val="2"/>
      </rPr>
      <t>AC</t>
    </r>
    <r>
      <rPr>
        <sz val="10"/>
        <color theme="1"/>
        <rFont val="Arial"/>
        <family val="2"/>
      </rPr>
      <t>: Main house one, Office, Laboratory</t>
    </r>
  </si>
  <si>
    <r>
      <rPr>
        <b/>
        <sz val="12"/>
        <color theme="1"/>
        <rFont val="Arial"/>
        <family val="2"/>
      </rPr>
      <t>Fan:</t>
    </r>
    <r>
      <rPr>
        <sz val="10"/>
        <color theme="1"/>
        <rFont val="Arial"/>
        <family val="2"/>
      </rPr>
      <t xml:space="preserve"> House 2,3, 5 $ kichen</t>
    </r>
  </si>
  <si>
    <r>
      <rPr>
        <b/>
        <sz val="12"/>
        <color theme="1"/>
        <rFont val="Arial"/>
        <family val="2"/>
      </rPr>
      <t>Mosquito Repelent</t>
    </r>
    <r>
      <rPr>
        <sz val="10"/>
        <color theme="1"/>
        <rFont val="Arial"/>
        <family val="2"/>
      </rPr>
      <t>s; Hall houses plus kitchen</t>
    </r>
  </si>
  <si>
    <r>
      <rPr>
        <b/>
        <sz val="12"/>
        <color theme="1"/>
        <rFont val="Arial"/>
        <family val="2"/>
      </rPr>
      <t>Lihgts</t>
    </r>
    <r>
      <rPr>
        <sz val="10"/>
        <color theme="1"/>
        <rFont val="Arial"/>
        <family val="2"/>
      </rPr>
      <t>; All houses</t>
    </r>
  </si>
  <si>
    <r>
      <rPr>
        <b/>
        <sz val="12"/>
        <color theme="1"/>
        <rFont val="Arial"/>
        <family val="2"/>
      </rPr>
      <t>Lihgts;</t>
    </r>
    <r>
      <rPr>
        <sz val="10"/>
        <color theme="1"/>
        <rFont val="Arial"/>
        <family val="2"/>
      </rPr>
      <t xml:space="preserve"> Outside wall mount on All houses</t>
    </r>
  </si>
  <si>
    <r>
      <rPr>
        <b/>
        <sz val="12"/>
        <color theme="1"/>
        <rFont val="Arial"/>
        <family val="2"/>
      </rPr>
      <t>Lights</t>
    </r>
    <r>
      <rPr>
        <sz val="10"/>
        <color theme="1"/>
        <rFont val="Arial"/>
        <family val="2"/>
      </rPr>
      <t>; outside Toilet</t>
    </r>
  </si>
  <si>
    <r>
      <rPr>
        <b/>
        <sz val="12"/>
        <color theme="1"/>
        <rFont val="Arial"/>
        <family val="2"/>
      </rPr>
      <t>Lights</t>
    </r>
    <r>
      <rPr>
        <sz val="10"/>
        <color theme="1"/>
        <rFont val="Arial"/>
        <family val="2"/>
      </rPr>
      <t>; Inside Toilet</t>
    </r>
  </si>
  <si>
    <r>
      <rPr>
        <b/>
        <sz val="12"/>
        <color theme="1"/>
        <rFont val="Arial"/>
        <family val="2"/>
      </rPr>
      <t>Fan</t>
    </r>
    <r>
      <rPr>
        <sz val="10"/>
        <color theme="1"/>
        <rFont val="Arial"/>
        <family val="2"/>
      </rPr>
      <t>; Inside Toilet</t>
    </r>
  </si>
  <si>
    <r>
      <rPr>
        <b/>
        <sz val="12"/>
        <color theme="1"/>
        <rFont val="Arial"/>
        <family val="2"/>
      </rPr>
      <t>Lights</t>
    </r>
    <r>
      <rPr>
        <sz val="10"/>
        <color theme="1"/>
        <rFont val="Arial"/>
        <family val="2"/>
      </rPr>
      <t>; Security on pole</t>
    </r>
  </si>
  <si>
    <r>
      <rPr>
        <b/>
        <sz val="12"/>
        <color theme="1"/>
        <rFont val="Arial"/>
        <family val="2"/>
      </rPr>
      <t>Desktop computer set</t>
    </r>
    <r>
      <rPr>
        <sz val="10"/>
        <color theme="1"/>
        <rFont val="Arial"/>
        <family val="2"/>
      </rPr>
      <t>, Office</t>
    </r>
  </si>
  <si>
    <r>
      <rPr>
        <b/>
        <sz val="12"/>
        <color theme="1"/>
        <rFont val="Arial"/>
        <family val="2"/>
      </rPr>
      <t>Desktop computer set</t>
    </r>
    <r>
      <rPr>
        <sz val="10"/>
        <color theme="1"/>
        <rFont val="Arial"/>
        <family val="2"/>
      </rPr>
      <t>, Laboratory</t>
    </r>
  </si>
  <si>
    <r>
      <rPr>
        <b/>
        <sz val="12"/>
        <color theme="1"/>
        <rFont val="Arial"/>
        <family val="2"/>
      </rPr>
      <t>Spot ligts</t>
    </r>
    <r>
      <rPr>
        <sz val="10"/>
        <color theme="1"/>
        <rFont val="Arial"/>
        <family val="2"/>
      </rPr>
      <t>; Kitchen</t>
    </r>
  </si>
  <si>
    <r>
      <rPr>
        <b/>
        <sz val="12"/>
        <color theme="1"/>
        <rFont val="Arial"/>
        <family val="2"/>
      </rPr>
      <t>LED string lights</t>
    </r>
    <r>
      <rPr>
        <sz val="10"/>
        <color theme="1"/>
        <rFont val="Arial"/>
        <family val="2"/>
      </rPr>
      <t>; Kitchen</t>
    </r>
  </si>
  <si>
    <r>
      <rPr>
        <b/>
        <sz val="12"/>
        <color theme="1"/>
        <rFont val="Arial"/>
        <family val="2"/>
      </rPr>
      <t>Printer</t>
    </r>
    <r>
      <rPr>
        <sz val="10"/>
        <color theme="1"/>
        <rFont val="Arial"/>
        <family val="2"/>
      </rPr>
      <t>; Office</t>
    </r>
  </si>
  <si>
    <r>
      <rPr>
        <b/>
        <sz val="12"/>
        <color theme="1"/>
        <rFont val="Calibri"/>
        <family val="2"/>
        <scheme val="minor"/>
      </rPr>
      <t>Steriizer</t>
    </r>
    <r>
      <rPr>
        <sz val="11"/>
        <color theme="1"/>
        <rFont val="Calibri"/>
        <family val="2"/>
        <scheme val="minor"/>
      </rPr>
      <t>; Laboratory</t>
    </r>
  </si>
  <si>
    <r>
      <rPr>
        <b/>
        <sz val="12"/>
        <color theme="1"/>
        <rFont val="Calibri"/>
        <family val="2"/>
        <scheme val="minor"/>
      </rPr>
      <t>Juicer/Toster</t>
    </r>
    <r>
      <rPr>
        <sz val="11"/>
        <color theme="1"/>
        <rFont val="Calibri"/>
        <family val="2"/>
        <scheme val="minor"/>
      </rPr>
      <t>; Kitchen</t>
    </r>
  </si>
  <si>
    <t>Lithium Battery, 48V, 350AH, 17.5KWh
Recommended Output Power=10000W
(6000cycles with DOD80%, Connected up to 6 in Parallel, communication
with FelicitySolar Inverter/4G Module)</t>
  </si>
  <si>
    <t>550W, Mono-Half Cut
VOC=51.1V, VMP=42.6V, ISC=13.6A, IMP=12.9A
2279*1134*35mm, 4㎡PV Cable=0.9M, MC4</t>
  </si>
  <si>
    <t xml:space="preserve">UV DC cable 16sqmm Single core multstranded 50 Black and 50 blue </t>
  </si>
  <si>
    <t xml:space="preserve">UV DC cable 35sqmm single core multstranded 20 red and 20 blue  </t>
  </si>
  <si>
    <t>Under ground 4mm 4 core</t>
  </si>
  <si>
    <t>mtr</t>
  </si>
  <si>
    <t>10KVA/8000W, 48V, 50/60HZ
Communication function with Lithium Battery/Wifi/4G Module
(Built-in MPPT Charger 120A Max, PV Input: Max.6600W/60~195V)
(Parallel Unit up to 6PCS, Single/Three Phase)</t>
  </si>
  <si>
    <t>Two compatiments with accessories</t>
  </si>
  <si>
    <t>16sqmm copper cable lugs</t>
  </si>
  <si>
    <t>35sqmm copper cable lugs</t>
  </si>
  <si>
    <t>Non corrosive panel stands, alminium rays/Stands</t>
  </si>
  <si>
    <t>Consultancy,installation and commisioning  Fees= 10% of material cost</t>
  </si>
  <si>
    <t>Battery protection</t>
  </si>
  <si>
    <t xml:space="preserve"> Unit Rate (UGX) </t>
  </si>
  <si>
    <t xml:space="preserve"> Amount (UGX)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</si>
</sst>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-* #,##0.0_-;\-* #,##0.0_-;_-* &quot;-&quot;_-;_-@_-"/>
    <numFmt numFmtId="167" formatCode="_-* #,##0.0_-;\-* #,##0.0_-;_-* &quot;-&quot;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 val="double"/>
      <sz val="16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u val="double"/>
      <sz val="16"/>
      <color theme="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theme="1"/>
      <name val="Calibri"/>
      <family val="2"/>
    </font>
    <font>
      <b/>
      <u val="sing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 style="double">
        <color rgb="FFFF8001"/>
      </top>
      <bottom/>
      <diagonal/>
    </border>
    <border>
      <left/>
      <right/>
      <top style="thin">
        <color rgb="FF7F7F7F"/>
      </top>
      <bottom style="double">
        <color rgb="FFFF8001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rgb="FF3F3F3F"/>
      </top>
      <bottom style="thin">
        <color rgb="FF7F7F7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/>
    <xf numFmtId="0" fontId="2" fillId="2" borderId="3" applyNumberFormat="0" applyAlignment="0" applyProtection="0"/>
    <xf numFmtId="0" fontId="3" fillId="3" borderId="0" applyNumberFormat="0" applyBorder="0" applyAlignment="0" applyProtection="0"/>
    <xf numFmtId="0" fontId="6" fillId="0" borderId="2" applyNumberFormat="0" applyFill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3" xfId="1" applyAlignment="1"/>
    <xf numFmtId="0" fontId="3" fillId="3" borderId="0" xfId="2"/>
    <xf numFmtId="0" fontId="3" fillId="3" borderId="3" xfId="2" applyBorder="1" applyAlignment="1"/>
    <xf numFmtId="0" fontId="3" fillId="3" borderId="0" xfId="2" applyAlignment="1"/>
    <xf numFmtId="0" fontId="3" fillId="3" borderId="2" xfId="2" applyBorder="1"/>
    <xf numFmtId="0" fontId="3" fillId="3" borderId="1" xfId="2" applyBorder="1" applyAlignment="1">
      <alignment wrapText="1"/>
    </xf>
    <xf numFmtId="0" fontId="3" fillId="3" borderId="1" xfId="2" applyBorder="1"/>
    <xf numFmtId="0" fontId="7" fillId="4" borderId="10" xfId="0" applyFont="1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41" fontId="3" fillId="3" borderId="0" xfId="5" applyFont="1" applyFill="1" applyAlignment="1"/>
    <xf numFmtId="165" fontId="11" fillId="0" borderId="0" xfId="4" applyNumberFormat="1" applyFont="1" applyFill="1" applyBorder="1"/>
    <xf numFmtId="0" fontId="0" fillId="0" borderId="0" xfId="0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left" wrapText="1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/>
    <xf numFmtId="0" fontId="11" fillId="0" borderId="13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0" fillId="4" borderId="11" xfId="0" applyFill="1" applyBorder="1" applyAlignment="1" applyProtection="1">
      <alignment horizontal="center"/>
      <protection locked="0"/>
    </xf>
    <xf numFmtId="0" fontId="3" fillId="3" borderId="13" xfId="2" applyBorder="1"/>
    <xf numFmtId="0" fontId="14" fillId="5" borderId="10" xfId="0" applyFont="1" applyFill="1" applyBorder="1"/>
    <xf numFmtId="0" fontId="14" fillId="5" borderId="10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 wrapText="1"/>
    </xf>
    <xf numFmtId="165" fontId="14" fillId="5" borderId="10" xfId="4" applyNumberFormat="1" applyFont="1" applyFill="1" applyBorder="1" applyAlignment="1">
      <alignment horizontal="center"/>
    </xf>
    <xf numFmtId="0" fontId="11" fillId="0" borderId="10" xfId="0" applyFont="1" applyBorder="1" applyAlignment="1">
      <alignment vertical="center"/>
    </xf>
    <xf numFmtId="165" fontId="11" fillId="0" borderId="10" xfId="4" applyNumberFormat="1" applyFont="1" applyFill="1" applyBorder="1" applyAlignment="1">
      <alignment horizontal="center" vertical="center"/>
    </xf>
    <xf numFmtId="165" fontId="11" fillId="0" borderId="10" xfId="4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3" fontId="11" fillId="0" borderId="10" xfId="0" applyNumberFormat="1" applyFont="1" applyBorder="1" applyAlignment="1">
      <alignment horizontal="left" vertical="top" wrapText="1"/>
    </xf>
    <xf numFmtId="0" fontId="15" fillId="0" borderId="0" xfId="0" applyFont="1" applyAlignment="1">
      <alignment wrapText="1"/>
    </xf>
    <xf numFmtId="165" fontId="11" fillId="0" borderId="11" xfId="4" applyNumberFormat="1" applyFont="1" applyFill="1" applyBorder="1" applyAlignment="1">
      <alignment vertical="center"/>
    </xf>
    <xf numFmtId="165" fontId="11" fillId="0" borderId="10" xfId="4" applyNumberFormat="1" applyFont="1" applyBorder="1" applyAlignment="1">
      <alignment horizontal="center" vertical="center"/>
    </xf>
    <xf numFmtId="165" fontId="11" fillId="0" borderId="13" xfId="4" applyNumberFormat="1" applyFont="1" applyBorder="1" applyAlignment="1">
      <alignment horizontal="center"/>
    </xf>
    <xf numFmtId="165" fontId="12" fillId="0" borderId="16" xfId="4" applyNumberFormat="1" applyFont="1" applyFill="1" applyBorder="1"/>
    <xf numFmtId="165" fontId="11" fillId="0" borderId="13" xfId="4" applyNumberFormat="1" applyFont="1" applyBorder="1" applyAlignment="1">
      <alignment horizontal="right"/>
    </xf>
    <xf numFmtId="165" fontId="0" fillId="0" borderId="10" xfId="4" applyNumberFormat="1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165" fontId="13" fillId="0" borderId="19" xfId="4" applyNumberFormat="1" applyFont="1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15" xfId="0" applyBorder="1"/>
    <xf numFmtId="165" fontId="13" fillId="0" borderId="15" xfId="4" applyNumberFormat="1" applyFont="1" applyFill="1" applyBorder="1" applyAlignment="1">
      <alignment horizontal="right"/>
    </xf>
    <xf numFmtId="165" fontId="8" fillId="0" borderId="24" xfId="4" applyNumberFormat="1" applyFont="1" applyBorder="1"/>
    <xf numFmtId="0" fontId="10" fillId="2" borderId="25" xfId="1" applyFont="1" applyBorder="1" applyAlignment="1"/>
    <xf numFmtId="0" fontId="3" fillId="3" borderId="10" xfId="2" applyBorder="1" applyAlignment="1"/>
    <xf numFmtId="3" fontId="17" fillId="0" borderId="0" xfId="0" applyNumberFormat="1" applyFont="1"/>
    <xf numFmtId="0" fontId="3" fillId="3" borderId="0" xfId="2" applyAlignment="1"/>
    <xf numFmtId="0" fontId="0" fillId="0" borderId="0" xfId="0"/>
    <xf numFmtId="41" fontId="3" fillId="3" borderId="3" xfId="5" applyFont="1" applyFill="1" applyBorder="1" applyAlignment="1"/>
    <xf numFmtId="41" fontId="7" fillId="4" borderId="10" xfId="5" applyFont="1" applyFill="1" applyBorder="1" applyAlignment="1" applyProtection="1">
      <alignment horizontal="center"/>
      <protection locked="0"/>
    </xf>
    <xf numFmtId="41" fontId="0" fillId="4" borderId="10" xfId="5" applyFont="1" applyFill="1" applyBorder="1" applyAlignment="1" applyProtection="1">
      <alignment horizontal="center"/>
      <protection locked="0"/>
    </xf>
    <xf numFmtId="41" fontId="3" fillId="3" borderId="13" xfId="5" applyFont="1" applyFill="1" applyBorder="1"/>
    <xf numFmtId="41" fontId="3" fillId="3" borderId="2" xfId="5" applyFont="1" applyFill="1" applyBorder="1"/>
    <xf numFmtId="41" fontId="3" fillId="3" borderId="1" xfId="5" applyFont="1" applyFill="1" applyBorder="1" applyAlignment="1">
      <alignment wrapText="1"/>
    </xf>
    <xf numFmtId="41" fontId="3" fillId="3" borderId="0" xfId="5" applyFont="1" applyFill="1"/>
    <xf numFmtId="41" fontId="0" fillId="0" borderId="0" xfId="5" applyFont="1"/>
    <xf numFmtId="41" fontId="3" fillId="3" borderId="3" xfId="5" applyFont="1" applyFill="1" applyBorder="1"/>
    <xf numFmtId="41" fontId="3" fillId="3" borderId="23" xfId="5" applyFont="1" applyFill="1" applyBorder="1"/>
    <xf numFmtId="166" fontId="3" fillId="3" borderId="1" xfId="5" applyNumberFormat="1" applyFont="1" applyFill="1" applyBorder="1" applyAlignment="1"/>
    <xf numFmtId="166" fontId="3" fillId="3" borderId="1" xfId="5" applyNumberFormat="1" applyFont="1" applyFill="1" applyBorder="1"/>
    <xf numFmtId="166" fontId="3" fillId="3" borderId="0" xfId="5" applyNumberFormat="1" applyFont="1" applyFill="1" applyAlignment="1"/>
    <xf numFmtId="166" fontId="3" fillId="3" borderId="0" xfId="5" applyNumberFormat="1" applyFont="1" applyFill="1"/>
    <xf numFmtId="41" fontId="0" fillId="4" borderId="11" xfId="5" applyFont="1" applyFill="1" applyBorder="1" applyAlignment="1" applyProtection="1">
      <alignment horizontal="center"/>
      <protection locked="0"/>
    </xf>
    <xf numFmtId="41" fontId="19" fillId="3" borderId="2" xfId="5" applyFont="1" applyFill="1" applyBorder="1" applyAlignment="1"/>
    <xf numFmtId="0" fontId="3" fillId="3" borderId="3" xfId="2" applyBorder="1" applyAlignment="1">
      <alignment horizontal="left"/>
    </xf>
    <xf numFmtId="0" fontId="7" fillId="4" borderId="10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3" fillId="3" borderId="1" xfId="2" applyBorder="1" applyAlignment="1">
      <alignment horizontal="left" wrapText="1"/>
    </xf>
    <xf numFmtId="0" fontId="3" fillId="3" borderId="1" xfId="2" applyBorder="1" applyAlignment="1">
      <alignment horizontal="left"/>
    </xf>
    <xf numFmtId="0" fontId="3" fillId="3" borderId="0" xfId="2" applyAlignment="1">
      <alignment horizontal="left"/>
    </xf>
    <xf numFmtId="0" fontId="0" fillId="0" borderId="0" xfId="0" applyAlignment="1">
      <alignment horizontal="left"/>
    </xf>
    <xf numFmtId="0" fontId="18" fillId="4" borderId="10" xfId="0" applyFont="1" applyFill="1" applyBorder="1" applyAlignment="1" applyProtection="1">
      <alignment horizontal="left"/>
      <protection locked="0"/>
    </xf>
    <xf numFmtId="0" fontId="21" fillId="4" borderId="10" xfId="0" applyFont="1" applyFill="1" applyBorder="1" applyAlignment="1" applyProtection="1">
      <alignment horizontal="left"/>
      <protection locked="0"/>
    </xf>
    <xf numFmtId="0" fontId="22" fillId="4" borderId="10" xfId="0" applyFont="1" applyFill="1" applyBorder="1" applyAlignment="1" applyProtection="1">
      <alignment horizontal="left"/>
      <protection locked="0"/>
    </xf>
    <xf numFmtId="0" fontId="0" fillId="0" borderId="0" xfId="0" applyFill="1"/>
    <xf numFmtId="3" fontId="11" fillId="0" borderId="10" xfId="0" applyNumberFormat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65" fontId="0" fillId="0" borderId="0" xfId="0" applyNumberFormat="1" applyFill="1"/>
    <xf numFmtId="0" fontId="11" fillId="0" borderId="10" xfId="0" applyFont="1" applyFill="1" applyBorder="1" applyAlignment="1">
      <alignment horizontal="left" wrapText="1"/>
    </xf>
    <xf numFmtId="0" fontId="8" fillId="0" borderId="0" xfId="0" applyFont="1" applyAlignment="1">
      <alignment horizontal="right"/>
    </xf>
    <xf numFmtId="0" fontId="6" fillId="2" borderId="9" xfId="3" applyFill="1" applyBorder="1" applyAlignment="1"/>
    <xf numFmtId="0" fontId="20" fillId="3" borderId="4" xfId="2" applyFont="1" applyBorder="1" applyAlignment="1"/>
    <xf numFmtId="0" fontId="3" fillId="3" borderId="0" xfId="2" applyAlignment="1"/>
    <xf numFmtId="0" fontId="5" fillId="3" borderId="0" xfId="2" applyFont="1" applyAlignment="1"/>
    <xf numFmtId="0" fontId="4" fillId="3" borderId="0" xfId="2" applyFont="1" applyAlignment="1"/>
    <xf numFmtId="0" fontId="0" fillId="0" borderId="0" xfId="0"/>
    <xf numFmtId="0" fontId="3" fillId="3" borderId="8" xfId="2" applyBorder="1" applyAlignment="1"/>
    <xf numFmtId="0" fontId="3" fillId="3" borderId="22" xfId="2" applyBorder="1" applyAlignment="1"/>
    <xf numFmtId="0" fontId="6" fillId="2" borderId="2" xfId="3" applyFill="1" applyAlignment="1"/>
    <xf numFmtId="0" fontId="3" fillId="3" borderId="7" xfId="2" applyBorder="1" applyAlignment="1"/>
    <xf numFmtId="0" fontId="3" fillId="3" borderId="6" xfId="2" applyBorder="1" applyAlignment="1"/>
    <xf numFmtId="0" fontId="3" fillId="3" borderId="5" xfId="2" applyBorder="1" applyAlignment="1"/>
    <xf numFmtId="165" fontId="16" fillId="0" borderId="17" xfId="4" applyNumberFormat="1" applyFont="1" applyFill="1" applyBorder="1" applyAlignment="1">
      <alignment horizontal="right"/>
    </xf>
    <xf numFmtId="165" fontId="16" fillId="0" borderId="18" xfId="4" applyNumberFormat="1" applyFont="1" applyFill="1" applyBorder="1" applyAlignment="1">
      <alignment horizontal="right"/>
    </xf>
    <xf numFmtId="0" fontId="0" fillId="0" borderId="21" xfId="0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167" fontId="2" fillId="2" borderId="3" xfId="1" applyNumberFormat="1" applyAlignment="1"/>
  </cellXfs>
  <cellStyles count="6">
    <cellStyle name="Accent4" xfId="2" builtinId="41"/>
    <cellStyle name="Check Cell" xfId="1" builtinId="23"/>
    <cellStyle name="Comma" xfId="4" builtinId="3"/>
    <cellStyle name="Comma [0]" xfId="5" builtinId="6"/>
    <cellStyle name="Linked Cell" xfId="3" builtinId="2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48"/>
  <sheetViews>
    <sheetView showGridLines="0" tabSelected="1" view="pageBreakPreview" topLeftCell="A19" zoomScale="70" zoomScaleNormal="100" zoomScaleSheetLayoutView="70" workbookViewId="0">
      <selection activeCell="M30" sqref="M30"/>
    </sheetView>
  </sheetViews>
  <sheetFormatPr defaultRowHeight="14.5" x14ac:dyDescent="0.35"/>
  <cols>
    <col min="1" max="1" width="2.26953125" customWidth="1"/>
    <col min="2" max="2" width="2.26953125" style="53" customWidth="1"/>
    <col min="3" max="3" width="4.453125" customWidth="1"/>
    <col min="4" max="4" width="51.7265625" style="76" customWidth="1"/>
    <col min="5" max="5" width="8.1796875" customWidth="1"/>
    <col min="6" max="6" width="7" style="53" customWidth="1"/>
    <col min="7" max="7" width="13" style="61" customWidth="1"/>
    <col min="8" max="8" width="13.54296875" style="61" customWidth="1"/>
    <col min="9" max="9" width="17.08984375" customWidth="1"/>
    <col min="10" max="10" width="20.81640625" style="61" customWidth="1"/>
    <col min="11" max="11" width="5.1796875" customWidth="1"/>
    <col min="12" max="12" width="9.81640625" customWidth="1"/>
    <col min="13" max="13" width="14.81640625" customWidth="1"/>
    <col min="14" max="14" width="10.26953125" customWidth="1"/>
    <col min="15" max="15" width="17.26953125" customWidth="1"/>
    <col min="16" max="16" width="16.81640625" customWidth="1"/>
    <col min="17" max="17" width="10.1796875" customWidth="1"/>
  </cols>
  <sheetData>
    <row r="1" spans="3:17" ht="29.25" customHeight="1" thickBot="1" x14ac:dyDescent="0.5">
      <c r="C1" s="88" t="s">
        <v>83</v>
      </c>
      <c r="D1" s="88"/>
      <c r="E1" s="88"/>
      <c r="F1" s="88"/>
      <c r="G1" s="88"/>
      <c r="H1" s="88"/>
      <c r="I1" s="88"/>
      <c r="J1" s="88"/>
      <c r="K1" s="4"/>
      <c r="L1" s="4"/>
      <c r="M1" s="4"/>
      <c r="N1" s="4"/>
      <c r="O1" s="10"/>
      <c r="P1" s="10"/>
      <c r="Q1" s="4"/>
    </row>
    <row r="2" spans="3:17" ht="15.5" thickTop="1" thickBot="1" x14ac:dyDescent="0.4">
      <c r="C2" s="3" t="s">
        <v>0</v>
      </c>
      <c r="D2" s="70" t="s">
        <v>1</v>
      </c>
      <c r="E2" s="3" t="s">
        <v>2</v>
      </c>
      <c r="F2" s="3" t="s">
        <v>23</v>
      </c>
      <c r="G2" s="54" t="s">
        <v>3</v>
      </c>
      <c r="H2" s="54" t="s">
        <v>4</v>
      </c>
      <c r="I2" s="3" t="s">
        <v>5</v>
      </c>
      <c r="J2" s="54" t="s">
        <v>6</v>
      </c>
      <c r="K2" s="89"/>
      <c r="L2" s="4"/>
      <c r="M2" s="4"/>
      <c r="N2" s="4"/>
      <c r="O2" s="4"/>
      <c r="P2" s="4"/>
      <c r="Q2" s="4"/>
    </row>
    <row r="3" spans="3:17" ht="16.5" thickTop="1" thickBot="1" x14ac:dyDescent="0.4">
      <c r="C3" s="8">
        <v>1</v>
      </c>
      <c r="D3" s="71" t="s">
        <v>73</v>
      </c>
      <c r="E3" s="8">
        <v>2</v>
      </c>
      <c r="F3" s="8" t="s">
        <v>27</v>
      </c>
      <c r="G3" s="55">
        <v>1000</v>
      </c>
      <c r="H3" s="62">
        <f>E3*G3</f>
        <v>2000</v>
      </c>
      <c r="I3" s="8">
        <v>3</v>
      </c>
      <c r="J3" s="54">
        <f>H3*I3</f>
        <v>6000</v>
      </c>
      <c r="K3" s="89"/>
      <c r="L3" s="4"/>
      <c r="M3" s="4"/>
      <c r="N3" s="4"/>
      <c r="O3" s="4"/>
      <c r="P3" s="4"/>
      <c r="Q3" s="4"/>
    </row>
    <row r="4" spans="3:17" s="53" customFormat="1" ht="16.5" thickTop="1" thickBot="1" x14ac:dyDescent="0.4">
      <c r="C4" s="8">
        <f>C3+1</f>
        <v>2</v>
      </c>
      <c r="D4" s="71" t="s">
        <v>74</v>
      </c>
      <c r="E4" s="8">
        <v>2</v>
      </c>
      <c r="F4" s="8" t="s">
        <v>27</v>
      </c>
      <c r="G4" s="55">
        <v>1500</v>
      </c>
      <c r="H4" s="62">
        <f t="shared" ref="H4:H36" si="0">E4*G4</f>
        <v>3000</v>
      </c>
      <c r="I4" s="8">
        <v>2</v>
      </c>
      <c r="J4" s="54">
        <f t="shared" ref="J4:J36" si="1">H4*I4</f>
        <v>6000</v>
      </c>
      <c r="K4" s="89"/>
      <c r="L4" s="52"/>
      <c r="M4" s="52"/>
      <c r="N4" s="52"/>
      <c r="O4" s="52"/>
      <c r="P4" s="52"/>
      <c r="Q4" s="52"/>
    </row>
    <row r="5" spans="3:17" s="53" customFormat="1" ht="16.5" thickTop="1" thickBot="1" x14ac:dyDescent="0.4">
      <c r="C5" s="8">
        <f t="shared" ref="C5:C22" si="2">C4+1</f>
        <v>3</v>
      </c>
      <c r="D5" s="71" t="s">
        <v>75</v>
      </c>
      <c r="E5" s="8">
        <v>2</v>
      </c>
      <c r="F5" s="8" t="s">
        <v>27</v>
      </c>
      <c r="G5" s="55">
        <v>2000</v>
      </c>
      <c r="H5" s="62">
        <f t="shared" si="0"/>
        <v>4000</v>
      </c>
      <c r="I5" s="8">
        <v>2</v>
      </c>
      <c r="J5" s="54">
        <f t="shared" si="1"/>
        <v>8000</v>
      </c>
      <c r="K5" s="89"/>
      <c r="L5" s="52"/>
      <c r="M5" s="52"/>
      <c r="N5" s="52"/>
      <c r="O5" s="52"/>
      <c r="P5" s="52"/>
      <c r="Q5" s="52"/>
    </row>
    <row r="6" spans="3:17" s="53" customFormat="1" ht="16.5" thickTop="1" thickBot="1" x14ac:dyDescent="0.4">
      <c r="C6" s="8">
        <f t="shared" si="2"/>
        <v>4</v>
      </c>
      <c r="D6" s="71" t="s">
        <v>76</v>
      </c>
      <c r="E6" s="8">
        <v>2</v>
      </c>
      <c r="F6" s="8" t="s">
        <v>27</v>
      </c>
      <c r="G6" s="55">
        <v>2000</v>
      </c>
      <c r="H6" s="62">
        <f t="shared" si="0"/>
        <v>4000</v>
      </c>
      <c r="I6" s="8">
        <v>1</v>
      </c>
      <c r="J6" s="54">
        <f t="shared" si="1"/>
        <v>4000</v>
      </c>
      <c r="K6" s="89"/>
      <c r="L6" s="52"/>
      <c r="M6" s="52"/>
      <c r="N6" s="52"/>
      <c r="O6" s="52"/>
      <c r="P6" s="52"/>
      <c r="Q6" s="52"/>
    </row>
    <row r="7" spans="3:17" s="53" customFormat="1" ht="16.5" thickTop="1" thickBot="1" x14ac:dyDescent="0.4">
      <c r="C7" s="8">
        <f t="shared" si="2"/>
        <v>5</v>
      </c>
      <c r="D7" s="71" t="s">
        <v>77</v>
      </c>
      <c r="E7" s="8">
        <v>1</v>
      </c>
      <c r="F7" s="8" t="s">
        <v>27</v>
      </c>
      <c r="G7" s="55">
        <v>2000</v>
      </c>
      <c r="H7" s="62">
        <f t="shared" si="0"/>
        <v>2000</v>
      </c>
      <c r="I7" s="8">
        <v>1</v>
      </c>
      <c r="J7" s="54">
        <f t="shared" si="1"/>
        <v>2000</v>
      </c>
      <c r="K7" s="89"/>
      <c r="L7" s="52"/>
      <c r="M7" s="52"/>
      <c r="N7" s="52"/>
      <c r="O7" s="52"/>
      <c r="P7" s="52"/>
      <c r="Q7" s="52"/>
    </row>
    <row r="8" spans="3:17" s="53" customFormat="1" ht="16.5" thickTop="1" thickBot="1" x14ac:dyDescent="0.4">
      <c r="C8" s="8">
        <f t="shared" si="2"/>
        <v>6</v>
      </c>
      <c r="D8" s="71" t="s">
        <v>78</v>
      </c>
      <c r="E8" s="8">
        <v>2</v>
      </c>
      <c r="F8" s="8" t="s">
        <v>27</v>
      </c>
      <c r="G8" s="55">
        <v>800</v>
      </c>
      <c r="H8" s="62">
        <f t="shared" si="0"/>
        <v>1600</v>
      </c>
      <c r="I8" s="8">
        <v>12</v>
      </c>
      <c r="J8" s="54">
        <f t="shared" si="1"/>
        <v>19200</v>
      </c>
      <c r="K8" s="89"/>
      <c r="L8" s="52"/>
      <c r="M8" s="52"/>
      <c r="N8" s="52"/>
      <c r="O8" s="52"/>
      <c r="P8" s="52"/>
      <c r="Q8" s="52"/>
    </row>
    <row r="9" spans="3:17" s="53" customFormat="1" ht="16.5" thickTop="1" thickBot="1" x14ac:dyDescent="0.4">
      <c r="C9" s="8">
        <f t="shared" si="2"/>
        <v>7</v>
      </c>
      <c r="D9" s="71" t="s">
        <v>79</v>
      </c>
      <c r="E9" s="8">
        <v>1</v>
      </c>
      <c r="F9" s="8" t="s">
        <v>27</v>
      </c>
      <c r="G9" s="55">
        <v>1200</v>
      </c>
      <c r="H9" s="62">
        <f t="shared" si="0"/>
        <v>1200</v>
      </c>
      <c r="I9" s="8">
        <v>24</v>
      </c>
      <c r="J9" s="54">
        <f t="shared" si="1"/>
        <v>28800</v>
      </c>
      <c r="K9" s="89"/>
      <c r="L9" s="52"/>
      <c r="M9" s="52"/>
      <c r="N9" s="52"/>
      <c r="O9" s="52"/>
      <c r="P9" s="52"/>
      <c r="Q9" s="52"/>
    </row>
    <row r="10" spans="3:17" s="53" customFormat="1" ht="16.5" thickTop="1" thickBot="1" x14ac:dyDescent="0.4">
      <c r="C10" s="8">
        <f t="shared" si="2"/>
        <v>8</v>
      </c>
      <c r="D10" s="71" t="s">
        <v>85</v>
      </c>
      <c r="E10" s="8">
        <v>2</v>
      </c>
      <c r="F10" s="8" t="s">
        <v>27</v>
      </c>
      <c r="G10" s="55">
        <v>800</v>
      </c>
      <c r="H10" s="62">
        <f t="shared" si="0"/>
        <v>1600</v>
      </c>
      <c r="I10" s="8">
        <v>1</v>
      </c>
      <c r="J10" s="54">
        <f t="shared" si="1"/>
        <v>1600</v>
      </c>
      <c r="K10" s="89"/>
      <c r="L10" s="52"/>
      <c r="M10" s="52"/>
      <c r="N10" s="52"/>
      <c r="O10" s="52"/>
      <c r="P10" s="52"/>
      <c r="Q10" s="52"/>
    </row>
    <row r="11" spans="3:17" s="53" customFormat="1" ht="16.5" thickTop="1" thickBot="1" x14ac:dyDescent="0.4">
      <c r="C11" s="8">
        <f t="shared" si="2"/>
        <v>9</v>
      </c>
      <c r="D11" s="71" t="s">
        <v>86</v>
      </c>
      <c r="E11" s="8">
        <v>2</v>
      </c>
      <c r="F11" s="8" t="s">
        <v>80</v>
      </c>
      <c r="G11" s="55">
        <v>800</v>
      </c>
      <c r="H11" s="62">
        <f t="shared" si="0"/>
        <v>1600</v>
      </c>
      <c r="I11" s="8">
        <v>6</v>
      </c>
      <c r="J11" s="54">
        <f t="shared" si="1"/>
        <v>9600</v>
      </c>
      <c r="K11" s="89"/>
      <c r="L11" s="52"/>
      <c r="M11" s="52"/>
      <c r="N11" s="52"/>
      <c r="O11" s="52"/>
      <c r="P11" s="52"/>
      <c r="Q11" s="52"/>
    </row>
    <row r="12" spans="3:17" s="53" customFormat="1" ht="16.5" thickTop="1" thickBot="1" x14ac:dyDescent="0.4">
      <c r="C12" s="8">
        <f t="shared" si="2"/>
        <v>10</v>
      </c>
      <c r="D12" s="71" t="s">
        <v>87</v>
      </c>
      <c r="E12" s="8">
        <v>3</v>
      </c>
      <c r="F12" s="8" t="s">
        <v>27</v>
      </c>
      <c r="G12" s="55">
        <v>2000</v>
      </c>
      <c r="H12" s="62">
        <f t="shared" si="0"/>
        <v>6000</v>
      </c>
      <c r="I12" s="8">
        <v>2</v>
      </c>
      <c r="J12" s="54">
        <f t="shared" si="1"/>
        <v>12000</v>
      </c>
      <c r="K12" s="89"/>
      <c r="L12" s="52"/>
      <c r="M12" s="52"/>
      <c r="N12" s="52"/>
      <c r="O12" s="52"/>
      <c r="P12" s="52"/>
      <c r="Q12" s="52"/>
    </row>
    <row r="13" spans="3:17" s="53" customFormat="1" ht="16.5" thickTop="1" thickBot="1" x14ac:dyDescent="0.4">
      <c r="C13" s="8">
        <f t="shared" si="2"/>
        <v>11</v>
      </c>
      <c r="D13" s="71" t="s">
        <v>88</v>
      </c>
      <c r="E13" s="8">
        <v>4</v>
      </c>
      <c r="F13" s="8" t="s">
        <v>27</v>
      </c>
      <c r="G13" s="55">
        <v>85</v>
      </c>
      <c r="H13" s="62">
        <f t="shared" si="0"/>
        <v>340</v>
      </c>
      <c r="I13" s="8">
        <v>3</v>
      </c>
      <c r="J13" s="54">
        <f t="shared" si="1"/>
        <v>1020</v>
      </c>
      <c r="K13" s="89"/>
      <c r="L13" s="52"/>
      <c r="M13" s="52"/>
      <c r="N13" s="52"/>
      <c r="O13" s="52"/>
      <c r="P13" s="52"/>
      <c r="Q13" s="52"/>
    </row>
    <row r="14" spans="3:17" s="53" customFormat="1" ht="16.5" thickTop="1" thickBot="1" x14ac:dyDescent="0.4">
      <c r="C14" s="8">
        <f t="shared" si="2"/>
        <v>12</v>
      </c>
      <c r="D14" s="71" t="s">
        <v>89</v>
      </c>
      <c r="E14" s="8">
        <v>7</v>
      </c>
      <c r="F14" s="8" t="s">
        <v>27</v>
      </c>
      <c r="G14" s="55">
        <v>5</v>
      </c>
      <c r="H14" s="62">
        <f t="shared" si="0"/>
        <v>35</v>
      </c>
      <c r="I14" s="8">
        <v>12</v>
      </c>
      <c r="J14" s="54">
        <f t="shared" si="1"/>
        <v>420</v>
      </c>
      <c r="K14" s="89"/>
      <c r="L14" s="52"/>
      <c r="M14" s="52"/>
      <c r="N14" s="52"/>
      <c r="O14" s="52"/>
      <c r="P14" s="52"/>
      <c r="Q14" s="52"/>
    </row>
    <row r="15" spans="3:17" s="53" customFormat="1" ht="16.5" thickTop="1" thickBot="1" x14ac:dyDescent="0.4">
      <c r="C15" s="8">
        <f t="shared" si="2"/>
        <v>13</v>
      </c>
      <c r="D15" s="71" t="s">
        <v>90</v>
      </c>
      <c r="E15" s="8">
        <v>12</v>
      </c>
      <c r="F15" s="8" t="s">
        <v>27</v>
      </c>
      <c r="G15" s="55">
        <v>6</v>
      </c>
      <c r="H15" s="62">
        <f t="shared" si="0"/>
        <v>72</v>
      </c>
      <c r="I15" s="8">
        <v>12</v>
      </c>
      <c r="J15" s="54">
        <f t="shared" si="1"/>
        <v>864</v>
      </c>
      <c r="K15" s="89"/>
      <c r="L15" s="52"/>
      <c r="M15" s="52"/>
      <c r="N15" s="52"/>
      <c r="O15" s="52"/>
      <c r="P15" s="52"/>
      <c r="Q15" s="52"/>
    </row>
    <row r="16" spans="3:17" s="53" customFormat="1" ht="16.5" thickTop="1" thickBot="1" x14ac:dyDescent="0.4">
      <c r="C16" s="8">
        <f t="shared" si="2"/>
        <v>14</v>
      </c>
      <c r="D16" s="71" t="s">
        <v>91</v>
      </c>
      <c r="E16" s="8">
        <v>12</v>
      </c>
      <c r="F16" s="8" t="s">
        <v>27</v>
      </c>
      <c r="G16" s="55">
        <v>12</v>
      </c>
      <c r="H16" s="62">
        <f t="shared" si="0"/>
        <v>144</v>
      </c>
      <c r="I16" s="8">
        <v>12</v>
      </c>
      <c r="J16" s="54">
        <f t="shared" si="1"/>
        <v>1728</v>
      </c>
      <c r="K16" s="89"/>
      <c r="L16" s="52"/>
      <c r="M16" s="52"/>
      <c r="N16" s="52"/>
      <c r="O16" s="52"/>
      <c r="P16" s="52"/>
      <c r="Q16" s="52"/>
    </row>
    <row r="17" spans="3:17" s="53" customFormat="1" ht="16.5" thickTop="1" thickBot="1" x14ac:dyDescent="0.4">
      <c r="C17" s="8">
        <f t="shared" si="2"/>
        <v>15</v>
      </c>
      <c r="D17" s="71" t="s">
        <v>92</v>
      </c>
      <c r="E17" s="8">
        <v>4</v>
      </c>
      <c r="F17" s="8" t="s">
        <v>27</v>
      </c>
      <c r="G17" s="55">
        <v>5</v>
      </c>
      <c r="H17" s="62">
        <f t="shared" si="0"/>
        <v>20</v>
      </c>
      <c r="I17" s="8">
        <v>12</v>
      </c>
      <c r="J17" s="54">
        <f t="shared" si="1"/>
        <v>240</v>
      </c>
      <c r="K17" s="89"/>
      <c r="L17" s="52"/>
      <c r="M17" s="52"/>
      <c r="N17" s="52"/>
      <c r="O17" s="52"/>
      <c r="P17" s="52"/>
      <c r="Q17" s="52"/>
    </row>
    <row r="18" spans="3:17" s="53" customFormat="1" ht="16.5" thickTop="1" thickBot="1" x14ac:dyDescent="0.4">
      <c r="C18" s="8">
        <f t="shared" si="2"/>
        <v>16</v>
      </c>
      <c r="D18" s="71" t="s">
        <v>93</v>
      </c>
      <c r="E18" s="8">
        <v>4</v>
      </c>
      <c r="F18" s="8" t="s">
        <v>27</v>
      </c>
      <c r="G18" s="55">
        <v>5</v>
      </c>
      <c r="H18" s="62">
        <f t="shared" si="0"/>
        <v>20</v>
      </c>
      <c r="I18" s="8">
        <v>3</v>
      </c>
      <c r="J18" s="54">
        <f t="shared" si="1"/>
        <v>60</v>
      </c>
      <c r="K18" s="89"/>
      <c r="L18" s="52"/>
      <c r="M18" s="52"/>
      <c r="N18" s="52"/>
      <c r="O18" s="52"/>
      <c r="P18" s="52"/>
      <c r="Q18" s="52"/>
    </row>
    <row r="19" spans="3:17" s="53" customFormat="1" ht="16.5" thickTop="1" thickBot="1" x14ac:dyDescent="0.4">
      <c r="C19" s="8">
        <f t="shared" si="2"/>
        <v>17</v>
      </c>
      <c r="D19" s="71" t="s">
        <v>94</v>
      </c>
      <c r="E19" s="8">
        <v>4</v>
      </c>
      <c r="F19" s="8" t="s">
        <v>27</v>
      </c>
      <c r="G19" s="55">
        <v>16</v>
      </c>
      <c r="H19" s="62">
        <f t="shared" si="0"/>
        <v>64</v>
      </c>
      <c r="I19" s="8">
        <v>3</v>
      </c>
      <c r="J19" s="54">
        <f t="shared" si="1"/>
        <v>192</v>
      </c>
      <c r="K19" s="89"/>
      <c r="L19" s="52"/>
      <c r="M19" s="52"/>
      <c r="N19" s="52"/>
      <c r="O19" s="52"/>
      <c r="P19" s="52"/>
      <c r="Q19" s="52"/>
    </row>
    <row r="20" spans="3:17" s="53" customFormat="1" ht="16.5" thickTop="1" thickBot="1" x14ac:dyDescent="0.4">
      <c r="C20" s="8">
        <f t="shared" si="2"/>
        <v>18</v>
      </c>
      <c r="D20" s="71" t="s">
        <v>95</v>
      </c>
      <c r="E20" s="8">
        <v>10</v>
      </c>
      <c r="F20" s="8" t="s">
        <v>27</v>
      </c>
      <c r="G20" s="55">
        <v>100</v>
      </c>
      <c r="H20" s="62">
        <f t="shared" si="0"/>
        <v>1000</v>
      </c>
      <c r="I20" s="8">
        <v>12</v>
      </c>
      <c r="J20" s="54">
        <f t="shared" si="1"/>
        <v>12000</v>
      </c>
      <c r="K20" s="89"/>
      <c r="L20" s="52"/>
      <c r="M20" s="52"/>
      <c r="N20" s="52"/>
      <c r="O20" s="52"/>
      <c r="P20" s="52"/>
      <c r="Q20" s="52"/>
    </row>
    <row r="21" spans="3:17" s="53" customFormat="1" ht="16.5" thickTop="1" thickBot="1" x14ac:dyDescent="0.4">
      <c r="C21" s="8">
        <f t="shared" si="2"/>
        <v>19</v>
      </c>
      <c r="D21" s="71" t="s">
        <v>97</v>
      </c>
      <c r="E21" s="8">
        <v>2</v>
      </c>
      <c r="F21" s="8" t="s">
        <v>27</v>
      </c>
      <c r="G21" s="55">
        <v>300</v>
      </c>
      <c r="H21" s="62">
        <f t="shared" si="0"/>
        <v>600</v>
      </c>
      <c r="I21" s="8">
        <v>8</v>
      </c>
      <c r="J21" s="54">
        <f t="shared" si="1"/>
        <v>4800</v>
      </c>
      <c r="K21" s="89"/>
      <c r="L21" s="52"/>
      <c r="M21" s="52"/>
      <c r="N21" s="52"/>
      <c r="O21" s="52"/>
      <c r="P21" s="52"/>
      <c r="Q21" s="52"/>
    </row>
    <row r="22" spans="3:17" s="53" customFormat="1" ht="16.5" thickTop="1" thickBot="1" x14ac:dyDescent="0.4">
      <c r="C22" s="8">
        <f t="shared" si="2"/>
        <v>20</v>
      </c>
      <c r="D22" s="71" t="s">
        <v>96</v>
      </c>
      <c r="E22" s="8">
        <v>3</v>
      </c>
      <c r="F22" s="8" t="s">
        <v>27</v>
      </c>
      <c r="G22" s="55">
        <v>300</v>
      </c>
      <c r="H22" s="62">
        <f t="shared" si="0"/>
        <v>900</v>
      </c>
      <c r="I22" s="8">
        <v>6</v>
      </c>
      <c r="J22" s="54">
        <f t="shared" si="1"/>
        <v>5400</v>
      </c>
      <c r="K22" s="89"/>
      <c r="L22" s="52"/>
      <c r="M22" s="52"/>
      <c r="N22" s="52"/>
      <c r="O22" s="52"/>
      <c r="P22" s="52"/>
      <c r="Q22" s="52"/>
    </row>
    <row r="23" spans="3:17" ht="16.5" thickTop="1" thickBot="1" x14ac:dyDescent="0.4">
      <c r="C23" s="8">
        <f>C22+1</f>
        <v>21</v>
      </c>
      <c r="D23" s="77" t="s">
        <v>81</v>
      </c>
      <c r="E23" s="9">
        <v>2</v>
      </c>
      <c r="F23" s="8" t="s">
        <v>27</v>
      </c>
      <c r="G23" s="56">
        <v>65</v>
      </c>
      <c r="H23" s="62">
        <f t="shared" si="0"/>
        <v>130</v>
      </c>
      <c r="I23" s="8">
        <v>3</v>
      </c>
      <c r="J23" s="54">
        <f t="shared" si="1"/>
        <v>390</v>
      </c>
      <c r="K23" s="89"/>
      <c r="L23" s="4"/>
      <c r="M23" s="4"/>
      <c r="N23" s="4"/>
      <c r="O23" s="4"/>
      <c r="P23" s="4"/>
      <c r="Q23" s="4"/>
    </row>
    <row r="24" spans="3:17" s="53" customFormat="1" ht="16.5" thickTop="1" thickBot="1" x14ac:dyDescent="0.4">
      <c r="C24" s="8">
        <f>C23+1</f>
        <v>22</v>
      </c>
      <c r="D24" s="71" t="s">
        <v>98</v>
      </c>
      <c r="E24" s="9">
        <v>10</v>
      </c>
      <c r="F24" s="8" t="s">
        <v>27</v>
      </c>
      <c r="G24" s="56">
        <v>3</v>
      </c>
      <c r="H24" s="62">
        <f t="shared" si="0"/>
        <v>30</v>
      </c>
      <c r="I24" s="8">
        <v>8</v>
      </c>
      <c r="J24" s="54">
        <f t="shared" si="1"/>
        <v>240</v>
      </c>
      <c r="K24" s="89"/>
      <c r="L24" s="52"/>
      <c r="M24" s="52"/>
      <c r="N24" s="52"/>
      <c r="O24" s="52"/>
      <c r="P24" s="52"/>
      <c r="Q24" s="52"/>
    </row>
    <row r="25" spans="3:17" s="53" customFormat="1" ht="16.5" thickTop="1" thickBot="1" x14ac:dyDescent="0.4">
      <c r="C25" s="8">
        <f t="shared" ref="C25:C36" si="3">C24+1</f>
        <v>23</v>
      </c>
      <c r="D25" s="71" t="s">
        <v>99</v>
      </c>
      <c r="E25" s="9">
        <v>3</v>
      </c>
      <c r="F25" s="8" t="s">
        <v>27</v>
      </c>
      <c r="G25" s="56">
        <v>12</v>
      </c>
      <c r="H25" s="62">
        <f t="shared" si="0"/>
        <v>36</v>
      </c>
      <c r="I25" s="8">
        <v>8</v>
      </c>
      <c r="J25" s="54">
        <f t="shared" si="1"/>
        <v>288</v>
      </c>
      <c r="K25" s="89"/>
      <c r="L25" s="52"/>
      <c r="M25" s="52"/>
      <c r="N25" s="52"/>
      <c r="O25" s="52"/>
      <c r="P25" s="52"/>
      <c r="Q25" s="52"/>
    </row>
    <row r="26" spans="3:17" ht="16.5" thickTop="1" thickBot="1" x14ac:dyDescent="0.4">
      <c r="C26" s="8">
        <f t="shared" si="3"/>
        <v>24</v>
      </c>
      <c r="D26" s="77" t="s">
        <v>41</v>
      </c>
      <c r="E26" s="9">
        <v>1</v>
      </c>
      <c r="F26" s="8" t="s">
        <v>27</v>
      </c>
      <c r="G26" s="56">
        <v>95</v>
      </c>
      <c r="H26" s="62">
        <f t="shared" si="0"/>
        <v>95</v>
      </c>
      <c r="I26" s="8">
        <v>24</v>
      </c>
      <c r="J26" s="54">
        <f t="shared" si="1"/>
        <v>2280</v>
      </c>
      <c r="K26" s="89"/>
      <c r="L26" s="4"/>
      <c r="M26" s="4"/>
      <c r="N26" s="4"/>
      <c r="O26" s="4"/>
      <c r="P26" s="4"/>
      <c r="Q26" s="4"/>
    </row>
    <row r="27" spans="3:17" ht="16.5" thickTop="1" thickBot="1" x14ac:dyDescent="0.4">
      <c r="C27" s="8">
        <f t="shared" si="3"/>
        <v>25</v>
      </c>
      <c r="D27" s="77" t="s">
        <v>42</v>
      </c>
      <c r="E27" s="9">
        <v>1</v>
      </c>
      <c r="F27" s="8" t="s">
        <v>27</v>
      </c>
      <c r="G27" s="56">
        <v>5</v>
      </c>
      <c r="H27" s="62">
        <f t="shared" si="0"/>
        <v>5</v>
      </c>
      <c r="I27" s="9">
        <v>24</v>
      </c>
      <c r="J27" s="54">
        <f t="shared" si="1"/>
        <v>120</v>
      </c>
      <c r="K27" s="89"/>
      <c r="L27" s="90" t="s">
        <v>25</v>
      </c>
      <c r="M27" s="91"/>
      <c r="N27" s="91"/>
      <c r="O27" s="91"/>
      <c r="P27" s="91"/>
      <c r="Q27" s="4"/>
    </row>
    <row r="28" spans="3:17" ht="16.5" thickTop="1" thickBot="1" x14ac:dyDescent="0.4">
      <c r="C28" s="8">
        <f t="shared" si="3"/>
        <v>26</v>
      </c>
      <c r="D28" s="77" t="s">
        <v>43</v>
      </c>
      <c r="E28" s="9">
        <v>2</v>
      </c>
      <c r="F28" s="8" t="s">
        <v>27</v>
      </c>
      <c r="G28" s="56">
        <v>10</v>
      </c>
      <c r="H28" s="62">
        <f t="shared" si="0"/>
        <v>20</v>
      </c>
      <c r="I28" s="9">
        <v>24</v>
      </c>
      <c r="J28" s="54">
        <f t="shared" si="1"/>
        <v>480</v>
      </c>
      <c r="K28" s="89"/>
      <c r="L28" s="91"/>
      <c r="M28" s="91"/>
      <c r="N28" s="91"/>
      <c r="O28" s="91"/>
      <c r="P28" s="91"/>
      <c r="Q28" s="4"/>
    </row>
    <row r="29" spans="3:17" ht="16.5" thickTop="1" thickBot="1" x14ac:dyDescent="0.4">
      <c r="C29" s="8">
        <f t="shared" si="3"/>
        <v>27</v>
      </c>
      <c r="D29" s="71" t="s">
        <v>100</v>
      </c>
      <c r="E29" s="9">
        <v>1</v>
      </c>
      <c r="F29" s="8" t="s">
        <v>27</v>
      </c>
      <c r="G29" s="56">
        <v>800</v>
      </c>
      <c r="H29" s="62">
        <f t="shared" si="0"/>
        <v>800</v>
      </c>
      <c r="I29" s="9">
        <v>3</v>
      </c>
      <c r="J29" s="54">
        <f t="shared" si="1"/>
        <v>2400</v>
      </c>
      <c r="K29" s="89"/>
      <c r="L29" s="4"/>
      <c r="M29" s="1" t="s">
        <v>15</v>
      </c>
      <c r="N29" s="1" t="s">
        <v>16</v>
      </c>
      <c r="O29" s="1" t="s">
        <v>17</v>
      </c>
      <c r="P29" s="1" t="s">
        <v>18</v>
      </c>
      <c r="Q29" s="4"/>
    </row>
    <row r="30" spans="3:17" ht="16.5" thickTop="1" thickBot="1" x14ac:dyDescent="0.4">
      <c r="C30" s="8">
        <f t="shared" si="3"/>
        <v>28</v>
      </c>
      <c r="D30" s="78" t="s">
        <v>44</v>
      </c>
      <c r="E30" s="9">
        <v>6</v>
      </c>
      <c r="F30" s="8" t="s">
        <v>27</v>
      </c>
      <c r="G30" s="56">
        <v>5</v>
      </c>
      <c r="H30" s="62">
        <f t="shared" si="0"/>
        <v>30</v>
      </c>
      <c r="I30" s="9">
        <v>24</v>
      </c>
      <c r="J30" s="54">
        <f t="shared" si="1"/>
        <v>720</v>
      </c>
      <c r="K30" s="89"/>
      <c r="L30" s="4" t="s">
        <v>13</v>
      </c>
      <c r="M30" s="109">
        <f>J38/(D42*J42)</f>
        <v>33902</v>
      </c>
      <c r="N30" s="1">
        <f>(J37*E42)/(C42*G42)</f>
        <v>3611.7187499999995</v>
      </c>
      <c r="O30" s="1">
        <f>(M31/I42)*H42</f>
        <v>990</v>
      </c>
      <c r="P30" s="1">
        <f>H38*H42</f>
        <v>45570.36</v>
      </c>
      <c r="Q30" s="4"/>
    </row>
    <row r="31" spans="3:17" ht="16.5" thickTop="1" thickBot="1" x14ac:dyDescent="0.4">
      <c r="C31" s="8">
        <f t="shared" si="3"/>
        <v>29</v>
      </c>
      <c r="D31" s="78" t="s">
        <v>45</v>
      </c>
      <c r="E31" s="9">
        <v>1</v>
      </c>
      <c r="F31" s="8" t="s">
        <v>27</v>
      </c>
      <c r="G31" s="56">
        <v>17</v>
      </c>
      <c r="H31" s="62">
        <f t="shared" si="0"/>
        <v>17</v>
      </c>
      <c r="I31" s="9">
        <v>24</v>
      </c>
      <c r="J31" s="54">
        <f t="shared" si="1"/>
        <v>408</v>
      </c>
      <c r="K31" s="89"/>
      <c r="L31" s="4" t="s">
        <v>14</v>
      </c>
      <c r="M31" s="1">
        <v>33000</v>
      </c>
      <c r="N31" s="49">
        <v>800</v>
      </c>
      <c r="O31" s="49">
        <v>100</v>
      </c>
      <c r="P31" s="49">
        <v>3000</v>
      </c>
      <c r="Q31" s="4"/>
    </row>
    <row r="32" spans="3:17" ht="16.5" thickTop="1" thickBot="1" x14ac:dyDescent="0.4">
      <c r="C32" s="8">
        <f t="shared" si="3"/>
        <v>30</v>
      </c>
      <c r="D32" s="78" t="s">
        <v>46</v>
      </c>
      <c r="E32" s="9">
        <v>1</v>
      </c>
      <c r="F32" s="8" t="s">
        <v>27</v>
      </c>
      <c r="G32" s="56">
        <v>25</v>
      </c>
      <c r="H32" s="62">
        <f t="shared" si="0"/>
        <v>25</v>
      </c>
      <c r="I32" s="9">
        <v>24</v>
      </c>
      <c r="J32" s="54">
        <f t="shared" si="1"/>
        <v>600</v>
      </c>
      <c r="K32" s="89"/>
      <c r="L32" s="4"/>
      <c r="M32" s="50" t="s">
        <v>70</v>
      </c>
      <c r="N32" s="50" t="s">
        <v>71</v>
      </c>
      <c r="O32" s="50" t="s">
        <v>58</v>
      </c>
      <c r="P32" s="50" t="s">
        <v>59</v>
      </c>
      <c r="Q32" s="4"/>
    </row>
    <row r="33" spans="3:17" ht="16.5" thickTop="1" thickBot="1" x14ac:dyDescent="0.4">
      <c r="C33" s="8">
        <f t="shared" si="3"/>
        <v>31</v>
      </c>
      <c r="D33" s="72" t="s">
        <v>101</v>
      </c>
      <c r="E33" s="9">
        <v>1</v>
      </c>
      <c r="F33" s="8" t="s">
        <v>27</v>
      </c>
      <c r="G33" s="56">
        <v>1500</v>
      </c>
      <c r="H33" s="62">
        <f t="shared" si="0"/>
        <v>1500</v>
      </c>
      <c r="I33" s="9">
        <v>2</v>
      </c>
      <c r="J33" s="54">
        <f t="shared" si="1"/>
        <v>3000</v>
      </c>
      <c r="K33" s="89"/>
      <c r="L33" s="4"/>
      <c r="M33" s="4"/>
      <c r="N33" s="4"/>
      <c r="O33" s="4"/>
      <c r="P33" s="4"/>
      <c r="Q33" s="4"/>
    </row>
    <row r="34" spans="3:17" ht="16.5" thickTop="1" thickBot="1" x14ac:dyDescent="0.4">
      <c r="C34" s="8">
        <f t="shared" si="3"/>
        <v>32</v>
      </c>
      <c r="D34" s="72" t="s">
        <v>102</v>
      </c>
      <c r="E34" s="9">
        <v>1</v>
      </c>
      <c r="F34" s="8" t="s">
        <v>27</v>
      </c>
      <c r="G34" s="56">
        <v>1500</v>
      </c>
      <c r="H34" s="62">
        <f t="shared" si="0"/>
        <v>1500</v>
      </c>
      <c r="I34" s="9">
        <v>2</v>
      </c>
      <c r="J34" s="54">
        <f t="shared" si="1"/>
        <v>3000</v>
      </c>
      <c r="K34" s="89"/>
      <c r="L34" s="4"/>
      <c r="M34" s="4"/>
      <c r="N34" s="4"/>
      <c r="O34" s="4"/>
      <c r="P34" s="4"/>
      <c r="Q34" s="4"/>
    </row>
    <row r="35" spans="3:17" ht="16.5" thickTop="1" thickBot="1" x14ac:dyDescent="0.4">
      <c r="C35" s="8">
        <f t="shared" si="3"/>
        <v>33</v>
      </c>
      <c r="D35" s="78" t="s">
        <v>68</v>
      </c>
      <c r="E35" s="9">
        <v>8</v>
      </c>
      <c r="F35" s="8" t="s">
        <v>27</v>
      </c>
      <c r="G35" s="56">
        <v>5</v>
      </c>
      <c r="H35" s="62">
        <f t="shared" si="0"/>
        <v>40</v>
      </c>
      <c r="I35" s="9">
        <v>6</v>
      </c>
      <c r="J35" s="54">
        <f t="shared" si="1"/>
        <v>240</v>
      </c>
      <c r="K35" s="89"/>
      <c r="L35" s="4"/>
      <c r="M35" s="4"/>
      <c r="N35" s="4"/>
      <c r="O35" s="4"/>
      <c r="P35" s="4"/>
      <c r="Q35" s="4"/>
    </row>
    <row r="36" spans="3:17" ht="16.5" thickTop="1" thickBot="1" x14ac:dyDescent="0.4">
      <c r="C36" s="8">
        <f t="shared" si="3"/>
        <v>34</v>
      </c>
      <c r="D36" s="79" t="s">
        <v>47</v>
      </c>
      <c r="E36" s="22">
        <v>1</v>
      </c>
      <c r="F36" s="8" t="s">
        <v>27</v>
      </c>
      <c r="G36" s="68">
        <v>100</v>
      </c>
      <c r="H36" s="62">
        <f t="shared" si="0"/>
        <v>100</v>
      </c>
      <c r="I36" s="9">
        <v>6</v>
      </c>
      <c r="J36" s="54">
        <f t="shared" si="1"/>
        <v>600</v>
      </c>
      <c r="K36" s="89"/>
      <c r="L36" s="92" t="s">
        <v>20</v>
      </c>
      <c r="M36" s="92"/>
      <c r="N36" s="92"/>
      <c r="O36" s="92"/>
      <c r="P36" s="92"/>
      <c r="Q36" s="92"/>
    </row>
    <row r="37" spans="3:17" ht="15.5" thickTop="1" thickBot="1" x14ac:dyDescent="0.4">
      <c r="C37" s="93" t="s">
        <v>69</v>
      </c>
      <c r="D37" s="94"/>
      <c r="E37" s="23"/>
      <c r="F37" s="23"/>
      <c r="G37" s="57"/>
      <c r="H37" s="63">
        <f>SUM(H3:H36)</f>
        <v>34523</v>
      </c>
      <c r="I37" s="2"/>
      <c r="J37" s="54">
        <f>SUM(J3:J36)</f>
        <v>138690</v>
      </c>
      <c r="K37" s="89"/>
      <c r="L37" s="95"/>
      <c r="M37" s="95"/>
      <c r="N37" s="95"/>
      <c r="O37" s="95"/>
      <c r="P37" s="95"/>
      <c r="Q37" s="95"/>
    </row>
    <row r="38" spans="3:17" ht="19.5" thickTop="1" thickBot="1" x14ac:dyDescent="0.5">
      <c r="C38" s="96" t="s">
        <v>82</v>
      </c>
      <c r="D38" s="96"/>
      <c r="E38" s="5"/>
      <c r="F38" s="5"/>
      <c r="G38" s="58"/>
      <c r="H38" s="69">
        <f>H37+10%*H37</f>
        <v>37975.300000000003</v>
      </c>
      <c r="I38" s="5"/>
      <c r="J38" s="69">
        <f>J37+10%*J37</f>
        <v>152559</v>
      </c>
      <c r="K38" s="89"/>
      <c r="L38" s="87"/>
      <c r="M38" s="87"/>
      <c r="N38" s="87"/>
      <c r="O38" s="87"/>
      <c r="P38" s="87"/>
      <c r="Q38" s="87"/>
    </row>
    <row r="39" spans="3:17" ht="15.5" thickTop="1" thickBot="1" x14ac:dyDescent="0.4">
      <c r="C39" s="97" t="s">
        <v>19</v>
      </c>
      <c r="D39" s="97"/>
      <c r="E39" s="97"/>
      <c r="F39" s="97"/>
      <c r="G39" s="97"/>
      <c r="H39" s="97"/>
      <c r="I39" s="97"/>
      <c r="J39" s="97"/>
      <c r="K39" s="89"/>
      <c r="L39" s="87"/>
      <c r="M39" s="87"/>
      <c r="N39" s="87"/>
      <c r="O39" s="87"/>
      <c r="P39" s="87"/>
      <c r="Q39" s="87"/>
    </row>
    <row r="40" spans="3:17" ht="15.5" thickTop="1" thickBot="1" x14ac:dyDescent="0.4">
      <c r="C40" s="98"/>
      <c r="D40" s="98"/>
      <c r="E40" s="98"/>
      <c r="F40" s="98"/>
      <c r="G40" s="98"/>
      <c r="H40" s="98"/>
      <c r="I40" s="98"/>
      <c r="J40" s="98"/>
      <c r="K40" s="89"/>
      <c r="L40" s="87"/>
      <c r="M40" s="87"/>
      <c r="N40" s="87"/>
      <c r="O40" s="87"/>
      <c r="P40" s="87"/>
      <c r="Q40" s="87"/>
    </row>
    <row r="41" spans="3:17" ht="73.5" thickTop="1" thickBot="1" x14ac:dyDescent="0.4">
      <c r="C41" s="6" t="s">
        <v>7</v>
      </c>
      <c r="D41" s="73" t="s">
        <v>8</v>
      </c>
      <c r="E41" s="6" t="s">
        <v>9</v>
      </c>
      <c r="F41" s="6"/>
      <c r="G41" s="59" t="s">
        <v>10</v>
      </c>
      <c r="H41" s="59" t="s">
        <v>11</v>
      </c>
      <c r="I41" s="6" t="s">
        <v>57</v>
      </c>
      <c r="J41" s="59" t="s">
        <v>12</v>
      </c>
      <c r="K41" s="89"/>
      <c r="L41" s="87"/>
      <c r="M41" s="87"/>
      <c r="N41" s="87"/>
      <c r="O41" s="87"/>
      <c r="P41" s="87"/>
      <c r="Q41" s="87"/>
    </row>
    <row r="42" spans="3:17" ht="15" thickTop="1" x14ac:dyDescent="0.35">
      <c r="C42" s="7">
        <v>48</v>
      </c>
      <c r="D42" s="74">
        <v>5</v>
      </c>
      <c r="E42" s="7">
        <v>1</v>
      </c>
      <c r="F42" s="7"/>
      <c r="G42" s="65">
        <v>0.8</v>
      </c>
      <c r="H42" s="65">
        <v>1.2</v>
      </c>
      <c r="I42" s="7">
        <v>40</v>
      </c>
      <c r="J42" s="64">
        <v>0.9</v>
      </c>
      <c r="K42" s="89"/>
      <c r="L42" s="4"/>
      <c r="M42" s="4"/>
      <c r="N42" s="4"/>
      <c r="O42" s="4"/>
      <c r="P42" s="4"/>
      <c r="Q42" s="4"/>
    </row>
    <row r="43" spans="3:17" x14ac:dyDescent="0.35">
      <c r="C43" s="2"/>
      <c r="D43" s="75"/>
      <c r="E43" s="2"/>
      <c r="F43" s="2"/>
      <c r="G43" s="67">
        <v>0.8</v>
      </c>
      <c r="H43" s="60"/>
      <c r="I43" s="2"/>
      <c r="J43" s="66">
        <v>0.9</v>
      </c>
      <c r="K43" s="4"/>
      <c r="L43" s="4"/>
      <c r="M43" s="4"/>
      <c r="N43" s="4"/>
      <c r="O43" s="4"/>
      <c r="P43" s="4"/>
      <c r="Q43" s="4"/>
    </row>
    <row r="48" spans="3:17" x14ac:dyDescent="0.35">
      <c r="D48" s="76" t="s">
        <v>84</v>
      </c>
    </row>
  </sheetData>
  <dataConsolidate/>
  <mergeCells count="12">
    <mergeCell ref="L40:Q40"/>
    <mergeCell ref="L41:Q41"/>
    <mergeCell ref="C1:J1"/>
    <mergeCell ref="K2:K42"/>
    <mergeCell ref="L27:P28"/>
    <mergeCell ref="L36:Q36"/>
    <mergeCell ref="C37:D37"/>
    <mergeCell ref="L37:Q37"/>
    <mergeCell ref="C38:D38"/>
    <mergeCell ref="L38:Q38"/>
    <mergeCell ref="C39:J40"/>
    <mergeCell ref="L39:Q39"/>
  </mergeCells>
  <dataValidations count="3">
    <dataValidation type="list" allowBlank="1" showInputMessage="1" showErrorMessage="1" sqref="P31">
      <formula1>"0,20,50,100, 150, 200, 250,300,400,500,600,650,1000,1200,1500,2000,2500,3000,3500,5000,7500,10000"</formula1>
    </dataValidation>
    <dataValidation type="list" allowBlank="1" showInputMessage="1" showErrorMessage="1" sqref="O31">
      <formula1>"0,5,10,13,15,20,24,25,26,30,50,60,80,100,120"</formula1>
    </dataValidation>
    <dataValidation type="list" allowBlank="1" showInputMessage="1" showErrorMessage="1" sqref="N31">
      <formula1>"0,10,20,30,40,50,60,70,80,90,100,200,300,400,500,600,800,1200"</formula1>
    </dataValidation>
  </dataValidations>
  <pageMargins left="0.7" right="0.7" top="0.75" bottom="0.75" header="0.3" footer="0.3"/>
  <pageSetup scale="61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30"/>
  <sheetViews>
    <sheetView showGridLines="0" view="pageBreakPreview" topLeftCell="A10" zoomScale="85" zoomScaleNormal="100" zoomScaleSheetLayoutView="85" workbookViewId="0">
      <selection activeCell="B2" sqref="B2:H28"/>
    </sheetView>
  </sheetViews>
  <sheetFormatPr defaultRowHeight="14.5" x14ac:dyDescent="0.35"/>
  <cols>
    <col min="1" max="1" width="1.54296875" customWidth="1"/>
    <col min="2" max="2" width="4.453125" customWidth="1"/>
    <col min="3" max="3" width="22.54296875" customWidth="1"/>
    <col min="4" max="4" width="46.81640625" customWidth="1"/>
    <col min="5" max="5" width="10" customWidth="1"/>
    <col min="7" max="7" width="17" customWidth="1"/>
    <col min="8" max="8" width="16.7265625" customWidth="1"/>
    <col min="9" max="9" width="10.1796875" bestFit="1" customWidth="1"/>
  </cols>
  <sheetData>
    <row r="1" spans="2:9" ht="18.75" customHeight="1" x14ac:dyDescent="0.35">
      <c r="B1" s="101"/>
      <c r="C1" s="101"/>
      <c r="D1" s="101"/>
      <c r="E1" s="101"/>
      <c r="F1" s="101"/>
      <c r="G1" s="101"/>
      <c r="H1" s="101"/>
    </row>
    <row r="2" spans="2:9" ht="18.5" x14ac:dyDescent="0.45">
      <c r="B2" s="24" t="s">
        <v>0</v>
      </c>
      <c r="C2" s="25" t="s">
        <v>35</v>
      </c>
      <c r="D2" s="26" t="s">
        <v>21</v>
      </c>
      <c r="E2" s="25" t="s">
        <v>22</v>
      </c>
      <c r="F2" s="25" t="s">
        <v>23</v>
      </c>
      <c r="G2" s="27" t="s">
        <v>116</v>
      </c>
      <c r="H2" s="27" t="s">
        <v>117</v>
      </c>
    </row>
    <row r="3" spans="2:9" ht="77.5" x14ac:dyDescent="0.35">
      <c r="B3" s="28">
        <v>1</v>
      </c>
      <c r="C3" s="17" t="s">
        <v>36</v>
      </c>
      <c r="D3" s="14" t="s">
        <v>103</v>
      </c>
      <c r="E3" s="17">
        <v>3</v>
      </c>
      <c r="F3" s="17" t="s">
        <v>27</v>
      </c>
      <c r="G3" s="29">
        <v>9500000</v>
      </c>
      <c r="H3" s="30">
        <f t="shared" ref="H3:H23" si="0">E3*G3</f>
        <v>28500000</v>
      </c>
    </row>
    <row r="4" spans="2:9" ht="43.5" x14ac:dyDescent="0.35">
      <c r="B4" s="28">
        <f>B3+1</f>
        <v>2</v>
      </c>
      <c r="C4" s="17" t="s">
        <v>37</v>
      </c>
      <c r="D4" s="31" t="s">
        <v>104</v>
      </c>
      <c r="E4" s="17">
        <v>33</v>
      </c>
      <c r="F4" s="17" t="s">
        <v>27</v>
      </c>
      <c r="G4" s="29">
        <v>550000</v>
      </c>
      <c r="H4" s="30">
        <f t="shared" si="0"/>
        <v>18150000</v>
      </c>
    </row>
    <row r="5" spans="2:9" s="80" customFormat="1" ht="31" x14ac:dyDescent="0.35">
      <c r="B5" s="28">
        <f t="shared" ref="B5:B23" si="1">B4+1</f>
        <v>3</v>
      </c>
      <c r="C5" s="83" t="s">
        <v>115</v>
      </c>
      <c r="D5" s="85" t="s">
        <v>48</v>
      </c>
      <c r="E5" s="83">
        <v>1</v>
      </c>
      <c r="F5" s="83" t="s">
        <v>30</v>
      </c>
      <c r="G5" s="29">
        <v>1200000</v>
      </c>
      <c r="H5" s="30">
        <f t="shared" si="0"/>
        <v>1200000</v>
      </c>
    </row>
    <row r="6" spans="2:9" ht="31" x14ac:dyDescent="0.35">
      <c r="B6" s="28">
        <f t="shared" si="1"/>
        <v>4</v>
      </c>
      <c r="C6" s="102" t="s">
        <v>26</v>
      </c>
      <c r="D6" s="16" t="s">
        <v>105</v>
      </c>
      <c r="E6" s="17">
        <v>100</v>
      </c>
      <c r="F6" s="17" t="s">
        <v>24</v>
      </c>
      <c r="G6" s="30">
        <v>12000</v>
      </c>
      <c r="H6" s="30">
        <f t="shared" ref="H6:H10" si="2">E6*G6</f>
        <v>1200000</v>
      </c>
    </row>
    <row r="7" spans="2:9" ht="31" x14ac:dyDescent="0.35">
      <c r="B7" s="28">
        <f t="shared" si="1"/>
        <v>5</v>
      </c>
      <c r="C7" s="103"/>
      <c r="D7" s="32" t="s">
        <v>106</v>
      </c>
      <c r="E7" s="17">
        <v>40</v>
      </c>
      <c r="F7" s="17" t="s">
        <v>24</v>
      </c>
      <c r="G7" s="30">
        <v>26000</v>
      </c>
      <c r="H7" s="30">
        <f t="shared" si="2"/>
        <v>1040000</v>
      </c>
    </row>
    <row r="8" spans="2:9" s="80" customFormat="1" ht="14.25" customHeight="1" x14ac:dyDescent="0.35">
      <c r="B8" s="28">
        <f t="shared" si="1"/>
        <v>6</v>
      </c>
      <c r="C8" s="107" t="s">
        <v>66</v>
      </c>
      <c r="D8" s="81" t="s">
        <v>67</v>
      </c>
      <c r="E8" s="82">
        <v>50</v>
      </c>
      <c r="F8" s="83" t="s">
        <v>24</v>
      </c>
      <c r="G8" s="34">
        <v>4200</v>
      </c>
      <c r="H8" s="30">
        <f t="shared" si="2"/>
        <v>210000</v>
      </c>
      <c r="I8" s="84"/>
    </row>
    <row r="9" spans="2:9" s="80" customFormat="1" ht="15.5" x14ac:dyDescent="0.35">
      <c r="B9" s="28">
        <f t="shared" si="1"/>
        <v>7</v>
      </c>
      <c r="C9" s="108"/>
      <c r="D9" s="81" t="s">
        <v>107</v>
      </c>
      <c r="E9" s="82">
        <v>180</v>
      </c>
      <c r="F9" s="83" t="s">
        <v>108</v>
      </c>
      <c r="G9" s="34">
        <v>23000</v>
      </c>
      <c r="H9" s="30">
        <f t="shared" si="2"/>
        <v>4140000</v>
      </c>
    </row>
    <row r="10" spans="2:9" ht="87" x14ac:dyDescent="0.35">
      <c r="B10" s="28">
        <f t="shared" si="1"/>
        <v>8</v>
      </c>
      <c r="C10" s="15" t="s">
        <v>38</v>
      </c>
      <c r="D10" s="33" t="s">
        <v>109</v>
      </c>
      <c r="E10" s="15">
        <v>3</v>
      </c>
      <c r="F10" s="17" t="s">
        <v>30</v>
      </c>
      <c r="G10" s="34">
        <v>5500000</v>
      </c>
      <c r="H10" s="30">
        <f t="shared" si="2"/>
        <v>16500000</v>
      </c>
    </row>
    <row r="11" spans="2:9" ht="15.5" x14ac:dyDescent="0.35">
      <c r="B11" s="28">
        <f t="shared" si="1"/>
        <v>9</v>
      </c>
      <c r="C11" s="15" t="s">
        <v>29</v>
      </c>
      <c r="D11" s="16" t="s">
        <v>110</v>
      </c>
      <c r="E11" s="15">
        <v>1</v>
      </c>
      <c r="F11" s="17" t="s">
        <v>55</v>
      </c>
      <c r="G11" s="34">
        <v>170000</v>
      </c>
      <c r="H11" s="30">
        <f t="shared" si="0"/>
        <v>170000</v>
      </c>
    </row>
    <row r="12" spans="2:9" ht="15.5" x14ac:dyDescent="0.35">
      <c r="B12" s="28">
        <f t="shared" si="1"/>
        <v>10</v>
      </c>
      <c r="C12" s="105" t="s">
        <v>31</v>
      </c>
      <c r="D12" s="16" t="s">
        <v>111</v>
      </c>
      <c r="E12" s="15">
        <v>16</v>
      </c>
      <c r="F12" s="17" t="s">
        <v>27</v>
      </c>
      <c r="G12" s="34">
        <v>2000</v>
      </c>
      <c r="H12" s="30">
        <f t="shared" si="0"/>
        <v>32000</v>
      </c>
    </row>
    <row r="13" spans="2:9" ht="15.5" x14ac:dyDescent="0.35">
      <c r="B13" s="28">
        <f t="shared" si="1"/>
        <v>11</v>
      </c>
      <c r="C13" s="106"/>
      <c r="D13" s="16" t="s">
        <v>112</v>
      </c>
      <c r="E13" s="15">
        <v>10</v>
      </c>
      <c r="F13" s="17" t="s">
        <v>27</v>
      </c>
      <c r="G13" s="34">
        <v>3500</v>
      </c>
      <c r="H13" s="30">
        <f t="shared" si="0"/>
        <v>35000</v>
      </c>
    </row>
    <row r="14" spans="2:9" ht="15.5" x14ac:dyDescent="0.35">
      <c r="B14" s="28">
        <f t="shared" si="1"/>
        <v>12</v>
      </c>
      <c r="C14" s="17" t="s">
        <v>32</v>
      </c>
      <c r="D14" s="13" t="s">
        <v>33</v>
      </c>
      <c r="E14" s="17">
        <v>2</v>
      </c>
      <c r="F14" s="17" t="s">
        <v>30</v>
      </c>
      <c r="G14" s="35">
        <v>32000</v>
      </c>
      <c r="H14" s="30">
        <f t="shared" si="0"/>
        <v>64000</v>
      </c>
    </row>
    <row r="15" spans="2:9" ht="15.5" x14ac:dyDescent="0.35">
      <c r="B15" s="28">
        <f t="shared" si="1"/>
        <v>13</v>
      </c>
      <c r="C15" s="102" t="s">
        <v>34</v>
      </c>
      <c r="D15" s="13" t="s">
        <v>49</v>
      </c>
      <c r="E15" s="17">
        <v>1</v>
      </c>
      <c r="F15" s="17" t="s">
        <v>28</v>
      </c>
      <c r="G15" s="35">
        <v>28000</v>
      </c>
      <c r="H15" s="30">
        <f t="shared" si="0"/>
        <v>28000</v>
      </c>
    </row>
    <row r="16" spans="2:9" ht="15.5" x14ac:dyDescent="0.35">
      <c r="B16" s="28">
        <f t="shared" si="1"/>
        <v>14</v>
      </c>
      <c r="C16" s="103"/>
      <c r="D16" s="13" t="s">
        <v>50</v>
      </c>
      <c r="E16" s="17">
        <v>1</v>
      </c>
      <c r="F16" s="17" t="s">
        <v>28</v>
      </c>
      <c r="G16" s="35">
        <v>23000</v>
      </c>
      <c r="H16" s="30">
        <f t="shared" si="0"/>
        <v>23000</v>
      </c>
    </row>
    <row r="17" spans="2:9" ht="15.5" x14ac:dyDescent="0.35">
      <c r="B17" s="28">
        <f t="shared" si="1"/>
        <v>15</v>
      </c>
      <c r="C17" s="102" t="s">
        <v>51</v>
      </c>
      <c r="D17" s="13" t="s">
        <v>62</v>
      </c>
      <c r="E17" s="17">
        <v>7</v>
      </c>
      <c r="F17" s="17" t="s">
        <v>27</v>
      </c>
      <c r="G17" s="35">
        <v>35000</v>
      </c>
      <c r="H17" s="30">
        <f t="shared" si="0"/>
        <v>245000</v>
      </c>
    </row>
    <row r="18" spans="2:9" ht="15.5" x14ac:dyDescent="0.35">
      <c r="B18" s="28">
        <f t="shared" si="1"/>
        <v>16</v>
      </c>
      <c r="C18" s="103"/>
      <c r="D18" s="13" t="s">
        <v>52</v>
      </c>
      <c r="E18" s="17">
        <v>8</v>
      </c>
      <c r="F18" s="17" t="s">
        <v>27</v>
      </c>
      <c r="G18" s="35">
        <v>50000</v>
      </c>
      <c r="H18" s="30">
        <f t="shared" si="0"/>
        <v>400000</v>
      </c>
    </row>
    <row r="19" spans="2:9" ht="15.5" x14ac:dyDescent="0.35">
      <c r="B19" s="28">
        <f t="shared" si="1"/>
        <v>17</v>
      </c>
      <c r="C19" s="17" t="s">
        <v>53</v>
      </c>
      <c r="D19" s="13" t="s">
        <v>60</v>
      </c>
      <c r="E19" s="17">
        <v>1</v>
      </c>
      <c r="F19" s="17" t="s">
        <v>30</v>
      </c>
      <c r="G19" s="35">
        <v>270000</v>
      </c>
      <c r="H19" s="30">
        <f t="shared" si="0"/>
        <v>270000</v>
      </c>
    </row>
    <row r="20" spans="2:9" ht="15.5" x14ac:dyDescent="0.35">
      <c r="B20" s="28">
        <f t="shared" si="1"/>
        <v>18</v>
      </c>
      <c r="C20" s="102" t="s">
        <v>61</v>
      </c>
      <c r="D20" s="13" t="s">
        <v>63</v>
      </c>
      <c r="E20" s="17">
        <v>3</v>
      </c>
      <c r="F20" s="17" t="s">
        <v>30</v>
      </c>
      <c r="G20" s="35">
        <v>145000</v>
      </c>
      <c r="H20" s="30">
        <f t="shared" si="0"/>
        <v>435000</v>
      </c>
    </row>
    <row r="21" spans="2:9" ht="15.5" x14ac:dyDescent="0.35">
      <c r="B21" s="28">
        <f t="shared" si="1"/>
        <v>19</v>
      </c>
      <c r="C21" s="104"/>
      <c r="D21" s="13" t="s">
        <v>72</v>
      </c>
      <c r="E21" s="17">
        <v>1</v>
      </c>
      <c r="F21" s="17" t="s">
        <v>30</v>
      </c>
      <c r="G21" s="35">
        <v>270000</v>
      </c>
      <c r="H21" s="30">
        <f t="shared" si="0"/>
        <v>270000</v>
      </c>
    </row>
    <row r="22" spans="2:9" ht="46.5" x14ac:dyDescent="0.35">
      <c r="B22" s="28">
        <f t="shared" si="1"/>
        <v>20</v>
      </c>
      <c r="C22" s="21" t="s">
        <v>65</v>
      </c>
      <c r="D22" s="14" t="s">
        <v>64</v>
      </c>
      <c r="E22" s="17">
        <v>1</v>
      </c>
      <c r="F22" s="17" t="s">
        <v>30</v>
      </c>
      <c r="G22" s="35">
        <v>190000</v>
      </c>
      <c r="H22" s="30">
        <f t="shared" si="0"/>
        <v>190000</v>
      </c>
    </row>
    <row r="23" spans="2:9" ht="15.5" x14ac:dyDescent="0.35">
      <c r="B23" s="28">
        <f t="shared" si="1"/>
        <v>21</v>
      </c>
      <c r="C23" s="17" t="s">
        <v>54</v>
      </c>
      <c r="D23" s="13" t="s">
        <v>113</v>
      </c>
      <c r="E23" s="17">
        <v>1</v>
      </c>
      <c r="F23" s="17" t="s">
        <v>55</v>
      </c>
      <c r="G23" s="35">
        <v>6000000</v>
      </c>
      <c r="H23" s="30">
        <f t="shared" si="0"/>
        <v>6000000</v>
      </c>
    </row>
    <row r="24" spans="2:9" ht="16" thickBot="1" x14ac:dyDescent="0.4">
      <c r="B24" s="18"/>
      <c r="C24" s="20"/>
      <c r="D24" s="19"/>
      <c r="E24" s="20"/>
      <c r="F24" s="20"/>
      <c r="G24" s="36"/>
      <c r="H24" s="11"/>
    </row>
    <row r="25" spans="2:9" ht="15.5" x14ac:dyDescent="0.35">
      <c r="B25" s="18"/>
      <c r="C25" s="20"/>
      <c r="D25" s="19"/>
      <c r="E25" s="20"/>
      <c r="F25" s="20"/>
      <c r="G25" s="36" t="s">
        <v>56</v>
      </c>
      <c r="H25" s="37">
        <f>SUM(H3:H23)</f>
        <v>79102000</v>
      </c>
      <c r="I25" s="51"/>
    </row>
    <row r="26" spans="2:9" ht="15.5" x14ac:dyDescent="0.35">
      <c r="B26" s="18"/>
      <c r="C26" s="20"/>
      <c r="D26" s="19"/>
      <c r="E26" s="20"/>
      <c r="F26" s="20"/>
      <c r="G26" s="38" t="s">
        <v>39</v>
      </c>
      <c r="H26" s="39">
        <v>600000</v>
      </c>
    </row>
    <row r="27" spans="2:9" ht="16.5" thickBot="1" x14ac:dyDescent="0.55000000000000004">
      <c r="B27" s="40"/>
      <c r="C27" s="41"/>
      <c r="D27" s="99" t="s">
        <v>114</v>
      </c>
      <c r="E27" s="99"/>
      <c r="F27" s="99"/>
      <c r="G27" s="100"/>
      <c r="H27" s="42">
        <f>10%*H25</f>
        <v>7910200</v>
      </c>
    </row>
    <row r="28" spans="2:9" ht="19" thickBot="1" x14ac:dyDescent="0.5">
      <c r="B28" s="43"/>
      <c r="C28" s="44"/>
      <c r="D28" s="45"/>
      <c r="E28" s="46"/>
      <c r="F28" s="46"/>
      <c r="G28" s="47" t="s">
        <v>40</v>
      </c>
      <c r="H28" s="48">
        <f>SUM(H25:H27)</f>
        <v>87612200</v>
      </c>
    </row>
    <row r="29" spans="2:9" x14ac:dyDescent="0.35">
      <c r="C29" s="12"/>
    </row>
    <row r="30" spans="2:9" ht="18.5" x14ac:dyDescent="0.45">
      <c r="H30" s="86"/>
    </row>
  </sheetData>
  <mergeCells count="8">
    <mergeCell ref="D27:G27"/>
    <mergeCell ref="B1:H1"/>
    <mergeCell ref="C17:C18"/>
    <mergeCell ref="C20:C21"/>
    <mergeCell ref="C6:C7"/>
    <mergeCell ref="C12:C13"/>
    <mergeCell ref="C15:C16"/>
    <mergeCell ref="C8:C9"/>
  </mergeCells>
  <pageMargins left="0.7" right="0.7" top="0.75" bottom="0.75" header="0.3" footer="0.3"/>
  <pageSetup scale="7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</vt:lpstr>
      <vt:lpstr>Quotation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kayeera</dc:creator>
  <cp:lastModifiedBy>ASUS</cp:lastModifiedBy>
  <cp:lastPrinted>2024-05-18T08:34:56Z</cp:lastPrinted>
  <dcterms:created xsi:type="dcterms:W3CDTF">2018-11-26T20:41:51Z</dcterms:created>
  <dcterms:modified xsi:type="dcterms:W3CDTF">2025-02-14T07:36:55Z</dcterms:modified>
</cp:coreProperties>
</file>