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70" yWindow="350" windowWidth="10040" windowHeight="11020" activeTab="1"/>
  </bookViews>
  <sheets>
    <sheet name="Sizing" sheetId="4" r:id="rId1"/>
    <sheet name="Quotation" sheetId="6" r:id="rId2"/>
  </sheets>
  <definedNames>
    <definedName name="_xlnm.Print_Area" localSheetId="1">Quotation!$A$1:$H$34</definedName>
  </definedNames>
  <calcPr calcId="144525"/>
</workbook>
</file>

<file path=xl/calcChain.xml><?xml version="1.0" encoding="utf-8"?>
<calcChain xmlns="http://schemas.openxmlformats.org/spreadsheetml/2006/main">
  <c r="B16" i="6" l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H16" i="6"/>
  <c r="H4" i="6"/>
  <c r="H5" i="6"/>
  <c r="H6" i="6"/>
  <c r="H7" i="6"/>
  <c r="H8" i="6"/>
  <c r="H9" i="6"/>
  <c r="H10" i="6"/>
  <c r="H11" i="6"/>
  <c r="H12" i="6"/>
  <c r="H13" i="6"/>
  <c r="H14" i="6"/>
  <c r="H15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P63" i="4"/>
  <c r="N63" i="4" l="1"/>
  <c r="H62" i="4"/>
  <c r="C5" i="4"/>
  <c r="C6" i="4" s="1"/>
  <c r="C7" i="4" s="1"/>
  <c r="C8" i="4" s="1"/>
  <c r="C9" i="4" s="1"/>
  <c r="C10" i="4" s="1"/>
  <c r="C11" i="4" s="1"/>
  <c r="C12" i="4" s="1"/>
  <c r="C15" i="4" s="1"/>
  <c r="C16" i="4" s="1"/>
  <c r="C17" i="4" s="1"/>
  <c r="C18" i="4" s="1"/>
  <c r="C19" i="4" s="1"/>
  <c r="C20" i="4" s="1"/>
  <c r="C21" i="4" s="1"/>
  <c r="C22" i="4" s="1"/>
  <c r="C25" i="4" s="1"/>
  <c r="C26" i="4" s="1"/>
  <c r="C27" i="4" s="1"/>
  <c r="C28" i="4" s="1"/>
  <c r="C29" i="4" s="1"/>
  <c r="C30" i="4" s="1"/>
  <c r="C31" i="4" s="1"/>
  <c r="C32" i="4" s="1"/>
  <c r="C33" i="4" s="1"/>
  <c r="C36" i="4" s="1"/>
  <c r="C37" i="4" s="1"/>
  <c r="C38" i="4" s="1"/>
  <c r="C39" i="4" s="1"/>
  <c r="C42" i="4" s="1"/>
  <c r="C45" i="4" s="1"/>
  <c r="C46" i="4" s="1"/>
  <c r="C49" i="4" s="1"/>
  <c r="C52" i="4" s="1"/>
  <c r="C53" i="4" s="1"/>
  <c r="C54" i="4" s="1"/>
  <c r="C57" i="4" s="1"/>
  <c r="C58" i="4" s="1"/>
  <c r="C61" i="4" s="1"/>
  <c r="C62" i="4" s="1"/>
  <c r="C63" i="4" s="1"/>
  <c r="C64" i="4" s="1"/>
  <c r="H22" i="4"/>
  <c r="J22" i="4" s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J49" i="4" s="1"/>
  <c r="K49" i="4" s="1"/>
  <c r="H50" i="4"/>
  <c r="H51" i="4"/>
  <c r="H52" i="4"/>
  <c r="H53" i="4"/>
  <c r="H54" i="4"/>
  <c r="H55" i="4"/>
  <c r="H56" i="4"/>
  <c r="H57" i="4"/>
  <c r="H58" i="4"/>
  <c r="H59" i="4"/>
  <c r="H60" i="4"/>
  <c r="H61" i="4"/>
  <c r="H63" i="4"/>
  <c r="H64" i="4"/>
  <c r="J36" i="4" l="1"/>
  <c r="H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7" i="4"/>
  <c r="J38" i="4"/>
  <c r="J39" i="4"/>
  <c r="J40" i="4"/>
  <c r="J41" i="4"/>
  <c r="J42" i="4"/>
  <c r="K42" i="4" s="1"/>
  <c r="J43" i="4"/>
  <c r="J44" i="4"/>
  <c r="J45" i="4"/>
  <c r="J46" i="4"/>
  <c r="J47" i="4"/>
  <c r="J48" i="4"/>
  <c r="J50" i="4"/>
  <c r="J51" i="4"/>
  <c r="J52" i="4"/>
  <c r="K52" i="4" s="1"/>
  <c r="J53" i="4"/>
  <c r="J54" i="4"/>
  <c r="J55" i="4"/>
  <c r="J56" i="4"/>
  <c r="J57" i="4"/>
  <c r="K57" i="4" s="1"/>
  <c r="J58" i="4"/>
  <c r="K35" i="4" l="1"/>
  <c r="K45" i="4"/>
  <c r="K24" i="4"/>
  <c r="K15" i="4"/>
  <c r="J4" i="4"/>
  <c r="K4" i="4" s="1"/>
  <c r="H65" i="4"/>
  <c r="J59" i="4"/>
  <c r="J60" i="4"/>
  <c r="J61" i="4"/>
  <c r="J62" i="4"/>
  <c r="J63" i="4"/>
  <c r="J64" i="4"/>
  <c r="J65" i="4" l="1"/>
  <c r="K60" i="4"/>
  <c r="H66" i="4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H3" i="6"/>
  <c r="H31" i="6" l="1"/>
  <c r="H33" i="6" s="1"/>
  <c r="H34" i="6" s="1"/>
  <c r="Q63" i="4" l="1"/>
  <c r="O63" i="4" l="1"/>
  <c r="J66" i="4" l="1"/>
</calcChain>
</file>

<file path=xl/sharedStrings.xml><?xml version="1.0" encoding="utf-8"?>
<sst xmlns="http://schemas.openxmlformats.org/spreadsheetml/2006/main" count="218" uniqueCount="137">
  <si>
    <t>No.</t>
  </si>
  <si>
    <t>Appliance</t>
  </si>
  <si>
    <t>Quantity</t>
  </si>
  <si>
    <t>Rating (watts)</t>
  </si>
  <si>
    <t>Total watts</t>
  </si>
  <si>
    <t>operating hour</t>
  </si>
  <si>
    <t>Watt hours (Wh)</t>
  </si>
  <si>
    <t>System voltage   SV</t>
  </si>
  <si>
    <t>Peak sunhour   PSH</t>
  </si>
  <si>
    <t>Days of autonomy DOA</t>
  </si>
  <si>
    <t>Depth of descharg  DOD</t>
  </si>
  <si>
    <t>Factor of safty FOS</t>
  </si>
  <si>
    <t>System efficiency</t>
  </si>
  <si>
    <t>calculated</t>
  </si>
  <si>
    <t>selected</t>
  </si>
  <si>
    <t>Panel size  (W)</t>
  </si>
  <si>
    <t>battery  (Ah)</t>
  </si>
  <si>
    <t>charge cantroller  (A)</t>
  </si>
  <si>
    <t>inverter  (W)</t>
  </si>
  <si>
    <r>
      <t xml:space="preserve">                                              </t>
    </r>
    <r>
      <rPr>
        <b/>
        <sz val="16"/>
        <color theme="0"/>
        <rFont val="Calibri"/>
        <family val="2"/>
        <scheme val="minor"/>
      </rPr>
      <t xml:space="preserve"> </t>
    </r>
    <r>
      <rPr>
        <b/>
        <u val="double"/>
        <sz val="16"/>
        <color theme="0"/>
        <rFont val="Calibri"/>
        <family val="2"/>
        <scheme val="minor"/>
      </rPr>
      <t>fixed data for system calculation</t>
    </r>
  </si>
  <si>
    <t xml:space="preserve">                                                                                     coments</t>
  </si>
  <si>
    <t>Description</t>
  </si>
  <si>
    <t xml:space="preserve"> Quantity </t>
  </si>
  <si>
    <t>Unit</t>
  </si>
  <si>
    <t>Mtr</t>
  </si>
  <si>
    <r>
      <t xml:space="preserve"> </t>
    </r>
    <r>
      <rPr>
        <b/>
        <u val="double"/>
        <sz val="16"/>
        <color theme="0"/>
        <rFont val="Cambria"/>
        <family val="1"/>
        <scheme val="major"/>
      </rPr>
      <t xml:space="preserve"> final sizing:</t>
    </r>
  </si>
  <si>
    <t>Dc cables</t>
  </si>
  <si>
    <t>pcs</t>
  </si>
  <si>
    <t>pct</t>
  </si>
  <si>
    <t>Trunking</t>
  </si>
  <si>
    <t>pc</t>
  </si>
  <si>
    <t>Cable lugs</t>
  </si>
  <si>
    <t>cable ties</t>
  </si>
  <si>
    <t>black 200sqmm</t>
  </si>
  <si>
    <t>screws</t>
  </si>
  <si>
    <t>Item</t>
  </si>
  <si>
    <t xml:space="preserve">Storage Battery </t>
  </si>
  <si>
    <t>Solar PV panels</t>
  </si>
  <si>
    <t>inverter</t>
  </si>
  <si>
    <t>Transport</t>
  </si>
  <si>
    <t>Grand Total</t>
  </si>
  <si>
    <t>Camera</t>
  </si>
  <si>
    <t>DVR</t>
  </si>
  <si>
    <t>Monitor</t>
  </si>
  <si>
    <t>Un calculated load</t>
  </si>
  <si>
    <t>metallic smooth fabrication, painting and ground protetion pads</t>
  </si>
  <si>
    <t>self taping star 3 inch screws</t>
  </si>
  <si>
    <t>self taping star 1.5 inch</t>
  </si>
  <si>
    <t>Breakers</t>
  </si>
  <si>
    <t>100A Dc circuit breaker and their enclosure</t>
  </si>
  <si>
    <t>Board</t>
  </si>
  <si>
    <t>Panel stands</t>
  </si>
  <si>
    <t>set</t>
  </si>
  <si>
    <t>Cost of materials</t>
  </si>
  <si>
    <t>Total V of a 24v pannel</t>
  </si>
  <si>
    <t>Inverter embeded</t>
  </si>
  <si>
    <t>High frequency</t>
  </si>
  <si>
    <t>Water proof board with indicator set</t>
  </si>
  <si>
    <t>Switch</t>
  </si>
  <si>
    <t>Ac circuit breakers</t>
  </si>
  <si>
    <t>Automatic voltage switcher (AVS-30A)</t>
  </si>
  <si>
    <t>Wifi Plug Pro for Wireless Mornitoring Solar Energy System
Android/IOS APP, RJ45 Communication Port</t>
  </si>
  <si>
    <t>Wifi Dongle</t>
  </si>
  <si>
    <t>Ac cables</t>
  </si>
  <si>
    <t>single core 4sqmm Red, Black and Yellow-green</t>
  </si>
  <si>
    <t>phone charging</t>
  </si>
  <si>
    <t xml:space="preserve">               Totals</t>
  </si>
  <si>
    <t>Laptops</t>
  </si>
  <si>
    <t xml:space="preserve">               New totals (to be used in calculations)</t>
  </si>
  <si>
    <t>Lithium Battery, 48V, 350AH, 17.5KWh
Recommended Output Power=10000W
(6000cycles with DOD80%, Connected up to 6 in Parallel, communication
with FelicitySolar Inverter/4G Module)</t>
  </si>
  <si>
    <t>10KVA/8000W, 48V, 50/60HZ
Communication function with Lithium Battery/Wifi/4G Module
(Built-in MPPT Charger 120A Max, PV Input: Max.6600W/60~195V)
(Parallel Unit up to 6PCS, Single/Three Phase)</t>
  </si>
  <si>
    <t>Two compatiments with accessories</t>
  </si>
  <si>
    <t>16sqmm copper cable lugs</t>
  </si>
  <si>
    <t>35sqmm copper cable lugs</t>
  </si>
  <si>
    <t>Non corrosive panel stands, alminium rays/Stands</t>
  </si>
  <si>
    <t>Consultancy,installation and commisioning  Fees= 10% of material cost</t>
  </si>
  <si>
    <t>Battery protection</t>
  </si>
  <si>
    <t xml:space="preserve"> Unit Rate (UGX) </t>
  </si>
  <si>
    <t xml:space="preserve"> Amount (UGX) </t>
  </si>
  <si>
    <t>Pannel lights</t>
  </si>
  <si>
    <t>Spot lights</t>
  </si>
  <si>
    <t>Television</t>
  </si>
  <si>
    <t>Desktop</t>
  </si>
  <si>
    <t>Printers</t>
  </si>
  <si>
    <t>Token machine</t>
  </si>
  <si>
    <t>Money counting machine</t>
  </si>
  <si>
    <t>Camera systems</t>
  </si>
  <si>
    <t>PHARMACY</t>
  </si>
  <si>
    <t>LED flourescent lights</t>
  </si>
  <si>
    <t>ceiling fan</t>
  </si>
  <si>
    <t>Wall fan</t>
  </si>
  <si>
    <t>Monitor &amp; DVR</t>
  </si>
  <si>
    <t>Fridge</t>
  </si>
  <si>
    <t>Sign post</t>
  </si>
  <si>
    <t>UMOJA</t>
  </si>
  <si>
    <t>Rescess spot lights</t>
  </si>
  <si>
    <t>Surface spot lights</t>
  </si>
  <si>
    <t>Speaker system</t>
  </si>
  <si>
    <t>Flood lights</t>
  </si>
  <si>
    <t>Sign post lights</t>
  </si>
  <si>
    <t xml:space="preserve">Monitor </t>
  </si>
  <si>
    <t>OFFICES</t>
  </si>
  <si>
    <t>Normal lights</t>
  </si>
  <si>
    <t>Pcs</t>
  </si>
  <si>
    <t>POWER HOUSE</t>
  </si>
  <si>
    <t>Lights</t>
  </si>
  <si>
    <t>MAIN CHURCH</t>
  </si>
  <si>
    <t>SUNDAY SCHOOL CHURCH</t>
  </si>
  <si>
    <t>EMPTY ROOM</t>
  </si>
  <si>
    <t>Buffer load</t>
  </si>
  <si>
    <t>OUTSIDE &amp; LOBBY</t>
  </si>
  <si>
    <t>Security wall lights</t>
  </si>
  <si>
    <t>AIRTEL SHOP</t>
  </si>
  <si>
    <t>Monitor &amp; router</t>
  </si>
  <si>
    <t>Ntinda solar sizing  for Joan</t>
  </si>
  <si>
    <t>Land Load</t>
  </si>
  <si>
    <t>Steriizer</t>
  </si>
  <si>
    <t>Group (Wh)</t>
  </si>
  <si>
    <t>17.5KWh</t>
  </si>
  <si>
    <t>2 of 350Ah</t>
  </si>
  <si>
    <t>16 of 450w</t>
  </si>
  <si>
    <t>120A</t>
  </si>
  <si>
    <t>7200Wp</t>
  </si>
  <si>
    <t>10KVA/8000W</t>
  </si>
  <si>
    <t>450W, Mono-Half Cut
VOC=47V, VMP=40.1V, ISC=11.9A, IMP=11.25A
1960*1060*35mm, 4㎡PV Cable=0.9M, MC4</t>
  </si>
  <si>
    <t xml:space="preserve">UV DC cable 16sqmm Single core multstranded Black and  blue </t>
  </si>
  <si>
    <t xml:space="preserve">UV DC cable 35sqmm single core multstranded red and  blue  </t>
  </si>
  <si>
    <t>Airtel   6mm Twin with Earth</t>
  </si>
  <si>
    <t>Pharmacy 4mm Twin with Earth</t>
  </si>
  <si>
    <t>Umoja 4mm Twin with Earth</t>
  </si>
  <si>
    <t>Office 4mm Twin with Earth</t>
  </si>
  <si>
    <t>Church 4mm Twin with Earth</t>
  </si>
  <si>
    <t>Empty room 4mm Twin with Earth</t>
  </si>
  <si>
    <t>Emergency maual change over 63A three phase</t>
  </si>
  <si>
    <t>sets</t>
  </si>
  <si>
    <t>120A, 12V/24V/48V, PV Max.=200V, Li Activated Function
Max Input Power: 12V-1650W, 24V-3300W, 48V-6600W</t>
  </si>
  <si>
    <t>MPPT Charge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</si>
</sst>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.0_-;\-* #,##0.0_-;_-* &quot;-&quot;_-;_-@_-"/>
    <numFmt numFmtId="167" formatCode="_-* #,##0.0_-;\-* #,##0.0_-;_-* &quot;-&quot;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 val="double"/>
      <sz val="16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u val="double"/>
      <sz val="16"/>
      <color theme="0"/>
      <name val="Cambria"/>
      <family val="1"/>
      <scheme val="maj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1"/>
      <color theme="1"/>
      <name val="Calibri"/>
      <family val="2"/>
    </font>
    <font>
      <b/>
      <u val="singleAccounting"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 style="double">
        <color rgb="FFFF8001"/>
      </top>
      <bottom/>
      <diagonal/>
    </border>
    <border>
      <left/>
      <right/>
      <top style="thin">
        <color rgb="FF7F7F7F"/>
      </top>
      <bottom style="double">
        <color rgb="FFFF8001"/>
      </bottom>
      <diagonal/>
    </border>
    <border>
      <left style="thin">
        <color rgb="FF7F7F7F"/>
      </left>
      <right/>
      <top style="double">
        <color rgb="FF3F3F3F"/>
      </top>
      <bottom style="thin">
        <color rgb="FF7F7F7F"/>
      </bottom>
      <diagonal/>
    </border>
    <border>
      <left/>
      <right/>
      <top style="double">
        <color rgb="FFFF8001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3F3F3F"/>
      </top>
      <bottom style="thin">
        <color rgb="FF7F7F7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2" borderId="3" applyNumberFormat="0" applyAlignment="0" applyProtection="0"/>
    <xf numFmtId="0" fontId="3" fillId="3" borderId="0" applyNumberFormat="0" applyBorder="0" applyAlignment="0" applyProtection="0"/>
    <xf numFmtId="0" fontId="6" fillId="0" borderId="2" applyNumberFormat="0" applyFill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6">
    <xf numFmtId="0" fontId="0" fillId="0" borderId="0" xfId="0"/>
    <xf numFmtId="0" fontId="2" fillId="2" borderId="3" xfId="1" applyAlignment="1"/>
    <xf numFmtId="0" fontId="3" fillId="3" borderId="0" xfId="2"/>
    <xf numFmtId="0" fontId="3" fillId="3" borderId="3" xfId="2" applyBorder="1" applyAlignment="1"/>
    <xf numFmtId="0" fontId="3" fillId="3" borderId="0" xfId="2" applyAlignment="1"/>
    <xf numFmtId="0" fontId="3" fillId="3" borderId="2" xfId="2" applyBorder="1"/>
    <xf numFmtId="0" fontId="3" fillId="3" borderId="1" xfId="2" applyBorder="1" applyAlignment="1">
      <alignment wrapText="1"/>
    </xf>
    <xf numFmtId="0" fontId="3" fillId="3" borderId="1" xfId="2" applyBorder="1"/>
    <xf numFmtId="0" fontId="7" fillId="4" borderId="10" xfId="0" applyFont="1" applyFill="1" applyBorder="1" applyAlignment="1" applyProtection="1">
      <alignment horizontal="center"/>
      <protection locked="0"/>
    </xf>
    <xf numFmtId="0" fontId="0" fillId="4" borderId="10" xfId="0" applyFill="1" applyBorder="1" applyAlignment="1" applyProtection="1">
      <alignment horizontal="center"/>
      <protection locked="0"/>
    </xf>
    <xf numFmtId="41" fontId="3" fillId="3" borderId="0" xfId="5" applyFont="1" applyFill="1" applyAlignment="1"/>
    <xf numFmtId="165" fontId="10" fillId="0" borderId="0" xfId="4" applyNumberFormat="1" applyFont="1" applyFill="1" applyBorder="1"/>
    <xf numFmtId="0" fontId="0" fillId="0" borderId="0" xfId="0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 wrapText="1"/>
    </xf>
    <xf numFmtId="0" fontId="10" fillId="0" borderId="11" xfId="0" applyFont="1" applyBorder="1" applyAlignment="1">
      <alignment horizontal="center" vertical="center"/>
    </xf>
    <xf numFmtId="3" fontId="10" fillId="0" borderId="10" xfId="0" applyNumberFormat="1" applyFont="1" applyBorder="1" applyAlignment="1">
      <alignment horizontal="left" wrapText="1"/>
    </xf>
    <xf numFmtId="0" fontId="10" fillId="0" borderId="10" xfId="0" applyFont="1" applyBorder="1" applyAlignment="1">
      <alignment horizontal="center" vertical="center"/>
    </xf>
    <xf numFmtId="0" fontId="10" fillId="0" borderId="13" xfId="0" applyFont="1" applyBorder="1"/>
    <xf numFmtId="0" fontId="10" fillId="0" borderId="13" xfId="0" applyFont="1" applyBorder="1" applyAlignment="1">
      <alignment horizontal="left"/>
    </xf>
    <xf numFmtId="0" fontId="10" fillId="0" borderId="13" xfId="0" applyFont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0" fillId="4" borderId="11" xfId="0" applyFill="1" applyBorder="1" applyAlignment="1" applyProtection="1">
      <alignment horizontal="center"/>
      <protection locked="0"/>
    </xf>
    <xf numFmtId="0" fontId="3" fillId="3" borderId="13" xfId="2" applyBorder="1"/>
    <xf numFmtId="0" fontId="13" fillId="5" borderId="10" xfId="0" applyFont="1" applyFill="1" applyBorder="1"/>
    <xf numFmtId="0" fontId="13" fillId="5" borderId="10" xfId="0" applyFont="1" applyFill="1" applyBorder="1" applyAlignment="1">
      <alignment horizontal="center"/>
    </xf>
    <xf numFmtId="0" fontId="13" fillId="5" borderId="10" xfId="0" applyFont="1" applyFill="1" applyBorder="1" applyAlignment="1">
      <alignment horizontal="center" wrapText="1"/>
    </xf>
    <xf numFmtId="165" fontId="13" fillId="5" borderId="10" xfId="4" applyNumberFormat="1" applyFont="1" applyFill="1" applyBorder="1" applyAlignment="1">
      <alignment horizontal="center"/>
    </xf>
    <xf numFmtId="0" fontId="10" fillId="0" borderId="10" xfId="0" applyFont="1" applyBorder="1" applyAlignment="1">
      <alignment vertical="center"/>
    </xf>
    <xf numFmtId="165" fontId="10" fillId="0" borderId="10" xfId="4" applyNumberFormat="1" applyFont="1" applyFill="1" applyBorder="1" applyAlignment="1">
      <alignment horizontal="center" vertical="center"/>
    </xf>
    <xf numFmtId="165" fontId="10" fillId="0" borderId="10" xfId="4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3" fontId="10" fillId="0" borderId="10" xfId="0" applyNumberFormat="1" applyFont="1" applyBorder="1" applyAlignment="1">
      <alignment horizontal="left" vertical="top" wrapText="1"/>
    </xf>
    <xf numFmtId="0" fontId="14" fillId="0" borderId="0" xfId="0" applyFont="1" applyAlignment="1">
      <alignment wrapText="1"/>
    </xf>
    <xf numFmtId="165" fontId="10" fillId="0" borderId="11" xfId="4" applyNumberFormat="1" applyFont="1" applyFill="1" applyBorder="1" applyAlignment="1">
      <alignment vertical="center"/>
    </xf>
    <xf numFmtId="165" fontId="10" fillId="0" borderId="10" xfId="4" applyNumberFormat="1" applyFont="1" applyBorder="1" applyAlignment="1">
      <alignment horizontal="center" vertical="center"/>
    </xf>
    <xf numFmtId="165" fontId="10" fillId="0" borderId="13" xfId="4" applyNumberFormat="1" applyFont="1" applyBorder="1" applyAlignment="1">
      <alignment horizontal="center"/>
    </xf>
    <xf numFmtId="165" fontId="11" fillId="0" borderId="16" xfId="4" applyNumberFormat="1" applyFont="1" applyFill="1" applyBorder="1"/>
    <xf numFmtId="165" fontId="10" fillId="0" borderId="13" xfId="4" applyNumberFormat="1" applyFont="1" applyBorder="1" applyAlignment="1">
      <alignment horizontal="right"/>
    </xf>
    <xf numFmtId="165" fontId="0" fillId="0" borderId="10" xfId="4" applyNumberFormat="1" applyFont="1" applyBorder="1"/>
    <xf numFmtId="0" fontId="0" fillId="0" borderId="13" xfId="0" applyBorder="1"/>
    <xf numFmtId="0" fontId="0" fillId="0" borderId="13" xfId="0" applyBorder="1" applyAlignment="1">
      <alignment horizontal="center"/>
    </xf>
    <xf numFmtId="165" fontId="12" fillId="0" borderId="19" xfId="4" applyNumberFormat="1" applyFont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wrapText="1"/>
    </xf>
    <xf numFmtId="0" fontId="0" fillId="0" borderId="15" xfId="0" applyBorder="1"/>
    <xf numFmtId="165" fontId="12" fillId="0" borderId="15" xfId="4" applyNumberFormat="1" applyFont="1" applyFill="1" applyBorder="1" applyAlignment="1">
      <alignment horizontal="right"/>
    </xf>
    <xf numFmtId="165" fontId="8" fillId="0" borderId="24" xfId="4" applyNumberFormat="1" applyFont="1" applyBorder="1"/>
    <xf numFmtId="0" fontId="3" fillId="3" borderId="10" xfId="2" applyBorder="1" applyAlignment="1"/>
    <xf numFmtId="0" fontId="0" fillId="0" borderId="0" xfId="0"/>
    <xf numFmtId="41" fontId="3" fillId="3" borderId="3" xfId="5" applyFont="1" applyFill="1" applyBorder="1" applyAlignment="1"/>
    <xf numFmtId="41" fontId="7" fillId="4" borderId="10" xfId="5" applyFont="1" applyFill="1" applyBorder="1" applyAlignment="1" applyProtection="1">
      <alignment horizontal="center"/>
      <protection locked="0"/>
    </xf>
    <xf numFmtId="41" fontId="0" fillId="4" borderId="10" xfId="5" applyFont="1" applyFill="1" applyBorder="1" applyAlignment="1" applyProtection="1">
      <alignment horizontal="center"/>
      <protection locked="0"/>
    </xf>
    <xf numFmtId="41" fontId="3" fillId="3" borderId="13" xfId="5" applyFont="1" applyFill="1" applyBorder="1"/>
    <xf numFmtId="41" fontId="3" fillId="3" borderId="2" xfId="5" applyFont="1" applyFill="1" applyBorder="1"/>
    <xf numFmtId="41" fontId="3" fillId="3" borderId="1" xfId="5" applyFont="1" applyFill="1" applyBorder="1" applyAlignment="1">
      <alignment wrapText="1"/>
    </xf>
    <xf numFmtId="41" fontId="3" fillId="3" borderId="0" xfId="5" applyFont="1" applyFill="1"/>
    <xf numFmtId="41" fontId="0" fillId="0" borderId="0" xfId="5" applyFont="1"/>
    <xf numFmtId="41" fontId="3" fillId="3" borderId="3" xfId="5" applyFont="1" applyFill="1" applyBorder="1"/>
    <xf numFmtId="41" fontId="3" fillId="3" borderId="23" xfId="5" applyFont="1" applyFill="1" applyBorder="1"/>
    <xf numFmtId="166" fontId="3" fillId="3" borderId="1" xfId="5" applyNumberFormat="1" applyFont="1" applyFill="1" applyBorder="1" applyAlignment="1"/>
    <xf numFmtId="166" fontId="3" fillId="3" borderId="1" xfId="5" applyNumberFormat="1" applyFont="1" applyFill="1" applyBorder="1"/>
    <xf numFmtId="166" fontId="3" fillId="3" borderId="0" xfId="5" applyNumberFormat="1" applyFont="1" applyFill="1" applyAlignment="1"/>
    <xf numFmtId="166" fontId="3" fillId="3" borderId="0" xfId="5" applyNumberFormat="1" applyFont="1" applyFill="1"/>
    <xf numFmtId="41" fontId="0" fillId="4" borderId="11" xfId="5" applyFont="1" applyFill="1" applyBorder="1" applyAlignment="1" applyProtection="1">
      <alignment horizontal="center"/>
      <protection locked="0"/>
    </xf>
    <xf numFmtId="41" fontId="16" fillId="3" borderId="2" xfId="5" applyFont="1" applyFill="1" applyBorder="1" applyAlignment="1"/>
    <xf numFmtId="0" fontId="3" fillId="3" borderId="3" xfId="2" applyBorder="1" applyAlignment="1">
      <alignment horizontal="left"/>
    </xf>
    <xf numFmtId="0" fontId="7" fillId="4" borderId="10" xfId="0" applyFont="1" applyFill="1" applyBorder="1" applyAlignment="1" applyProtection="1">
      <alignment horizontal="left"/>
      <protection locked="0"/>
    </xf>
    <xf numFmtId="0" fontId="3" fillId="3" borderId="1" xfId="2" applyBorder="1" applyAlignment="1">
      <alignment horizontal="left" wrapText="1"/>
    </xf>
    <xf numFmtId="0" fontId="3" fillId="3" borderId="1" xfId="2" applyBorder="1" applyAlignment="1">
      <alignment horizontal="left"/>
    </xf>
    <xf numFmtId="0" fontId="3" fillId="3" borderId="0" xfId="2" applyAlignment="1">
      <alignment horizontal="left"/>
    </xf>
    <xf numFmtId="0" fontId="0" fillId="0" borderId="0" xfId="0" applyAlignment="1">
      <alignment horizontal="left"/>
    </xf>
    <xf numFmtId="0" fontId="18" fillId="4" borderId="10" xfId="0" applyFont="1" applyFill="1" applyBorder="1" applyAlignment="1" applyProtection="1">
      <alignment horizontal="left"/>
      <protection locked="0"/>
    </xf>
    <xf numFmtId="0" fontId="19" fillId="4" borderId="10" xfId="0" applyFont="1" applyFill="1" applyBorder="1" applyAlignment="1" applyProtection="1">
      <alignment horizontal="left"/>
      <protection locked="0"/>
    </xf>
    <xf numFmtId="0" fontId="0" fillId="0" borderId="0" xfId="0" applyFill="1"/>
    <xf numFmtId="3" fontId="10" fillId="0" borderId="10" xfId="0" applyNumberFormat="1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wrapText="1"/>
    </xf>
    <xf numFmtId="0" fontId="8" fillId="0" borderId="0" xfId="0" applyFont="1" applyAlignment="1">
      <alignment horizontal="right"/>
    </xf>
    <xf numFmtId="0" fontId="6" fillId="2" borderId="9" xfId="3" applyFill="1" applyBorder="1" applyAlignment="1"/>
    <xf numFmtId="0" fontId="17" fillId="3" borderId="4" xfId="2" applyFont="1" applyBorder="1" applyAlignment="1"/>
    <xf numFmtId="0" fontId="3" fillId="3" borderId="0" xfId="2" applyAlignment="1"/>
    <xf numFmtId="0" fontId="5" fillId="3" borderId="0" xfId="2" applyFont="1" applyAlignment="1"/>
    <xf numFmtId="0" fontId="4" fillId="3" borderId="0" xfId="2" applyFont="1" applyAlignment="1"/>
    <xf numFmtId="0" fontId="0" fillId="0" borderId="0" xfId="0"/>
    <xf numFmtId="0" fontId="3" fillId="3" borderId="8" xfId="2" applyBorder="1" applyAlignment="1"/>
    <xf numFmtId="0" fontId="3" fillId="3" borderId="22" xfId="2" applyBorder="1" applyAlignment="1"/>
    <xf numFmtId="0" fontId="6" fillId="2" borderId="2" xfId="3" applyFill="1" applyAlignment="1"/>
    <xf numFmtId="0" fontId="3" fillId="3" borderId="7" xfId="2" applyBorder="1" applyAlignment="1"/>
    <xf numFmtId="0" fontId="3" fillId="3" borderId="6" xfId="2" applyBorder="1" applyAlignment="1"/>
    <xf numFmtId="0" fontId="3" fillId="3" borderId="5" xfId="2" applyBorder="1" applyAlignment="1"/>
    <xf numFmtId="0" fontId="3" fillId="3" borderId="0" xfId="2" applyBorder="1" applyAlignment="1"/>
    <xf numFmtId="0" fontId="7" fillId="4" borderId="0" xfId="0" applyFont="1" applyFill="1" applyBorder="1" applyAlignment="1" applyProtection="1">
      <protection locked="0"/>
    </xf>
    <xf numFmtId="0" fontId="10" fillId="0" borderId="11" xfId="0" applyFont="1" applyBorder="1" applyAlignment="1">
      <alignment horizontal="center" vertical="center"/>
    </xf>
    <xf numFmtId="41" fontId="3" fillId="3" borderId="27" xfId="5" applyFont="1" applyFill="1" applyBorder="1" applyAlignment="1"/>
    <xf numFmtId="0" fontId="3" fillId="3" borderId="0" xfId="2" applyBorder="1" applyAlignment="1" applyProtection="1">
      <protection locked="0"/>
    </xf>
    <xf numFmtId="41" fontId="3" fillId="3" borderId="24" xfId="2" applyNumberFormat="1" applyBorder="1" applyAlignment="1"/>
    <xf numFmtId="0" fontId="20" fillId="4" borderId="10" xfId="0" applyFont="1" applyFill="1" applyBorder="1" applyAlignment="1" applyProtection="1">
      <alignment horizontal="left"/>
      <protection locked="0"/>
    </xf>
    <xf numFmtId="0" fontId="20" fillId="4" borderId="26" xfId="0" applyFont="1" applyFill="1" applyBorder="1" applyAlignment="1" applyProtection="1">
      <protection locked="0"/>
    </xf>
    <xf numFmtId="0" fontId="21" fillId="4" borderId="10" xfId="0" applyFont="1" applyFill="1" applyBorder="1" applyAlignment="1" applyProtection="1">
      <alignment horizontal="left"/>
      <protection locked="0"/>
    </xf>
    <xf numFmtId="0" fontId="7" fillId="4" borderId="20" xfId="0" applyFont="1" applyFill="1" applyBorder="1" applyAlignment="1" applyProtection="1">
      <alignment horizontal="center"/>
      <protection locked="0"/>
    </xf>
    <xf numFmtId="0" fontId="0" fillId="0" borderId="24" xfId="0" applyBorder="1"/>
    <xf numFmtId="0" fontId="12" fillId="0" borderId="0" xfId="0" applyFont="1"/>
    <xf numFmtId="43" fontId="2" fillId="2" borderId="3" xfId="1" applyNumberFormat="1" applyAlignment="1"/>
    <xf numFmtId="41" fontId="3" fillId="3" borderId="16" xfId="2" applyNumberFormat="1" applyBorder="1" applyAlignment="1">
      <alignment horizontal="center"/>
    </xf>
    <xf numFmtId="0" fontId="3" fillId="3" borderId="28" xfId="2" applyBorder="1" applyAlignment="1">
      <alignment horizontal="center"/>
    </xf>
    <xf numFmtId="0" fontId="3" fillId="3" borderId="19" xfId="2" applyBorder="1" applyAlignment="1">
      <alignment horizontal="center"/>
    </xf>
    <xf numFmtId="165" fontId="15" fillId="0" borderId="17" xfId="4" applyNumberFormat="1" applyFont="1" applyFill="1" applyBorder="1" applyAlignment="1">
      <alignment horizontal="right"/>
    </xf>
    <xf numFmtId="165" fontId="15" fillId="0" borderId="18" xfId="4" applyNumberFormat="1" applyFont="1" applyFill="1" applyBorder="1" applyAlignment="1">
      <alignment horizontal="right"/>
    </xf>
    <xf numFmtId="0" fontId="0" fillId="0" borderId="21" xfId="0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41" fontId="22" fillId="2" borderId="25" xfId="5" applyFont="1" applyFill="1" applyBorder="1" applyAlignment="1"/>
    <xf numFmtId="167" fontId="2" fillId="2" borderId="3" xfId="1" applyNumberFormat="1" applyAlignment="1"/>
    <xf numFmtId="41" fontId="3" fillId="3" borderId="0" xfId="5" applyFont="1" applyFill="1" applyBorder="1" applyAlignment="1"/>
    <xf numFmtId="41" fontId="3" fillId="3" borderId="0" xfId="2" applyNumberFormat="1" applyBorder="1" applyAlignment="1">
      <alignment horizontal="center"/>
    </xf>
    <xf numFmtId="0" fontId="3" fillId="3" borderId="0" xfId="2" applyBorder="1" applyAlignment="1">
      <alignment horizontal="center"/>
    </xf>
    <xf numFmtId="41" fontId="3" fillId="3" borderId="0" xfId="2" applyNumberFormat="1" applyBorder="1" applyAlignment="1"/>
    <xf numFmtId="0" fontId="14" fillId="0" borderId="10" xfId="0" applyFont="1" applyBorder="1" applyAlignment="1">
      <alignment wrapText="1"/>
    </xf>
  </cellXfs>
  <cellStyles count="6">
    <cellStyle name="Accent4" xfId="2" builtinId="41"/>
    <cellStyle name="Check Cell" xfId="1" builtinId="23"/>
    <cellStyle name="Comma" xfId="4" builtinId="3"/>
    <cellStyle name="Comma [0]" xfId="5" builtinId="6"/>
    <cellStyle name="Linked Cell" xfId="3" builtinId="2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R72"/>
  <sheetViews>
    <sheetView showGridLines="0" view="pageBreakPreview" topLeftCell="A52" zoomScale="70" zoomScaleNormal="100" zoomScaleSheetLayoutView="70" workbookViewId="0">
      <selection activeCell="P56" sqref="P56"/>
    </sheetView>
  </sheetViews>
  <sheetFormatPr defaultRowHeight="14.5" x14ac:dyDescent="0.35"/>
  <cols>
    <col min="1" max="1" width="2.26953125" customWidth="1"/>
    <col min="2" max="2" width="2.26953125" style="50" customWidth="1"/>
    <col min="3" max="3" width="4.453125" customWidth="1"/>
    <col min="4" max="4" width="51.7265625" style="72" customWidth="1"/>
    <col min="5" max="5" width="8.1796875" customWidth="1"/>
    <col min="6" max="6" width="11.81640625" style="50" customWidth="1"/>
    <col min="7" max="7" width="13" style="58" customWidth="1"/>
    <col min="8" max="8" width="13.54296875" style="58" customWidth="1"/>
    <col min="9" max="9" width="17.08984375" customWidth="1"/>
    <col min="10" max="10" width="20.81640625" style="58" customWidth="1"/>
    <col min="11" max="11" width="13.54296875" customWidth="1"/>
    <col min="12" max="12" width="2.36328125" style="86" customWidth="1"/>
    <col min="13" max="13" width="9.81640625" customWidth="1"/>
    <col min="14" max="14" width="14.81640625" customWidth="1"/>
    <col min="15" max="15" width="11.81640625" customWidth="1"/>
    <col min="16" max="16" width="17.26953125" customWidth="1"/>
    <col min="17" max="17" width="19.90625" customWidth="1"/>
    <col min="18" max="18" width="10.1796875" customWidth="1"/>
  </cols>
  <sheetData>
    <row r="1" spans="3:18" ht="29.25" customHeight="1" thickBot="1" x14ac:dyDescent="0.5">
      <c r="C1" s="82" t="s">
        <v>114</v>
      </c>
      <c r="D1" s="82"/>
      <c r="E1" s="82"/>
      <c r="F1" s="82"/>
      <c r="G1" s="82"/>
      <c r="H1" s="82"/>
      <c r="I1" s="82"/>
      <c r="J1" s="82"/>
      <c r="K1" s="4"/>
      <c r="L1" s="83"/>
      <c r="M1" s="4"/>
      <c r="N1" s="4"/>
      <c r="O1" s="4"/>
      <c r="P1" s="10"/>
      <c r="Q1" s="10"/>
      <c r="R1" s="4"/>
    </row>
    <row r="2" spans="3:18" s="86" customFormat="1" ht="15.5" thickTop="1" thickBot="1" x14ac:dyDescent="0.4">
      <c r="C2" s="93" t="s">
        <v>0</v>
      </c>
      <c r="D2" s="67" t="s">
        <v>1</v>
      </c>
      <c r="E2" s="3" t="s">
        <v>2</v>
      </c>
      <c r="F2" s="3" t="s">
        <v>23</v>
      </c>
      <c r="G2" s="51" t="s">
        <v>3</v>
      </c>
      <c r="H2" s="51" t="s">
        <v>4</v>
      </c>
      <c r="I2" s="3" t="s">
        <v>5</v>
      </c>
      <c r="J2" s="51" t="s">
        <v>6</v>
      </c>
      <c r="K2" s="51" t="s">
        <v>117</v>
      </c>
      <c r="L2" s="121"/>
      <c r="M2" s="83"/>
      <c r="N2" s="83"/>
      <c r="O2" s="83"/>
      <c r="P2" s="83"/>
      <c r="Q2" s="83"/>
      <c r="R2" s="83"/>
    </row>
    <row r="3" spans="3:18" s="86" customFormat="1" ht="15.5" thickTop="1" thickBot="1" x14ac:dyDescent="0.4">
      <c r="C3" s="103"/>
      <c r="D3" s="104" t="s">
        <v>112</v>
      </c>
      <c r="H3" s="51"/>
      <c r="I3" s="8"/>
      <c r="J3" s="96"/>
      <c r="K3" s="83"/>
      <c r="L3" s="83"/>
      <c r="M3" s="83"/>
      <c r="N3" s="83"/>
      <c r="O3" s="83"/>
      <c r="P3" s="83"/>
      <c r="Q3" s="83"/>
      <c r="R3" s="83"/>
    </row>
    <row r="4" spans="3:18" s="86" customFormat="1" ht="17.5" customHeight="1" thickTop="1" thickBot="1" x14ac:dyDescent="0.4">
      <c r="C4" s="102">
        <v>1</v>
      </c>
      <c r="D4" s="68" t="s">
        <v>79</v>
      </c>
      <c r="E4" s="8">
        <v>13</v>
      </c>
      <c r="F4" s="8" t="s">
        <v>27</v>
      </c>
      <c r="G4" s="52">
        <v>18</v>
      </c>
      <c r="H4" s="59">
        <f t="shared" ref="H4:H21" si="0">E4*G4</f>
        <v>234</v>
      </c>
      <c r="I4" s="8">
        <v>3</v>
      </c>
      <c r="J4" s="96">
        <f t="shared" ref="J4:J35" si="1">H4*I4</f>
        <v>702</v>
      </c>
      <c r="K4" s="106">
        <f>SUM(J4:J12)</f>
        <v>6306</v>
      </c>
      <c r="L4" s="122"/>
      <c r="M4" s="83"/>
      <c r="N4" s="83"/>
      <c r="O4" s="83"/>
      <c r="P4" s="83"/>
      <c r="Q4" s="83"/>
      <c r="R4" s="83"/>
    </row>
    <row r="5" spans="3:18" s="86" customFormat="1" ht="17.5" customHeight="1" thickTop="1" thickBot="1" x14ac:dyDescent="0.4">
      <c r="C5" s="8">
        <f>C4+1</f>
        <v>2</v>
      </c>
      <c r="D5" s="68" t="s">
        <v>80</v>
      </c>
      <c r="E5" s="8">
        <v>13</v>
      </c>
      <c r="F5" s="8" t="s">
        <v>27</v>
      </c>
      <c r="G5" s="52">
        <v>6</v>
      </c>
      <c r="H5" s="59">
        <f t="shared" si="0"/>
        <v>78</v>
      </c>
      <c r="I5" s="8">
        <v>3</v>
      </c>
      <c r="J5" s="96">
        <f t="shared" si="1"/>
        <v>234</v>
      </c>
      <c r="K5" s="108"/>
      <c r="L5" s="123"/>
      <c r="M5" s="83"/>
      <c r="N5" s="83"/>
      <c r="O5" s="83"/>
      <c r="P5" s="83"/>
      <c r="Q5" s="83"/>
      <c r="R5" s="83"/>
    </row>
    <row r="6" spans="3:18" s="86" customFormat="1" ht="17.5" customHeight="1" thickTop="1" thickBot="1" x14ac:dyDescent="0.4">
      <c r="C6" s="8">
        <f t="shared" ref="C6:C64" si="2">C5+1</f>
        <v>3</v>
      </c>
      <c r="D6" s="68" t="s">
        <v>81</v>
      </c>
      <c r="E6" s="8">
        <v>2</v>
      </c>
      <c r="F6" s="8" t="s">
        <v>27</v>
      </c>
      <c r="G6" s="52">
        <v>65</v>
      </c>
      <c r="H6" s="59">
        <f t="shared" si="0"/>
        <v>130</v>
      </c>
      <c r="I6" s="8">
        <v>3</v>
      </c>
      <c r="J6" s="96">
        <f t="shared" si="1"/>
        <v>390</v>
      </c>
      <c r="K6" s="108"/>
      <c r="L6" s="123"/>
      <c r="M6" s="83"/>
      <c r="N6" s="83"/>
      <c r="O6" s="83"/>
      <c r="P6" s="83"/>
      <c r="Q6" s="83"/>
      <c r="R6" s="83"/>
    </row>
    <row r="7" spans="3:18" s="86" customFormat="1" ht="17.5" customHeight="1" thickTop="1" thickBot="1" x14ac:dyDescent="0.4">
      <c r="C7" s="8">
        <f t="shared" si="2"/>
        <v>4</v>
      </c>
      <c r="D7" s="68" t="s">
        <v>82</v>
      </c>
      <c r="E7" s="8">
        <v>7</v>
      </c>
      <c r="F7" s="8" t="s">
        <v>27</v>
      </c>
      <c r="G7" s="52">
        <v>95</v>
      </c>
      <c r="H7" s="59">
        <f t="shared" si="0"/>
        <v>665</v>
      </c>
      <c r="I7" s="8">
        <v>3</v>
      </c>
      <c r="J7" s="96">
        <f t="shared" si="1"/>
        <v>1995</v>
      </c>
      <c r="K7" s="108"/>
      <c r="L7" s="123"/>
      <c r="M7" s="83"/>
      <c r="N7" s="83"/>
      <c r="O7" s="83"/>
      <c r="P7" s="83"/>
      <c r="Q7" s="83"/>
      <c r="R7" s="83"/>
    </row>
    <row r="8" spans="3:18" s="86" customFormat="1" ht="17.5" customHeight="1" thickTop="1" thickBot="1" x14ac:dyDescent="0.4">
      <c r="C8" s="8">
        <f t="shared" si="2"/>
        <v>5</v>
      </c>
      <c r="D8" s="68" t="s">
        <v>67</v>
      </c>
      <c r="E8" s="8">
        <v>4</v>
      </c>
      <c r="F8" s="8" t="s">
        <v>27</v>
      </c>
      <c r="G8" s="52">
        <v>65</v>
      </c>
      <c r="H8" s="59">
        <f t="shared" si="0"/>
        <v>260</v>
      </c>
      <c r="I8" s="8">
        <v>3</v>
      </c>
      <c r="J8" s="96">
        <f t="shared" si="1"/>
        <v>780</v>
      </c>
      <c r="K8" s="108"/>
      <c r="L8" s="123"/>
      <c r="M8" s="83"/>
      <c r="N8" s="83"/>
      <c r="O8" s="83"/>
      <c r="P8" s="83"/>
      <c r="Q8" s="83"/>
      <c r="R8" s="83"/>
    </row>
    <row r="9" spans="3:18" s="86" customFormat="1" ht="17.5" customHeight="1" thickTop="1" thickBot="1" x14ac:dyDescent="0.4">
      <c r="C9" s="8">
        <f t="shared" si="2"/>
        <v>6</v>
      </c>
      <c r="D9" s="68" t="s">
        <v>83</v>
      </c>
      <c r="E9" s="8">
        <v>2</v>
      </c>
      <c r="F9" s="8" t="s">
        <v>27</v>
      </c>
      <c r="G9" s="52">
        <v>80</v>
      </c>
      <c r="H9" s="59">
        <f t="shared" si="0"/>
        <v>160</v>
      </c>
      <c r="I9" s="8">
        <v>3</v>
      </c>
      <c r="J9" s="96">
        <f t="shared" si="1"/>
        <v>480</v>
      </c>
      <c r="K9" s="108"/>
      <c r="L9" s="123"/>
      <c r="M9" s="83"/>
      <c r="N9" s="83"/>
      <c r="O9" s="83"/>
      <c r="P9" s="83"/>
      <c r="Q9" s="83"/>
      <c r="R9" s="83"/>
    </row>
    <row r="10" spans="3:18" s="86" customFormat="1" ht="17.5" customHeight="1" thickTop="1" thickBot="1" x14ac:dyDescent="0.4">
      <c r="C10" s="8">
        <f t="shared" si="2"/>
        <v>7</v>
      </c>
      <c r="D10" s="68" t="s">
        <v>84</v>
      </c>
      <c r="E10" s="8">
        <v>1</v>
      </c>
      <c r="F10" s="8" t="s">
        <v>27</v>
      </c>
      <c r="G10" s="52">
        <v>300</v>
      </c>
      <c r="H10" s="59">
        <f t="shared" si="0"/>
        <v>300</v>
      </c>
      <c r="I10" s="8">
        <v>3</v>
      </c>
      <c r="J10" s="96">
        <f t="shared" si="1"/>
        <v>900</v>
      </c>
      <c r="K10" s="108"/>
      <c r="L10" s="123"/>
      <c r="M10" s="83"/>
      <c r="N10" s="83"/>
      <c r="O10" s="83"/>
      <c r="P10" s="83"/>
      <c r="Q10" s="83"/>
      <c r="R10" s="83"/>
    </row>
    <row r="11" spans="3:18" s="86" customFormat="1" ht="17.5" customHeight="1" thickTop="1" thickBot="1" x14ac:dyDescent="0.4">
      <c r="C11" s="8">
        <f t="shared" si="2"/>
        <v>8</v>
      </c>
      <c r="D11" s="68" t="s">
        <v>85</v>
      </c>
      <c r="E11" s="8">
        <v>3</v>
      </c>
      <c r="F11" s="8" t="s">
        <v>27</v>
      </c>
      <c r="G11" s="52">
        <v>80</v>
      </c>
      <c r="H11" s="59">
        <f t="shared" si="0"/>
        <v>240</v>
      </c>
      <c r="I11" s="8">
        <v>3</v>
      </c>
      <c r="J11" s="96">
        <f t="shared" si="1"/>
        <v>720</v>
      </c>
      <c r="K11" s="108"/>
      <c r="L11" s="123"/>
      <c r="M11" s="83"/>
      <c r="N11" s="83"/>
      <c r="O11" s="83"/>
      <c r="P11" s="83"/>
      <c r="Q11" s="83"/>
      <c r="R11" s="83"/>
    </row>
    <row r="12" spans="3:18" s="86" customFormat="1" ht="17.5" customHeight="1" thickTop="1" thickBot="1" x14ac:dyDescent="0.4">
      <c r="C12" s="8">
        <f t="shared" si="2"/>
        <v>9</v>
      </c>
      <c r="D12" s="68" t="s">
        <v>86</v>
      </c>
      <c r="E12" s="8">
        <v>1</v>
      </c>
      <c r="F12" s="8" t="s">
        <v>52</v>
      </c>
      <c r="G12" s="52">
        <v>35</v>
      </c>
      <c r="H12" s="59">
        <f t="shared" si="0"/>
        <v>35</v>
      </c>
      <c r="I12" s="8">
        <v>3</v>
      </c>
      <c r="J12" s="96">
        <f t="shared" si="1"/>
        <v>105</v>
      </c>
      <c r="K12" s="107"/>
      <c r="L12" s="123"/>
      <c r="M12" s="83"/>
      <c r="N12" s="83"/>
      <c r="O12" s="83"/>
      <c r="P12" s="83"/>
      <c r="Q12" s="83"/>
      <c r="R12" s="83"/>
    </row>
    <row r="13" spans="3:18" s="86" customFormat="1" ht="17.5" customHeight="1" thickTop="1" thickBot="1" x14ac:dyDescent="0.4">
      <c r="C13" s="8"/>
      <c r="D13" s="68"/>
      <c r="E13" s="8"/>
      <c r="F13" s="8"/>
      <c r="G13" s="52"/>
      <c r="H13" s="59">
        <f t="shared" si="0"/>
        <v>0</v>
      </c>
      <c r="I13" s="8"/>
      <c r="J13" s="51">
        <f t="shared" si="1"/>
        <v>0</v>
      </c>
      <c r="K13" s="83"/>
      <c r="L13" s="83"/>
      <c r="M13" s="83"/>
      <c r="N13" s="83"/>
      <c r="O13" s="83"/>
      <c r="P13" s="83"/>
      <c r="Q13" s="83"/>
      <c r="R13" s="83"/>
    </row>
    <row r="14" spans="3:18" s="86" customFormat="1" ht="17.5" customHeight="1" thickTop="1" thickBot="1" x14ac:dyDescent="0.4">
      <c r="C14" s="8">
        <v>10</v>
      </c>
      <c r="D14" s="100" t="s">
        <v>87</v>
      </c>
      <c r="E14" s="94"/>
      <c r="F14" s="94"/>
      <c r="G14" s="94"/>
      <c r="H14" s="59">
        <f t="shared" si="0"/>
        <v>0</v>
      </c>
      <c r="I14" s="94"/>
      <c r="J14" s="51">
        <f t="shared" si="1"/>
        <v>0</v>
      </c>
      <c r="K14" s="83"/>
      <c r="L14" s="83"/>
      <c r="M14" s="83"/>
      <c r="N14" s="83"/>
      <c r="O14" s="83"/>
      <c r="P14" s="83"/>
      <c r="Q14" s="83"/>
      <c r="R14" s="83"/>
    </row>
    <row r="15" spans="3:18" s="86" customFormat="1" ht="17.5" customHeight="1" thickTop="1" thickBot="1" x14ac:dyDescent="0.4">
      <c r="C15" s="8">
        <f t="shared" si="2"/>
        <v>11</v>
      </c>
      <c r="D15" s="68" t="s">
        <v>79</v>
      </c>
      <c r="E15" s="8">
        <v>8</v>
      </c>
      <c r="F15" s="8" t="s">
        <v>27</v>
      </c>
      <c r="G15" s="52">
        <v>18</v>
      </c>
      <c r="H15" s="59">
        <f t="shared" si="0"/>
        <v>144</v>
      </c>
      <c r="I15" s="8">
        <v>3</v>
      </c>
      <c r="J15" s="96">
        <f t="shared" si="1"/>
        <v>432</v>
      </c>
      <c r="K15" s="106">
        <f>SUM(J15:J22)</f>
        <v>5745</v>
      </c>
      <c r="L15" s="122"/>
      <c r="M15" s="83"/>
      <c r="N15" s="83"/>
      <c r="O15" s="83"/>
      <c r="P15" s="83"/>
      <c r="Q15" s="83"/>
      <c r="R15" s="83"/>
    </row>
    <row r="16" spans="3:18" s="86" customFormat="1" ht="17.5" customHeight="1" thickTop="1" thickBot="1" x14ac:dyDescent="0.4">
      <c r="C16" s="8">
        <f t="shared" si="2"/>
        <v>12</v>
      </c>
      <c r="D16" s="68" t="s">
        <v>88</v>
      </c>
      <c r="E16" s="8">
        <v>8</v>
      </c>
      <c r="F16" s="8" t="s">
        <v>27</v>
      </c>
      <c r="G16" s="52">
        <v>18</v>
      </c>
      <c r="H16" s="59">
        <f t="shared" si="0"/>
        <v>144</v>
      </c>
      <c r="I16" s="8">
        <v>3</v>
      </c>
      <c r="J16" s="96">
        <f t="shared" si="1"/>
        <v>432</v>
      </c>
      <c r="K16" s="108"/>
      <c r="L16" s="123"/>
      <c r="M16" s="83"/>
      <c r="N16" s="83"/>
      <c r="O16" s="83"/>
      <c r="P16" s="83"/>
      <c r="Q16" s="83"/>
      <c r="R16" s="83"/>
    </row>
    <row r="17" spans="3:18" s="86" customFormat="1" ht="17.5" customHeight="1" thickTop="1" thickBot="1" x14ac:dyDescent="0.4">
      <c r="C17" s="8">
        <f t="shared" si="2"/>
        <v>13</v>
      </c>
      <c r="D17" s="68" t="s">
        <v>89</v>
      </c>
      <c r="E17" s="8">
        <v>1</v>
      </c>
      <c r="F17" s="8" t="s">
        <v>27</v>
      </c>
      <c r="G17" s="52">
        <v>24</v>
      </c>
      <c r="H17" s="59">
        <f t="shared" si="0"/>
        <v>24</v>
      </c>
      <c r="I17" s="8">
        <v>3</v>
      </c>
      <c r="J17" s="96">
        <f t="shared" si="1"/>
        <v>72</v>
      </c>
      <c r="K17" s="108"/>
      <c r="L17" s="123"/>
      <c r="M17" s="83"/>
      <c r="N17" s="83"/>
      <c r="O17" s="83"/>
      <c r="P17" s="83"/>
      <c r="Q17" s="83"/>
      <c r="R17" s="83"/>
    </row>
    <row r="18" spans="3:18" s="86" customFormat="1" ht="17.5" customHeight="1" thickTop="1" thickBot="1" x14ac:dyDescent="0.4">
      <c r="C18" s="8">
        <f t="shared" si="2"/>
        <v>14</v>
      </c>
      <c r="D18" s="68" t="s">
        <v>90</v>
      </c>
      <c r="E18" s="8">
        <v>1</v>
      </c>
      <c r="F18" s="8" t="s">
        <v>27</v>
      </c>
      <c r="G18" s="52">
        <v>18</v>
      </c>
      <c r="H18" s="59">
        <f t="shared" si="0"/>
        <v>18</v>
      </c>
      <c r="I18" s="8">
        <v>3</v>
      </c>
      <c r="J18" s="96">
        <f t="shared" si="1"/>
        <v>54</v>
      </c>
      <c r="K18" s="108"/>
      <c r="L18" s="123"/>
      <c r="M18" s="83"/>
      <c r="N18" s="83"/>
      <c r="O18" s="83"/>
      <c r="P18" s="83"/>
      <c r="Q18" s="83"/>
      <c r="R18" s="83"/>
    </row>
    <row r="19" spans="3:18" s="86" customFormat="1" ht="17.5" customHeight="1" thickTop="1" thickBot="1" x14ac:dyDescent="0.4">
      <c r="C19" s="8">
        <f t="shared" si="2"/>
        <v>15</v>
      </c>
      <c r="D19" s="68" t="s">
        <v>91</v>
      </c>
      <c r="E19" s="8">
        <v>1</v>
      </c>
      <c r="F19" s="8" t="s">
        <v>52</v>
      </c>
      <c r="G19" s="52">
        <v>35</v>
      </c>
      <c r="H19" s="59">
        <f t="shared" si="0"/>
        <v>35</v>
      </c>
      <c r="I19" s="8">
        <v>3</v>
      </c>
      <c r="J19" s="96">
        <f t="shared" si="1"/>
        <v>105</v>
      </c>
      <c r="K19" s="108"/>
      <c r="L19" s="123"/>
      <c r="M19" s="83"/>
      <c r="N19" s="83"/>
      <c r="O19" s="83"/>
      <c r="P19" s="83"/>
      <c r="Q19" s="83"/>
      <c r="R19" s="83"/>
    </row>
    <row r="20" spans="3:18" s="86" customFormat="1" ht="17.5" customHeight="1" thickTop="1" thickBot="1" x14ac:dyDescent="0.4">
      <c r="C20" s="8">
        <f t="shared" si="2"/>
        <v>16</v>
      </c>
      <c r="D20" s="68" t="s">
        <v>92</v>
      </c>
      <c r="E20" s="8"/>
      <c r="F20" s="8"/>
      <c r="G20" s="52"/>
      <c r="H20" s="59">
        <f t="shared" si="0"/>
        <v>0</v>
      </c>
      <c r="I20" s="8">
        <v>3</v>
      </c>
      <c r="J20" s="96">
        <f t="shared" si="1"/>
        <v>0</v>
      </c>
      <c r="K20" s="108"/>
      <c r="L20" s="123"/>
      <c r="M20" s="83"/>
      <c r="N20" s="83"/>
      <c r="O20" s="83"/>
      <c r="P20" s="83"/>
      <c r="Q20" s="83"/>
      <c r="R20" s="83"/>
    </row>
    <row r="21" spans="3:18" s="86" customFormat="1" ht="17.5" customHeight="1" thickTop="1" thickBot="1" x14ac:dyDescent="0.4">
      <c r="C21" s="8">
        <f t="shared" si="2"/>
        <v>17</v>
      </c>
      <c r="D21" s="68" t="s">
        <v>93</v>
      </c>
      <c r="E21" s="8">
        <v>1</v>
      </c>
      <c r="F21" s="8" t="s">
        <v>27</v>
      </c>
      <c r="G21" s="52">
        <v>50</v>
      </c>
      <c r="H21" s="59">
        <f t="shared" si="0"/>
        <v>50</v>
      </c>
      <c r="I21" s="8">
        <v>3</v>
      </c>
      <c r="J21" s="96">
        <f t="shared" si="1"/>
        <v>150</v>
      </c>
      <c r="K21" s="108"/>
      <c r="L21" s="123"/>
      <c r="M21" s="83"/>
      <c r="N21" s="83"/>
      <c r="O21" s="83"/>
      <c r="P21" s="83"/>
      <c r="Q21" s="83"/>
      <c r="R21" s="83"/>
    </row>
    <row r="22" spans="3:18" s="86" customFormat="1" ht="17.5" customHeight="1" thickTop="1" thickBot="1" x14ac:dyDescent="0.4">
      <c r="C22" s="8">
        <f t="shared" si="2"/>
        <v>18</v>
      </c>
      <c r="D22" s="101" t="s">
        <v>116</v>
      </c>
      <c r="E22" s="9">
        <v>1</v>
      </c>
      <c r="F22" s="8" t="s">
        <v>27</v>
      </c>
      <c r="G22" s="53">
        <v>1500</v>
      </c>
      <c r="H22" s="59">
        <f t="shared" ref="H22" si="3">E22*G22</f>
        <v>1500</v>
      </c>
      <c r="I22" s="8">
        <v>3</v>
      </c>
      <c r="J22" s="96">
        <f t="shared" si="1"/>
        <v>4500</v>
      </c>
      <c r="K22" s="107"/>
      <c r="L22" s="123"/>
      <c r="M22" s="83"/>
      <c r="N22" s="83"/>
      <c r="O22" s="83"/>
      <c r="P22" s="83"/>
      <c r="Q22" s="83"/>
      <c r="R22" s="83"/>
    </row>
    <row r="23" spans="3:18" s="86" customFormat="1" ht="17.5" customHeight="1" thickTop="1" thickBot="1" x14ac:dyDescent="0.4">
      <c r="C23" s="8"/>
      <c r="D23" s="100" t="s">
        <v>94</v>
      </c>
      <c r="E23" s="94"/>
      <c r="F23" s="94"/>
      <c r="G23" s="94"/>
      <c r="H23" s="59">
        <f t="shared" ref="H23:H58" si="4">E23*G23</f>
        <v>0</v>
      </c>
      <c r="I23" s="94"/>
      <c r="J23" s="51">
        <f t="shared" si="1"/>
        <v>0</v>
      </c>
      <c r="K23" s="97"/>
      <c r="L23" s="97"/>
      <c r="M23" s="83"/>
      <c r="N23" s="83"/>
      <c r="O23" s="83"/>
      <c r="P23" s="83"/>
      <c r="Q23" s="83"/>
      <c r="R23" s="83"/>
    </row>
    <row r="24" spans="3:18" s="86" customFormat="1" ht="17.5" customHeight="1" thickTop="1" thickBot="1" x14ac:dyDescent="0.4">
      <c r="C24" s="8">
        <v>19</v>
      </c>
      <c r="D24" s="68" t="s">
        <v>95</v>
      </c>
      <c r="E24" s="8">
        <v>15</v>
      </c>
      <c r="F24" s="8" t="s">
        <v>27</v>
      </c>
      <c r="G24" s="52">
        <v>15</v>
      </c>
      <c r="H24" s="59">
        <f t="shared" si="4"/>
        <v>225</v>
      </c>
      <c r="I24" s="8">
        <v>3</v>
      </c>
      <c r="J24" s="96">
        <f t="shared" si="1"/>
        <v>675</v>
      </c>
      <c r="K24" s="106">
        <f>SUM(J24:J33)</f>
        <v>6576</v>
      </c>
      <c r="L24" s="122"/>
      <c r="M24" s="83"/>
      <c r="N24" s="83"/>
      <c r="O24" s="83"/>
      <c r="P24" s="83"/>
      <c r="Q24" s="83"/>
      <c r="R24" s="83"/>
    </row>
    <row r="25" spans="3:18" s="86" customFormat="1" ht="17.5" customHeight="1" thickTop="1" thickBot="1" x14ac:dyDescent="0.4">
      <c r="C25" s="8">
        <f t="shared" si="2"/>
        <v>20</v>
      </c>
      <c r="D25" s="68" t="s">
        <v>96</v>
      </c>
      <c r="E25" s="8">
        <v>24</v>
      </c>
      <c r="F25" s="8" t="s">
        <v>27</v>
      </c>
      <c r="G25" s="52">
        <v>30</v>
      </c>
      <c r="H25" s="59">
        <f t="shared" si="4"/>
        <v>720</v>
      </c>
      <c r="I25" s="8">
        <v>3</v>
      </c>
      <c r="J25" s="96">
        <f t="shared" si="1"/>
        <v>2160</v>
      </c>
      <c r="K25" s="108"/>
      <c r="L25" s="123"/>
      <c r="M25" s="83"/>
      <c r="N25" s="83"/>
      <c r="O25" s="83"/>
      <c r="P25" s="83"/>
      <c r="Q25" s="83"/>
      <c r="R25" s="83"/>
    </row>
    <row r="26" spans="3:18" s="86" customFormat="1" ht="17.5" customHeight="1" thickTop="1" thickBot="1" x14ac:dyDescent="0.4">
      <c r="C26" s="8">
        <f t="shared" si="2"/>
        <v>21</v>
      </c>
      <c r="D26" s="68" t="s">
        <v>88</v>
      </c>
      <c r="E26" s="8">
        <v>24</v>
      </c>
      <c r="F26" s="8" t="s">
        <v>27</v>
      </c>
      <c r="G26" s="52">
        <v>18</v>
      </c>
      <c r="H26" s="59">
        <f t="shared" si="4"/>
        <v>432</v>
      </c>
      <c r="I26" s="8">
        <v>3</v>
      </c>
      <c r="J26" s="96">
        <f t="shared" si="1"/>
        <v>1296</v>
      </c>
      <c r="K26" s="108"/>
      <c r="L26" s="123"/>
      <c r="M26" s="83"/>
      <c r="N26" s="83"/>
      <c r="O26" s="83"/>
      <c r="P26" s="83"/>
      <c r="Q26" s="83"/>
      <c r="R26" s="83"/>
    </row>
    <row r="27" spans="3:18" s="86" customFormat="1" ht="17.5" customHeight="1" thickTop="1" thickBot="1" x14ac:dyDescent="0.4">
      <c r="C27" s="8">
        <f t="shared" si="2"/>
        <v>22</v>
      </c>
      <c r="D27" s="68" t="s">
        <v>100</v>
      </c>
      <c r="E27" s="8">
        <v>1</v>
      </c>
      <c r="F27" s="8" t="s">
        <v>27</v>
      </c>
      <c r="G27" s="52">
        <v>100</v>
      </c>
      <c r="H27" s="59">
        <f t="shared" si="4"/>
        <v>100</v>
      </c>
      <c r="I27" s="8">
        <v>3</v>
      </c>
      <c r="J27" s="96">
        <f t="shared" si="1"/>
        <v>300</v>
      </c>
      <c r="K27" s="108"/>
      <c r="L27" s="123"/>
      <c r="M27" s="83"/>
      <c r="N27" s="83"/>
      <c r="O27" s="83"/>
      <c r="P27" s="83"/>
      <c r="Q27" s="83"/>
      <c r="R27" s="83"/>
    </row>
    <row r="28" spans="3:18" s="86" customFormat="1" ht="17.5" customHeight="1" thickTop="1" thickBot="1" x14ac:dyDescent="0.4">
      <c r="C28" s="8">
        <f t="shared" si="2"/>
        <v>23</v>
      </c>
      <c r="D28" s="68" t="s">
        <v>42</v>
      </c>
      <c r="E28" s="8">
        <v>1</v>
      </c>
      <c r="F28" s="8" t="s">
        <v>27</v>
      </c>
      <c r="G28" s="52">
        <v>35</v>
      </c>
      <c r="H28" s="59">
        <f t="shared" si="4"/>
        <v>35</v>
      </c>
      <c r="I28" s="8">
        <v>3</v>
      </c>
      <c r="J28" s="96">
        <f t="shared" si="1"/>
        <v>105</v>
      </c>
      <c r="K28" s="108"/>
      <c r="L28" s="123"/>
      <c r="M28" s="83"/>
      <c r="N28" s="83"/>
      <c r="O28" s="83"/>
      <c r="P28" s="83"/>
      <c r="Q28" s="83"/>
      <c r="R28" s="83"/>
    </row>
    <row r="29" spans="3:18" s="86" customFormat="1" ht="17.5" customHeight="1" thickTop="1" thickBot="1" x14ac:dyDescent="0.4">
      <c r="C29" s="8">
        <f t="shared" si="2"/>
        <v>24</v>
      </c>
      <c r="D29" s="68" t="s">
        <v>97</v>
      </c>
      <c r="E29" s="8">
        <v>4</v>
      </c>
      <c r="F29" s="8" t="s">
        <v>27</v>
      </c>
      <c r="G29" s="52">
        <v>70</v>
      </c>
      <c r="H29" s="59">
        <f t="shared" si="4"/>
        <v>280</v>
      </c>
      <c r="I29" s="8">
        <v>3</v>
      </c>
      <c r="J29" s="96">
        <f t="shared" si="1"/>
        <v>840</v>
      </c>
      <c r="K29" s="108"/>
      <c r="L29" s="123"/>
      <c r="M29" s="83"/>
      <c r="N29" s="83"/>
      <c r="O29" s="83"/>
      <c r="P29" s="83"/>
      <c r="Q29" s="83"/>
      <c r="R29" s="83"/>
    </row>
    <row r="30" spans="3:18" s="86" customFormat="1" ht="17.5" customHeight="1" thickTop="1" thickBot="1" x14ac:dyDescent="0.4">
      <c r="C30" s="8">
        <f t="shared" si="2"/>
        <v>25</v>
      </c>
      <c r="D30" s="68" t="s">
        <v>81</v>
      </c>
      <c r="E30" s="8">
        <v>1</v>
      </c>
      <c r="F30" s="8" t="s">
        <v>27</v>
      </c>
      <c r="G30" s="52">
        <v>80</v>
      </c>
      <c r="H30" s="59">
        <f t="shared" si="4"/>
        <v>80</v>
      </c>
      <c r="I30" s="8">
        <v>3</v>
      </c>
      <c r="J30" s="96">
        <f t="shared" si="1"/>
        <v>240</v>
      </c>
      <c r="K30" s="108"/>
      <c r="L30" s="123"/>
      <c r="M30" s="83"/>
      <c r="N30" s="83"/>
      <c r="O30" s="83"/>
      <c r="P30" s="83"/>
      <c r="Q30" s="83"/>
      <c r="R30" s="83"/>
    </row>
    <row r="31" spans="3:18" s="86" customFormat="1" ht="17.5" customHeight="1" thickTop="1" thickBot="1" x14ac:dyDescent="0.4">
      <c r="C31" s="8">
        <f t="shared" si="2"/>
        <v>26</v>
      </c>
      <c r="D31" s="68" t="s">
        <v>88</v>
      </c>
      <c r="E31" s="8">
        <v>4</v>
      </c>
      <c r="F31" s="8" t="s">
        <v>27</v>
      </c>
      <c r="G31" s="52">
        <v>30</v>
      </c>
      <c r="H31" s="59">
        <f t="shared" si="4"/>
        <v>120</v>
      </c>
      <c r="I31" s="8">
        <v>3</v>
      </c>
      <c r="J31" s="96">
        <f t="shared" si="1"/>
        <v>360</v>
      </c>
      <c r="K31" s="108"/>
      <c r="L31" s="123"/>
      <c r="M31" s="83"/>
      <c r="N31" s="83"/>
      <c r="O31" s="83"/>
      <c r="P31" s="83"/>
      <c r="Q31" s="83"/>
      <c r="R31" s="83"/>
    </row>
    <row r="32" spans="3:18" s="86" customFormat="1" ht="17.5" customHeight="1" thickTop="1" thickBot="1" x14ac:dyDescent="0.4">
      <c r="C32" s="8">
        <f t="shared" si="2"/>
        <v>27</v>
      </c>
      <c r="D32" s="68" t="s">
        <v>98</v>
      </c>
      <c r="E32" s="8">
        <v>2</v>
      </c>
      <c r="F32" s="8" t="s">
        <v>27</v>
      </c>
      <c r="G32" s="52">
        <v>50</v>
      </c>
      <c r="H32" s="59">
        <f t="shared" si="4"/>
        <v>100</v>
      </c>
      <c r="I32" s="8">
        <v>3</v>
      </c>
      <c r="J32" s="96">
        <f t="shared" si="1"/>
        <v>300</v>
      </c>
      <c r="K32" s="108"/>
      <c r="L32" s="123"/>
      <c r="M32" s="83"/>
      <c r="N32" s="83"/>
      <c r="O32" s="83"/>
      <c r="P32" s="83"/>
      <c r="Q32" s="83"/>
      <c r="R32" s="83"/>
    </row>
    <row r="33" spans="3:18" s="86" customFormat="1" ht="17.5" customHeight="1" thickTop="1" thickBot="1" x14ac:dyDescent="0.4">
      <c r="C33" s="8">
        <f t="shared" si="2"/>
        <v>28</v>
      </c>
      <c r="D33" s="68" t="s">
        <v>99</v>
      </c>
      <c r="E33" s="8">
        <v>2</v>
      </c>
      <c r="F33" s="8" t="s">
        <v>27</v>
      </c>
      <c r="G33" s="52">
        <v>50</v>
      </c>
      <c r="H33" s="59">
        <f t="shared" si="4"/>
        <v>100</v>
      </c>
      <c r="I33" s="8">
        <v>3</v>
      </c>
      <c r="J33" s="96">
        <f t="shared" si="1"/>
        <v>300</v>
      </c>
      <c r="K33" s="107"/>
      <c r="L33" s="123"/>
      <c r="M33" s="83"/>
      <c r="N33" s="83"/>
      <c r="O33" s="83"/>
      <c r="P33" s="83"/>
      <c r="Q33" s="83"/>
      <c r="R33" s="83"/>
    </row>
    <row r="34" spans="3:18" s="86" customFormat="1" ht="17.5" customHeight="1" thickTop="1" thickBot="1" x14ac:dyDescent="0.4">
      <c r="C34" s="8"/>
      <c r="D34" s="100" t="s">
        <v>101</v>
      </c>
      <c r="E34" s="94"/>
      <c r="F34" s="94"/>
      <c r="G34" s="94"/>
      <c r="H34" s="59">
        <f t="shared" si="4"/>
        <v>0</v>
      </c>
      <c r="I34" s="94"/>
      <c r="J34" s="51">
        <f t="shared" si="1"/>
        <v>0</v>
      </c>
      <c r="K34" s="83"/>
      <c r="L34" s="83"/>
      <c r="M34" s="83"/>
      <c r="N34" s="83"/>
      <c r="O34" s="83"/>
      <c r="P34" s="83"/>
      <c r="Q34" s="83"/>
      <c r="R34" s="83"/>
    </row>
    <row r="35" spans="3:18" s="86" customFormat="1" ht="17.5" customHeight="1" thickTop="1" thickBot="1" x14ac:dyDescent="0.4">
      <c r="C35" s="8">
        <v>29</v>
      </c>
      <c r="D35" s="68" t="s">
        <v>67</v>
      </c>
      <c r="E35" s="8">
        <v>10</v>
      </c>
      <c r="F35" s="8" t="s">
        <v>103</v>
      </c>
      <c r="G35" s="52">
        <v>65</v>
      </c>
      <c r="H35" s="59">
        <f t="shared" si="4"/>
        <v>650</v>
      </c>
      <c r="I35" s="8">
        <v>3</v>
      </c>
      <c r="J35" s="96">
        <f t="shared" si="1"/>
        <v>1950</v>
      </c>
      <c r="K35" s="106">
        <f>SUM(J35:J39)</f>
        <v>2502</v>
      </c>
      <c r="L35" s="122"/>
      <c r="M35" s="83"/>
      <c r="N35" s="83"/>
      <c r="O35" s="83"/>
      <c r="P35" s="83"/>
      <c r="Q35" s="83"/>
      <c r="R35" s="83"/>
    </row>
    <row r="36" spans="3:18" s="86" customFormat="1" ht="17.5" customHeight="1" thickTop="1" thickBot="1" x14ac:dyDescent="0.4">
      <c r="C36" s="8">
        <f t="shared" si="2"/>
        <v>30</v>
      </c>
      <c r="D36" s="68" t="s">
        <v>79</v>
      </c>
      <c r="E36" s="8">
        <v>2</v>
      </c>
      <c r="F36" s="8" t="s">
        <v>103</v>
      </c>
      <c r="G36" s="52">
        <v>28</v>
      </c>
      <c r="H36" s="59">
        <f t="shared" si="4"/>
        <v>56</v>
      </c>
      <c r="I36" s="8">
        <v>3</v>
      </c>
      <c r="J36" s="96">
        <f t="shared" ref="J36:J67" si="5">H36*I36</f>
        <v>168</v>
      </c>
      <c r="K36" s="108"/>
      <c r="L36" s="123"/>
      <c r="M36" s="83"/>
      <c r="N36" s="83"/>
      <c r="O36" s="83"/>
      <c r="P36" s="83"/>
      <c r="Q36" s="83"/>
      <c r="R36" s="83"/>
    </row>
    <row r="37" spans="3:18" s="86" customFormat="1" ht="17.5" customHeight="1" thickTop="1" thickBot="1" x14ac:dyDescent="0.4">
      <c r="C37" s="8">
        <f t="shared" si="2"/>
        <v>31</v>
      </c>
      <c r="D37" s="68" t="s">
        <v>102</v>
      </c>
      <c r="E37" s="8">
        <v>2</v>
      </c>
      <c r="F37" s="8" t="s">
        <v>103</v>
      </c>
      <c r="G37" s="52">
        <v>18</v>
      </c>
      <c r="H37" s="59">
        <f t="shared" si="4"/>
        <v>36</v>
      </c>
      <c r="I37" s="8">
        <v>3</v>
      </c>
      <c r="J37" s="96">
        <f t="shared" si="5"/>
        <v>108</v>
      </c>
      <c r="K37" s="108"/>
      <c r="L37" s="123"/>
      <c r="M37" s="83"/>
      <c r="N37" s="83"/>
      <c r="O37" s="83"/>
      <c r="P37" s="83"/>
      <c r="Q37" s="83"/>
      <c r="R37" s="83"/>
    </row>
    <row r="38" spans="3:18" s="86" customFormat="1" ht="17.5" customHeight="1" thickTop="1" thickBot="1" x14ac:dyDescent="0.4">
      <c r="C38" s="8">
        <f t="shared" si="2"/>
        <v>32</v>
      </c>
      <c r="D38" s="68" t="s">
        <v>79</v>
      </c>
      <c r="E38" s="8">
        <v>1</v>
      </c>
      <c r="F38" s="8" t="s">
        <v>103</v>
      </c>
      <c r="G38" s="52">
        <v>12</v>
      </c>
      <c r="H38" s="59">
        <f t="shared" si="4"/>
        <v>12</v>
      </c>
      <c r="I38" s="8">
        <v>3</v>
      </c>
      <c r="J38" s="96">
        <f t="shared" si="5"/>
        <v>36</v>
      </c>
      <c r="K38" s="108"/>
      <c r="L38" s="123"/>
      <c r="M38" s="83"/>
      <c r="N38" s="83"/>
      <c r="O38" s="83"/>
      <c r="P38" s="83"/>
      <c r="Q38" s="83"/>
      <c r="R38" s="83"/>
    </row>
    <row r="39" spans="3:18" s="86" customFormat="1" ht="17.5" customHeight="1" thickTop="1" thickBot="1" x14ac:dyDescent="0.4">
      <c r="C39" s="8">
        <f t="shared" si="2"/>
        <v>33</v>
      </c>
      <c r="D39" s="68" t="s">
        <v>113</v>
      </c>
      <c r="E39" s="8">
        <v>1</v>
      </c>
      <c r="F39" s="8" t="s">
        <v>103</v>
      </c>
      <c r="G39" s="52">
        <v>80</v>
      </c>
      <c r="H39" s="59">
        <f t="shared" si="4"/>
        <v>80</v>
      </c>
      <c r="I39" s="8">
        <v>3</v>
      </c>
      <c r="J39" s="96">
        <f t="shared" si="5"/>
        <v>240</v>
      </c>
      <c r="K39" s="107"/>
      <c r="L39" s="123"/>
      <c r="M39" s="83"/>
      <c r="N39" s="83"/>
      <c r="O39" s="83"/>
      <c r="P39" s="83"/>
      <c r="Q39" s="83"/>
      <c r="R39" s="83"/>
    </row>
    <row r="40" spans="3:18" s="86" customFormat="1" ht="17.5" customHeight="1" thickTop="1" thickBot="1" x14ac:dyDescent="0.4">
      <c r="C40" s="8"/>
      <c r="D40" s="68"/>
      <c r="E40" s="8"/>
      <c r="F40" s="8"/>
      <c r="G40" s="52"/>
      <c r="H40" s="59">
        <f t="shared" si="4"/>
        <v>0</v>
      </c>
      <c r="I40" s="8"/>
      <c r="J40" s="51">
        <f t="shared" si="5"/>
        <v>0</v>
      </c>
      <c r="K40" s="83"/>
      <c r="L40" s="83"/>
      <c r="M40" s="83"/>
      <c r="N40" s="83"/>
      <c r="O40" s="83"/>
      <c r="P40" s="83"/>
      <c r="Q40" s="83"/>
      <c r="R40" s="83"/>
    </row>
    <row r="41" spans="3:18" s="86" customFormat="1" ht="17.5" customHeight="1" thickTop="1" thickBot="1" x14ac:dyDescent="0.4">
      <c r="C41" s="8">
        <v>34</v>
      </c>
      <c r="D41" s="100" t="s">
        <v>104</v>
      </c>
      <c r="E41" s="94"/>
      <c r="F41" s="94"/>
      <c r="G41" s="94"/>
      <c r="H41" s="59">
        <f t="shared" si="4"/>
        <v>0</v>
      </c>
      <c r="I41" s="94"/>
      <c r="J41" s="51">
        <f t="shared" si="5"/>
        <v>0</v>
      </c>
      <c r="K41" s="83"/>
      <c r="L41" s="83"/>
      <c r="M41" s="83"/>
      <c r="N41" s="83"/>
      <c r="O41" s="83"/>
      <c r="P41" s="83"/>
      <c r="Q41" s="83"/>
      <c r="R41" s="83"/>
    </row>
    <row r="42" spans="3:18" s="86" customFormat="1" ht="17.5" customHeight="1" thickTop="1" thickBot="1" x14ac:dyDescent="0.4">
      <c r="C42" s="8">
        <f t="shared" si="2"/>
        <v>35</v>
      </c>
      <c r="D42" s="68" t="s">
        <v>105</v>
      </c>
      <c r="E42" s="8">
        <v>3</v>
      </c>
      <c r="F42" s="8" t="s">
        <v>27</v>
      </c>
      <c r="G42" s="52">
        <v>12</v>
      </c>
      <c r="H42" s="59">
        <f t="shared" si="4"/>
        <v>36</v>
      </c>
      <c r="I42" s="8">
        <v>3</v>
      </c>
      <c r="J42" s="96">
        <f t="shared" si="5"/>
        <v>108</v>
      </c>
      <c r="K42" s="98">
        <f>J42</f>
        <v>108</v>
      </c>
      <c r="L42" s="124"/>
      <c r="M42" s="83"/>
      <c r="N42" s="83"/>
      <c r="O42" s="83"/>
      <c r="P42" s="83"/>
      <c r="Q42" s="83"/>
      <c r="R42" s="83"/>
    </row>
    <row r="43" spans="3:18" s="86" customFormat="1" ht="17.5" customHeight="1" thickTop="1" thickBot="1" x14ac:dyDescent="0.4">
      <c r="C43" s="8"/>
      <c r="D43" s="68"/>
      <c r="E43" s="8"/>
      <c r="F43" s="8"/>
      <c r="G43" s="52"/>
      <c r="H43" s="59">
        <f t="shared" si="4"/>
        <v>0</v>
      </c>
      <c r="I43" s="8"/>
      <c r="J43" s="51">
        <f t="shared" si="5"/>
        <v>0</v>
      </c>
      <c r="K43" s="83"/>
      <c r="L43" s="83"/>
      <c r="M43" s="83"/>
      <c r="N43" s="83"/>
      <c r="O43" s="83"/>
      <c r="P43" s="83"/>
      <c r="Q43" s="83"/>
      <c r="R43" s="83"/>
    </row>
    <row r="44" spans="3:18" s="86" customFormat="1" ht="17.5" customHeight="1" thickTop="1" thickBot="1" x14ac:dyDescent="0.4">
      <c r="C44" s="8">
        <v>36</v>
      </c>
      <c r="D44" s="100" t="s">
        <v>106</v>
      </c>
      <c r="E44" s="94"/>
      <c r="F44" s="94"/>
      <c r="G44" s="94"/>
      <c r="H44" s="59">
        <f t="shared" si="4"/>
        <v>0</v>
      </c>
      <c r="I44" s="94"/>
      <c r="J44" s="51">
        <f t="shared" si="5"/>
        <v>0</v>
      </c>
      <c r="K44" s="83"/>
      <c r="L44" s="83"/>
      <c r="M44" s="83"/>
      <c r="N44" s="83"/>
      <c r="O44" s="83"/>
      <c r="P44" s="83"/>
      <c r="Q44" s="83"/>
      <c r="R44" s="83"/>
    </row>
    <row r="45" spans="3:18" s="86" customFormat="1" ht="17.5" customHeight="1" thickTop="1" thickBot="1" x14ac:dyDescent="0.4">
      <c r="C45" s="8">
        <f t="shared" si="2"/>
        <v>37</v>
      </c>
      <c r="D45" s="68" t="s">
        <v>79</v>
      </c>
      <c r="E45" s="8">
        <v>8</v>
      </c>
      <c r="F45" s="8" t="s">
        <v>27</v>
      </c>
      <c r="G45" s="52">
        <v>18</v>
      </c>
      <c r="H45" s="59">
        <f t="shared" si="4"/>
        <v>144</v>
      </c>
      <c r="I45" s="8">
        <v>3</v>
      </c>
      <c r="J45" s="96">
        <f t="shared" si="5"/>
        <v>432</v>
      </c>
      <c r="K45" s="106">
        <f>SUM(J45:J46)</f>
        <v>732</v>
      </c>
      <c r="L45" s="122"/>
      <c r="M45" s="83"/>
      <c r="N45" s="83"/>
      <c r="O45" s="83"/>
      <c r="P45" s="83"/>
      <c r="Q45" s="83"/>
      <c r="R45" s="83"/>
    </row>
    <row r="46" spans="3:18" s="86" customFormat="1" ht="17.5" customHeight="1" thickTop="1" thickBot="1" x14ac:dyDescent="0.4">
      <c r="C46" s="8">
        <f t="shared" si="2"/>
        <v>38</v>
      </c>
      <c r="D46" s="68" t="s">
        <v>98</v>
      </c>
      <c r="E46" s="8">
        <v>1</v>
      </c>
      <c r="F46" s="8" t="s">
        <v>27</v>
      </c>
      <c r="G46" s="52">
        <v>100</v>
      </c>
      <c r="H46" s="59">
        <f t="shared" si="4"/>
        <v>100</v>
      </c>
      <c r="I46" s="8">
        <v>3</v>
      </c>
      <c r="J46" s="96">
        <f t="shared" si="5"/>
        <v>300</v>
      </c>
      <c r="K46" s="107"/>
      <c r="L46" s="123"/>
      <c r="M46" s="83"/>
      <c r="N46" s="83"/>
      <c r="O46" s="83"/>
      <c r="P46" s="83"/>
      <c r="Q46" s="83"/>
      <c r="R46" s="83"/>
    </row>
    <row r="47" spans="3:18" s="86" customFormat="1" ht="17.5" customHeight="1" thickTop="1" thickBot="1" x14ac:dyDescent="0.4">
      <c r="C47" s="8"/>
      <c r="D47" s="68"/>
      <c r="E47" s="8"/>
      <c r="F47" s="8"/>
      <c r="G47" s="52"/>
      <c r="H47" s="59">
        <f t="shared" si="4"/>
        <v>0</v>
      </c>
      <c r="I47" s="8"/>
      <c r="J47" s="51">
        <f t="shared" si="5"/>
        <v>0</v>
      </c>
      <c r="K47" s="83"/>
      <c r="L47" s="83"/>
      <c r="M47" s="83"/>
      <c r="N47" s="83"/>
      <c r="O47" s="83"/>
      <c r="P47" s="83"/>
      <c r="Q47" s="83"/>
      <c r="R47" s="83"/>
    </row>
    <row r="48" spans="3:18" s="86" customFormat="1" ht="17.5" customHeight="1" thickTop="1" thickBot="1" x14ac:dyDescent="0.4">
      <c r="C48" s="8">
        <v>39</v>
      </c>
      <c r="D48" s="100" t="s">
        <v>107</v>
      </c>
      <c r="E48" s="94"/>
      <c r="F48" s="94"/>
      <c r="G48" s="94"/>
      <c r="H48" s="59">
        <f t="shared" si="4"/>
        <v>0</v>
      </c>
      <c r="I48" s="94"/>
      <c r="J48" s="51">
        <f t="shared" si="5"/>
        <v>0</v>
      </c>
      <c r="K48" s="83"/>
      <c r="L48" s="83"/>
      <c r="M48" s="83"/>
      <c r="N48" s="83"/>
      <c r="O48" s="83"/>
      <c r="P48" s="83"/>
      <c r="Q48" s="83"/>
      <c r="R48" s="83"/>
    </row>
    <row r="49" spans="3:18" s="86" customFormat="1" ht="17.5" customHeight="1" thickTop="1" thickBot="1" x14ac:dyDescent="0.4">
      <c r="C49" s="8">
        <f t="shared" si="2"/>
        <v>40</v>
      </c>
      <c r="D49" s="68" t="s">
        <v>102</v>
      </c>
      <c r="E49" s="8">
        <v>4</v>
      </c>
      <c r="F49" s="8" t="s">
        <v>27</v>
      </c>
      <c r="G49" s="52">
        <v>18</v>
      </c>
      <c r="H49" s="59">
        <f t="shared" si="4"/>
        <v>72</v>
      </c>
      <c r="I49" s="8">
        <v>3</v>
      </c>
      <c r="J49" s="96">
        <f t="shared" si="5"/>
        <v>216</v>
      </c>
      <c r="K49" s="98">
        <f>J49</f>
        <v>216</v>
      </c>
      <c r="L49" s="124"/>
      <c r="M49" s="83"/>
      <c r="N49" s="83"/>
      <c r="O49" s="83"/>
      <c r="P49" s="83"/>
      <c r="Q49" s="83"/>
      <c r="R49" s="83"/>
    </row>
    <row r="50" spans="3:18" s="86" customFormat="1" ht="17.5" customHeight="1" thickTop="1" thickBot="1" x14ac:dyDescent="0.4">
      <c r="C50" s="8"/>
      <c r="D50" s="68"/>
      <c r="E50" s="8"/>
      <c r="F50" s="8"/>
      <c r="G50" s="52"/>
      <c r="H50" s="59">
        <f t="shared" si="4"/>
        <v>0</v>
      </c>
      <c r="I50" s="8"/>
      <c r="J50" s="51">
        <f t="shared" si="5"/>
        <v>0</v>
      </c>
      <c r="K50" s="83"/>
      <c r="L50" s="83"/>
      <c r="M50" s="83"/>
      <c r="N50" s="83"/>
      <c r="O50" s="83"/>
      <c r="P50" s="83"/>
      <c r="Q50" s="83"/>
      <c r="R50" s="83"/>
    </row>
    <row r="51" spans="3:18" s="86" customFormat="1" ht="17.5" customHeight="1" thickTop="1" thickBot="1" x14ac:dyDescent="0.4">
      <c r="C51" s="8">
        <v>41</v>
      </c>
      <c r="D51" s="100" t="s">
        <v>108</v>
      </c>
      <c r="E51" s="94"/>
      <c r="F51" s="94"/>
      <c r="G51" s="94"/>
      <c r="H51" s="59">
        <f t="shared" si="4"/>
        <v>0</v>
      </c>
      <c r="I51" s="94"/>
      <c r="J51" s="51">
        <f t="shared" si="5"/>
        <v>0</v>
      </c>
      <c r="K51" s="83"/>
      <c r="L51" s="83"/>
      <c r="M51" s="83"/>
      <c r="N51" s="83"/>
      <c r="O51" s="83"/>
      <c r="P51" s="83"/>
      <c r="Q51" s="83"/>
      <c r="R51" s="83"/>
    </row>
    <row r="52" spans="3:18" s="86" customFormat="1" ht="17.5" customHeight="1" thickTop="1" thickBot="1" x14ac:dyDescent="0.4">
      <c r="C52" s="8">
        <f t="shared" si="2"/>
        <v>42</v>
      </c>
      <c r="D52" s="68" t="s">
        <v>79</v>
      </c>
      <c r="E52" s="8">
        <v>4</v>
      </c>
      <c r="F52" s="8" t="s">
        <v>27</v>
      </c>
      <c r="G52" s="52">
        <v>28</v>
      </c>
      <c r="H52" s="59">
        <f t="shared" si="4"/>
        <v>112</v>
      </c>
      <c r="I52" s="8">
        <v>3</v>
      </c>
      <c r="J52" s="96">
        <f t="shared" si="5"/>
        <v>336</v>
      </c>
      <c r="K52" s="106">
        <f>SUM(J52:J54)</f>
        <v>1152</v>
      </c>
      <c r="L52" s="122"/>
      <c r="M52" s="83"/>
      <c r="N52" s="83"/>
      <c r="O52" s="83"/>
      <c r="P52" s="83"/>
      <c r="Q52" s="83"/>
      <c r="R52" s="83"/>
    </row>
    <row r="53" spans="3:18" s="86" customFormat="1" ht="17.5" customHeight="1" thickTop="1" thickBot="1" x14ac:dyDescent="0.4">
      <c r="C53" s="8">
        <f t="shared" si="2"/>
        <v>43</v>
      </c>
      <c r="D53" s="68" t="s">
        <v>102</v>
      </c>
      <c r="E53" s="8">
        <v>4</v>
      </c>
      <c r="F53" s="8" t="s">
        <v>27</v>
      </c>
      <c r="G53" s="52">
        <v>18</v>
      </c>
      <c r="H53" s="59">
        <f t="shared" si="4"/>
        <v>72</v>
      </c>
      <c r="I53" s="8">
        <v>3</v>
      </c>
      <c r="J53" s="96">
        <f t="shared" si="5"/>
        <v>216</v>
      </c>
      <c r="K53" s="108"/>
      <c r="L53" s="123"/>
      <c r="M53" s="83"/>
      <c r="N53" s="83"/>
      <c r="O53" s="83"/>
      <c r="P53" s="83"/>
      <c r="Q53" s="83"/>
      <c r="R53" s="83"/>
    </row>
    <row r="54" spans="3:18" s="86" customFormat="1" ht="17.5" customHeight="1" thickTop="1" thickBot="1" x14ac:dyDescent="0.4">
      <c r="C54" s="8">
        <f t="shared" si="2"/>
        <v>44</v>
      </c>
      <c r="D54" s="68" t="s">
        <v>109</v>
      </c>
      <c r="E54" s="8">
        <v>1</v>
      </c>
      <c r="F54" s="8" t="s">
        <v>52</v>
      </c>
      <c r="G54" s="52">
        <v>200</v>
      </c>
      <c r="H54" s="59">
        <f t="shared" si="4"/>
        <v>200</v>
      </c>
      <c r="I54" s="8">
        <v>3</v>
      </c>
      <c r="J54" s="96">
        <f t="shared" si="5"/>
        <v>600</v>
      </c>
      <c r="K54" s="107"/>
      <c r="L54" s="123"/>
      <c r="M54" s="83"/>
      <c r="N54" s="83"/>
      <c r="O54" s="83"/>
      <c r="P54" s="83"/>
      <c r="Q54" s="83"/>
      <c r="R54" s="83"/>
    </row>
    <row r="55" spans="3:18" s="86" customFormat="1" ht="17.5" customHeight="1" thickTop="1" thickBot="1" x14ac:dyDescent="0.4">
      <c r="C55" s="8"/>
      <c r="D55" s="68"/>
      <c r="E55" s="8"/>
      <c r="F55" s="8"/>
      <c r="G55" s="52"/>
      <c r="H55" s="59">
        <f t="shared" si="4"/>
        <v>0</v>
      </c>
      <c r="I55" s="8"/>
      <c r="J55" s="51">
        <f t="shared" si="5"/>
        <v>0</v>
      </c>
      <c r="K55" s="83"/>
      <c r="L55" s="83"/>
      <c r="M55" s="83"/>
      <c r="N55" s="83"/>
      <c r="O55" s="83"/>
      <c r="P55" s="83"/>
      <c r="Q55" s="83"/>
      <c r="R55" s="83"/>
    </row>
    <row r="56" spans="3:18" s="86" customFormat="1" ht="17.5" customHeight="1" thickTop="1" thickBot="1" x14ac:dyDescent="0.4">
      <c r="C56" s="8">
        <v>45</v>
      </c>
      <c r="D56" s="100" t="s">
        <v>110</v>
      </c>
      <c r="E56" s="94"/>
      <c r="F56" s="94"/>
      <c r="G56" s="94"/>
      <c r="H56" s="59">
        <f t="shared" si="4"/>
        <v>0</v>
      </c>
      <c r="I56" s="94"/>
      <c r="J56" s="51">
        <f t="shared" si="5"/>
        <v>0</v>
      </c>
      <c r="K56" s="83"/>
      <c r="L56" s="83"/>
      <c r="M56" s="83"/>
      <c r="N56" s="83"/>
      <c r="O56" s="83"/>
      <c r="P56" s="83"/>
      <c r="Q56" s="83"/>
      <c r="R56" s="83"/>
    </row>
    <row r="57" spans="3:18" s="86" customFormat="1" ht="17.5" customHeight="1" thickTop="1" thickBot="1" x14ac:dyDescent="0.4">
      <c r="C57" s="8">
        <f t="shared" si="2"/>
        <v>46</v>
      </c>
      <c r="D57" s="68" t="s">
        <v>79</v>
      </c>
      <c r="E57" s="8">
        <v>9</v>
      </c>
      <c r="F57" s="8" t="s">
        <v>27</v>
      </c>
      <c r="G57" s="52">
        <v>24</v>
      </c>
      <c r="H57" s="59">
        <f t="shared" si="4"/>
        <v>216</v>
      </c>
      <c r="I57" s="8">
        <v>3</v>
      </c>
      <c r="J57" s="96">
        <f t="shared" si="5"/>
        <v>648</v>
      </c>
      <c r="K57" s="106">
        <f>SUM(J57:J58)</f>
        <v>1398</v>
      </c>
      <c r="L57" s="122"/>
      <c r="M57" s="83"/>
      <c r="N57" s="83"/>
      <c r="O57" s="10"/>
      <c r="P57" s="83"/>
      <c r="Q57" s="83"/>
      <c r="R57" s="83"/>
    </row>
    <row r="58" spans="3:18" s="86" customFormat="1" ht="17.5" customHeight="1" thickTop="1" thickBot="1" x14ac:dyDescent="0.4">
      <c r="C58" s="8">
        <f t="shared" si="2"/>
        <v>47</v>
      </c>
      <c r="D58" s="68" t="s">
        <v>111</v>
      </c>
      <c r="E58" s="8">
        <v>5</v>
      </c>
      <c r="F58" s="8" t="s">
        <v>27</v>
      </c>
      <c r="G58" s="52">
        <v>50</v>
      </c>
      <c r="H58" s="59">
        <f t="shared" si="4"/>
        <v>250</v>
      </c>
      <c r="I58" s="8">
        <v>3</v>
      </c>
      <c r="J58" s="96">
        <f t="shared" si="5"/>
        <v>750</v>
      </c>
      <c r="K58" s="107"/>
      <c r="L58" s="123"/>
      <c r="M58" s="83"/>
      <c r="N58" s="83"/>
      <c r="O58" s="83"/>
      <c r="P58" s="83"/>
      <c r="Q58" s="83"/>
      <c r="R58" s="83"/>
    </row>
    <row r="59" spans="3:18" s="86" customFormat="1" ht="15.5" thickTop="1" thickBot="1" x14ac:dyDescent="0.4">
      <c r="C59" s="8"/>
      <c r="D59" s="99" t="s">
        <v>115</v>
      </c>
      <c r="E59" s="9"/>
      <c r="F59" s="8"/>
      <c r="G59" s="53"/>
      <c r="H59" s="59">
        <f t="shared" ref="H59:H64" si="6">E59*G59</f>
        <v>0</v>
      </c>
      <c r="I59" s="9"/>
      <c r="J59" s="51">
        <f t="shared" si="5"/>
        <v>0</v>
      </c>
      <c r="K59" s="83"/>
      <c r="L59" s="83"/>
      <c r="M59" s="83"/>
      <c r="N59" s="83"/>
      <c r="O59" s="83"/>
      <c r="P59" s="83"/>
      <c r="Q59" s="83"/>
      <c r="R59" s="83"/>
    </row>
    <row r="60" spans="3:18" s="86" customFormat="1" ht="16.5" thickTop="1" thickBot="1" x14ac:dyDescent="0.4">
      <c r="C60" s="8">
        <v>48</v>
      </c>
      <c r="D60" s="73" t="s">
        <v>41</v>
      </c>
      <c r="E60" s="9">
        <v>6</v>
      </c>
      <c r="F60" s="8" t="s">
        <v>27</v>
      </c>
      <c r="G60" s="53">
        <v>5</v>
      </c>
      <c r="H60" s="59">
        <f t="shared" si="6"/>
        <v>30</v>
      </c>
      <c r="I60" s="8">
        <v>3</v>
      </c>
      <c r="J60" s="96">
        <f t="shared" si="5"/>
        <v>90</v>
      </c>
      <c r="K60" s="106">
        <f>SUM(J60:J64)</f>
        <v>816</v>
      </c>
      <c r="L60" s="122"/>
      <c r="M60" s="83"/>
      <c r="N60" s="83"/>
      <c r="O60" s="83"/>
      <c r="P60" s="83"/>
      <c r="Q60" s="83"/>
      <c r="R60" s="83"/>
    </row>
    <row r="61" spans="3:18" s="86" customFormat="1" ht="22" thickTop="1" thickBot="1" x14ac:dyDescent="0.55000000000000004">
      <c r="C61" s="8">
        <f t="shared" si="2"/>
        <v>49</v>
      </c>
      <c r="D61" s="73" t="s">
        <v>42</v>
      </c>
      <c r="E61" s="9">
        <v>1</v>
      </c>
      <c r="F61" s="8" t="s">
        <v>27</v>
      </c>
      <c r="G61" s="53">
        <v>17</v>
      </c>
      <c r="H61" s="59">
        <f t="shared" si="6"/>
        <v>17</v>
      </c>
      <c r="I61" s="8">
        <v>3</v>
      </c>
      <c r="J61" s="96">
        <f t="shared" si="5"/>
        <v>51</v>
      </c>
      <c r="K61" s="108"/>
      <c r="L61" s="123"/>
      <c r="M61" s="84" t="s">
        <v>25</v>
      </c>
      <c r="N61" s="85"/>
      <c r="O61" s="85"/>
      <c r="P61" s="85"/>
      <c r="Q61" s="85"/>
      <c r="R61" s="83"/>
    </row>
    <row r="62" spans="3:18" s="86" customFormat="1" ht="16.5" thickTop="1" thickBot="1" x14ac:dyDescent="0.4">
      <c r="C62" s="8">
        <f t="shared" si="2"/>
        <v>50</v>
      </c>
      <c r="D62" s="73" t="s">
        <v>43</v>
      </c>
      <c r="E62" s="9">
        <v>1</v>
      </c>
      <c r="F62" s="8" t="s">
        <v>27</v>
      </c>
      <c r="G62" s="53">
        <v>25</v>
      </c>
      <c r="H62" s="59">
        <f>E62*G62</f>
        <v>25</v>
      </c>
      <c r="I62" s="8">
        <v>3</v>
      </c>
      <c r="J62" s="96">
        <f t="shared" si="5"/>
        <v>75</v>
      </c>
      <c r="K62" s="108"/>
      <c r="L62" s="123"/>
      <c r="M62" s="83"/>
      <c r="N62" s="1" t="s">
        <v>15</v>
      </c>
      <c r="O62" s="1" t="s">
        <v>16</v>
      </c>
      <c r="P62" s="1" t="s">
        <v>17</v>
      </c>
      <c r="Q62" s="1" t="s">
        <v>18</v>
      </c>
      <c r="R62" s="83"/>
    </row>
    <row r="63" spans="3:18" s="86" customFormat="1" ht="16.5" thickTop="1" thickBot="1" x14ac:dyDescent="0.4">
      <c r="C63" s="8">
        <f t="shared" si="2"/>
        <v>51</v>
      </c>
      <c r="D63" s="73" t="s">
        <v>65</v>
      </c>
      <c r="E63" s="9">
        <v>20</v>
      </c>
      <c r="F63" s="8" t="s">
        <v>27</v>
      </c>
      <c r="G63" s="53">
        <v>5</v>
      </c>
      <c r="H63" s="59">
        <f t="shared" si="6"/>
        <v>100</v>
      </c>
      <c r="I63" s="8">
        <v>3</v>
      </c>
      <c r="J63" s="96">
        <f t="shared" si="5"/>
        <v>300</v>
      </c>
      <c r="K63" s="108"/>
      <c r="L63" s="123"/>
      <c r="M63" s="83" t="s">
        <v>13</v>
      </c>
      <c r="N63" s="105">
        <f>J66/(D70*J70)</f>
        <v>6245.7999999999993</v>
      </c>
      <c r="O63" s="1">
        <f>(J65*E70)/(C70*G70)</f>
        <v>665.39062499999989</v>
      </c>
      <c r="P63" s="120" t="e">
        <f>(N64/I70)*H70</f>
        <v>#VALUE!</v>
      </c>
      <c r="Q63" s="1">
        <f>H66*H70</f>
        <v>11242.44</v>
      </c>
      <c r="R63" s="83"/>
    </row>
    <row r="64" spans="3:18" s="86" customFormat="1" ht="22" thickTop="1" thickBot="1" x14ac:dyDescent="0.55000000000000004">
      <c r="C64" s="8">
        <f t="shared" si="2"/>
        <v>52</v>
      </c>
      <c r="D64" s="74" t="s">
        <v>44</v>
      </c>
      <c r="E64" s="22">
        <v>1</v>
      </c>
      <c r="F64" s="8" t="s">
        <v>27</v>
      </c>
      <c r="G64" s="65">
        <v>100</v>
      </c>
      <c r="H64" s="59">
        <f t="shared" si="6"/>
        <v>100</v>
      </c>
      <c r="I64" s="8">
        <v>3</v>
      </c>
      <c r="J64" s="96">
        <f t="shared" si="5"/>
        <v>300</v>
      </c>
      <c r="K64" s="107"/>
      <c r="L64" s="123"/>
      <c r="M64" s="83" t="s">
        <v>14</v>
      </c>
      <c r="N64" s="119" t="s">
        <v>122</v>
      </c>
      <c r="O64" s="119" t="s">
        <v>118</v>
      </c>
      <c r="P64" s="119" t="s">
        <v>121</v>
      </c>
      <c r="Q64" s="119" t="s">
        <v>123</v>
      </c>
      <c r="R64" s="83"/>
    </row>
    <row r="65" spans="3:18" s="86" customFormat="1" ht="15.5" thickTop="1" thickBot="1" x14ac:dyDescent="0.4">
      <c r="C65" s="87" t="s">
        <v>66</v>
      </c>
      <c r="D65" s="88"/>
      <c r="E65" s="23"/>
      <c r="F65" s="23"/>
      <c r="G65" s="54"/>
      <c r="H65" s="60">
        <f>SUM(H4:H64)</f>
        <v>8517</v>
      </c>
      <c r="I65" s="2"/>
      <c r="J65" s="51">
        <f>SUM(J4:J64)</f>
        <v>25551</v>
      </c>
      <c r="K65" s="83"/>
      <c r="L65" s="83"/>
      <c r="M65" s="83"/>
      <c r="N65" s="49" t="s">
        <v>120</v>
      </c>
      <c r="O65" s="49" t="s">
        <v>119</v>
      </c>
      <c r="P65" s="49" t="s">
        <v>55</v>
      </c>
      <c r="Q65" s="49" t="s">
        <v>56</v>
      </c>
      <c r="R65" s="83"/>
    </row>
    <row r="66" spans="3:18" s="86" customFormat="1" ht="19.5" thickTop="1" thickBot="1" x14ac:dyDescent="0.5">
      <c r="C66" s="90" t="s">
        <v>68</v>
      </c>
      <c r="D66" s="90"/>
      <c r="E66" s="5"/>
      <c r="F66" s="5"/>
      <c r="G66" s="55"/>
      <c r="H66" s="66">
        <f>H65+10%*H65</f>
        <v>9368.7000000000007</v>
      </c>
      <c r="I66" s="5"/>
      <c r="J66" s="66">
        <f>J65+10%*J65</f>
        <v>28106.1</v>
      </c>
      <c r="K66" s="83"/>
      <c r="L66" s="83"/>
      <c r="M66" s="86" t="s">
        <v>20</v>
      </c>
    </row>
    <row r="67" spans="3:18" s="86" customFormat="1" ht="15.5" customHeight="1" thickTop="1" thickBot="1" x14ac:dyDescent="0.55000000000000004">
      <c r="C67" s="91" t="s">
        <v>19</v>
      </c>
      <c r="D67" s="91"/>
      <c r="E67" s="91"/>
      <c r="F67" s="91"/>
      <c r="G67" s="91"/>
      <c r="H67" s="91"/>
      <c r="I67" s="91"/>
      <c r="J67" s="91"/>
      <c r="K67" s="83"/>
      <c r="L67" s="83"/>
      <c r="M67" s="89"/>
      <c r="N67" s="89"/>
      <c r="O67" s="89"/>
      <c r="P67" s="89"/>
      <c r="Q67" s="89"/>
      <c r="R67" s="89"/>
    </row>
    <row r="68" spans="3:18" s="86" customFormat="1" ht="15.5" thickTop="1" thickBot="1" x14ac:dyDescent="0.4">
      <c r="C68" s="92"/>
      <c r="D68" s="92"/>
      <c r="E68" s="92"/>
      <c r="F68" s="92"/>
      <c r="G68" s="92"/>
      <c r="H68" s="92"/>
      <c r="I68" s="92"/>
      <c r="J68" s="92"/>
      <c r="K68" s="83"/>
      <c r="L68" s="83"/>
      <c r="M68" s="81"/>
      <c r="N68" s="81"/>
      <c r="O68" s="81"/>
      <c r="P68" s="81"/>
      <c r="Q68" s="81"/>
      <c r="R68" s="81"/>
    </row>
    <row r="69" spans="3:18" s="86" customFormat="1" ht="73.5" thickTop="1" thickBot="1" x14ac:dyDescent="0.4">
      <c r="C69" s="6" t="s">
        <v>7</v>
      </c>
      <c r="D69" s="69" t="s">
        <v>8</v>
      </c>
      <c r="E69" s="6" t="s">
        <v>9</v>
      </c>
      <c r="F69" s="6"/>
      <c r="G69" s="56" t="s">
        <v>10</v>
      </c>
      <c r="H69" s="56" t="s">
        <v>11</v>
      </c>
      <c r="I69" s="6" t="s">
        <v>54</v>
      </c>
      <c r="J69" s="56" t="s">
        <v>12</v>
      </c>
      <c r="K69" s="83"/>
      <c r="L69" s="83"/>
      <c r="M69" s="81"/>
      <c r="N69" s="81"/>
      <c r="O69" s="81"/>
      <c r="P69" s="81"/>
      <c r="Q69" s="81"/>
      <c r="R69" s="81"/>
    </row>
    <row r="70" spans="3:18" s="86" customFormat="1" ht="15.5" thickTop="1" thickBot="1" x14ac:dyDescent="0.4">
      <c r="C70" s="7">
        <v>48</v>
      </c>
      <c r="D70" s="70">
        <v>5</v>
      </c>
      <c r="E70" s="7">
        <v>1</v>
      </c>
      <c r="F70" s="7"/>
      <c r="G70" s="62">
        <v>0.8</v>
      </c>
      <c r="H70" s="62">
        <v>1.2</v>
      </c>
      <c r="I70" s="7">
        <v>40</v>
      </c>
      <c r="J70" s="61">
        <v>0.9</v>
      </c>
      <c r="K70" s="83"/>
      <c r="L70" s="83"/>
      <c r="M70" s="81"/>
      <c r="N70" s="81"/>
      <c r="O70" s="81"/>
      <c r="P70" s="81"/>
      <c r="Q70" s="81"/>
      <c r="R70" s="81"/>
    </row>
    <row r="71" spans="3:18" ht="15.5" thickTop="1" thickBot="1" x14ac:dyDescent="0.4">
      <c r="C71" s="2"/>
      <c r="D71" s="71"/>
      <c r="E71" s="2"/>
      <c r="F71" s="2"/>
      <c r="G71" s="64">
        <v>0.8</v>
      </c>
      <c r="H71" s="57"/>
      <c r="I71" s="2"/>
      <c r="J71" s="63">
        <v>0.9</v>
      </c>
      <c r="K71" s="4"/>
      <c r="L71" s="83"/>
      <c r="M71" s="81"/>
      <c r="N71" s="81"/>
      <c r="O71" s="81"/>
      <c r="P71" s="81"/>
      <c r="Q71" s="81"/>
      <c r="R71" s="81"/>
    </row>
    <row r="72" spans="3:18" ht="15" thickTop="1" x14ac:dyDescent="0.35"/>
  </sheetData>
  <dataConsolidate/>
  <mergeCells count="8">
    <mergeCell ref="K57:K58"/>
    <mergeCell ref="K60:K64"/>
    <mergeCell ref="K4:K12"/>
    <mergeCell ref="K15:K22"/>
    <mergeCell ref="K24:K33"/>
    <mergeCell ref="K35:K39"/>
    <mergeCell ref="K45:K46"/>
    <mergeCell ref="K52:K54"/>
  </mergeCells>
  <pageMargins left="0.7" right="0.7" top="0.75" bottom="0.75" header="0.3" footer="0.3"/>
  <pageSetup scale="5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36"/>
  <sheetViews>
    <sheetView showGridLines="0" tabSelected="1" view="pageBreakPreview" topLeftCell="A16" zoomScaleNormal="100" zoomScaleSheetLayoutView="100" workbookViewId="0">
      <selection activeCell="D28" sqref="D28"/>
    </sheetView>
  </sheetViews>
  <sheetFormatPr defaultRowHeight="14.5" x14ac:dyDescent="0.35"/>
  <cols>
    <col min="1" max="1" width="1.54296875" customWidth="1"/>
    <col min="2" max="2" width="4.453125" customWidth="1"/>
    <col min="3" max="3" width="22.54296875" customWidth="1"/>
    <col min="4" max="4" width="46.81640625" customWidth="1"/>
    <col min="5" max="5" width="10" customWidth="1"/>
    <col min="7" max="7" width="17" customWidth="1"/>
    <col min="8" max="8" width="16.7265625" customWidth="1"/>
  </cols>
  <sheetData>
    <row r="1" spans="2:8" ht="18.75" customHeight="1" x14ac:dyDescent="0.35">
      <c r="B1" s="111"/>
      <c r="C1" s="111"/>
      <c r="D1" s="111"/>
      <c r="E1" s="111"/>
      <c r="F1" s="111"/>
      <c r="G1" s="111"/>
      <c r="H1" s="111"/>
    </row>
    <row r="2" spans="2:8" ht="18.5" x14ac:dyDescent="0.45">
      <c r="B2" s="24" t="s">
        <v>0</v>
      </c>
      <c r="C2" s="25" t="s">
        <v>35</v>
      </c>
      <c r="D2" s="26" t="s">
        <v>21</v>
      </c>
      <c r="E2" s="25" t="s">
        <v>22</v>
      </c>
      <c r="F2" s="25" t="s">
        <v>23</v>
      </c>
      <c r="G2" s="27" t="s">
        <v>77</v>
      </c>
      <c r="H2" s="27" t="s">
        <v>78</v>
      </c>
    </row>
    <row r="3" spans="2:8" ht="77.5" x14ac:dyDescent="0.35">
      <c r="B3" s="28">
        <v>1</v>
      </c>
      <c r="C3" s="17" t="s">
        <v>36</v>
      </c>
      <c r="D3" s="14" t="s">
        <v>69</v>
      </c>
      <c r="E3" s="17">
        <v>2</v>
      </c>
      <c r="F3" s="17" t="s">
        <v>27</v>
      </c>
      <c r="G3" s="29">
        <v>9500000</v>
      </c>
      <c r="H3" s="30">
        <f t="shared" ref="H3:H29" si="0">E3*G3</f>
        <v>19000000</v>
      </c>
    </row>
    <row r="4" spans="2:8" ht="43.5" x14ac:dyDescent="0.35">
      <c r="B4" s="28">
        <f>B3+1</f>
        <v>2</v>
      </c>
      <c r="C4" s="17" t="s">
        <v>37</v>
      </c>
      <c r="D4" s="31" t="s">
        <v>124</v>
      </c>
      <c r="E4" s="17">
        <v>16</v>
      </c>
      <c r="F4" s="17" t="s">
        <v>27</v>
      </c>
      <c r="G4" s="29">
        <v>450000</v>
      </c>
      <c r="H4" s="30">
        <f t="shared" si="0"/>
        <v>7200000</v>
      </c>
    </row>
    <row r="5" spans="2:8" s="75" customFormat="1" ht="31" x14ac:dyDescent="0.35">
      <c r="B5" s="28">
        <f t="shared" ref="B5:B29" si="1">B4+1</f>
        <v>3</v>
      </c>
      <c r="C5" s="78" t="s">
        <v>76</v>
      </c>
      <c r="D5" s="79" t="s">
        <v>45</v>
      </c>
      <c r="E5" s="78">
        <v>1</v>
      </c>
      <c r="F5" s="78" t="s">
        <v>30</v>
      </c>
      <c r="G5" s="29">
        <v>850000</v>
      </c>
      <c r="H5" s="30">
        <f t="shared" si="0"/>
        <v>850000</v>
      </c>
    </row>
    <row r="6" spans="2:8" ht="31" x14ac:dyDescent="0.35">
      <c r="B6" s="28">
        <f t="shared" si="1"/>
        <v>4</v>
      </c>
      <c r="C6" s="112" t="s">
        <v>26</v>
      </c>
      <c r="D6" s="16" t="s">
        <v>125</v>
      </c>
      <c r="E6" s="17">
        <v>80</v>
      </c>
      <c r="F6" s="17" t="s">
        <v>24</v>
      </c>
      <c r="G6" s="30">
        <v>12000</v>
      </c>
      <c r="H6" s="30">
        <f t="shared" si="0"/>
        <v>960000</v>
      </c>
    </row>
    <row r="7" spans="2:8" ht="31" x14ac:dyDescent="0.35">
      <c r="B7" s="28">
        <f t="shared" si="1"/>
        <v>5</v>
      </c>
      <c r="C7" s="113"/>
      <c r="D7" s="32" t="s">
        <v>126</v>
      </c>
      <c r="E7" s="17">
        <v>30</v>
      </c>
      <c r="F7" s="17" t="s">
        <v>24</v>
      </c>
      <c r="G7" s="30">
        <v>26000</v>
      </c>
      <c r="H7" s="30">
        <f t="shared" si="0"/>
        <v>780000</v>
      </c>
    </row>
    <row r="8" spans="2:8" s="75" customFormat="1" ht="14.25" customHeight="1" x14ac:dyDescent="0.35">
      <c r="B8" s="28">
        <f t="shared" si="1"/>
        <v>6</v>
      </c>
      <c r="C8" s="117" t="s">
        <v>63</v>
      </c>
      <c r="D8" s="76" t="s">
        <v>64</v>
      </c>
      <c r="E8" s="77">
        <v>50</v>
      </c>
      <c r="F8" s="78" t="s">
        <v>24</v>
      </c>
      <c r="G8" s="34">
        <v>4200</v>
      </c>
      <c r="H8" s="30">
        <f t="shared" si="0"/>
        <v>210000</v>
      </c>
    </row>
    <row r="9" spans="2:8" s="75" customFormat="1" ht="14.25" customHeight="1" x14ac:dyDescent="0.35">
      <c r="B9" s="28">
        <f t="shared" si="1"/>
        <v>7</v>
      </c>
      <c r="C9" s="118"/>
      <c r="D9" s="68" t="s">
        <v>127</v>
      </c>
      <c r="E9" s="8">
        <v>50</v>
      </c>
      <c r="F9" s="78" t="s">
        <v>24</v>
      </c>
      <c r="G9" s="34">
        <v>8000</v>
      </c>
      <c r="H9" s="30">
        <f t="shared" si="0"/>
        <v>400000</v>
      </c>
    </row>
    <row r="10" spans="2:8" s="75" customFormat="1" ht="14.25" customHeight="1" x14ac:dyDescent="0.35">
      <c r="B10" s="28">
        <f t="shared" si="1"/>
        <v>8</v>
      </c>
      <c r="C10" s="118"/>
      <c r="D10" s="68" t="s">
        <v>128</v>
      </c>
      <c r="E10" s="8">
        <v>40</v>
      </c>
      <c r="F10" s="78" t="s">
        <v>24</v>
      </c>
      <c r="G10" s="34">
        <v>5500</v>
      </c>
      <c r="H10" s="30">
        <f t="shared" si="0"/>
        <v>220000</v>
      </c>
    </row>
    <row r="11" spans="2:8" s="75" customFormat="1" ht="14.25" customHeight="1" x14ac:dyDescent="0.35">
      <c r="B11" s="28">
        <f t="shared" si="1"/>
        <v>9</v>
      </c>
      <c r="C11" s="118"/>
      <c r="D11" s="68" t="s">
        <v>129</v>
      </c>
      <c r="E11" s="8">
        <v>30</v>
      </c>
      <c r="F11" s="78" t="s">
        <v>24</v>
      </c>
      <c r="G11" s="34">
        <v>5500</v>
      </c>
      <c r="H11" s="30">
        <f t="shared" si="0"/>
        <v>165000</v>
      </c>
    </row>
    <row r="12" spans="2:8" s="75" customFormat="1" ht="14.25" customHeight="1" x14ac:dyDescent="0.35">
      <c r="B12" s="28">
        <f t="shared" si="1"/>
        <v>10</v>
      </c>
      <c r="C12" s="118"/>
      <c r="D12" s="68" t="s">
        <v>130</v>
      </c>
      <c r="E12" s="8">
        <v>40</v>
      </c>
      <c r="F12" s="78" t="s">
        <v>24</v>
      </c>
      <c r="G12" s="34">
        <v>5500</v>
      </c>
      <c r="H12" s="30">
        <f t="shared" si="0"/>
        <v>220000</v>
      </c>
    </row>
    <row r="13" spans="2:8" s="75" customFormat="1" ht="14.25" customHeight="1" x14ac:dyDescent="0.35">
      <c r="B13" s="28">
        <f t="shared" si="1"/>
        <v>11</v>
      </c>
      <c r="C13" s="118"/>
      <c r="D13" s="68" t="s">
        <v>131</v>
      </c>
      <c r="E13" s="8">
        <v>25</v>
      </c>
      <c r="F13" s="78" t="s">
        <v>24</v>
      </c>
      <c r="G13" s="34">
        <v>5500</v>
      </c>
      <c r="H13" s="30">
        <f t="shared" si="0"/>
        <v>137500</v>
      </c>
    </row>
    <row r="14" spans="2:8" s="75" customFormat="1" ht="14.25" customHeight="1" x14ac:dyDescent="0.35">
      <c r="B14" s="28">
        <f t="shared" si="1"/>
        <v>12</v>
      </c>
      <c r="C14" s="118"/>
      <c r="D14" s="68" t="s">
        <v>132</v>
      </c>
      <c r="E14" s="8">
        <v>20</v>
      </c>
      <c r="F14" s="78" t="s">
        <v>24</v>
      </c>
      <c r="G14" s="34">
        <v>5500</v>
      </c>
      <c r="H14" s="30">
        <f t="shared" si="0"/>
        <v>110000</v>
      </c>
    </row>
    <row r="15" spans="2:8" ht="87" x14ac:dyDescent="0.35">
      <c r="B15" s="28">
        <f t="shared" si="1"/>
        <v>13</v>
      </c>
      <c r="C15" s="15" t="s">
        <v>38</v>
      </c>
      <c r="D15" s="125" t="s">
        <v>70</v>
      </c>
      <c r="E15" s="15">
        <v>1</v>
      </c>
      <c r="F15" s="17" t="s">
        <v>30</v>
      </c>
      <c r="G15" s="34">
        <v>5500000</v>
      </c>
      <c r="H15" s="30">
        <f t="shared" si="0"/>
        <v>5500000</v>
      </c>
    </row>
    <row r="16" spans="2:8" s="86" customFormat="1" ht="47.5" customHeight="1" x14ac:dyDescent="0.35">
      <c r="B16" s="28">
        <f t="shared" si="1"/>
        <v>14</v>
      </c>
      <c r="C16" s="95" t="s">
        <v>136</v>
      </c>
      <c r="D16" s="33" t="s">
        <v>135</v>
      </c>
      <c r="E16" s="95">
        <v>1</v>
      </c>
      <c r="F16" s="17" t="s">
        <v>30</v>
      </c>
      <c r="G16" s="34">
        <v>1200000</v>
      </c>
      <c r="H16" s="30">
        <f t="shared" si="0"/>
        <v>1200000</v>
      </c>
    </row>
    <row r="17" spans="2:8" ht="15.5" x14ac:dyDescent="0.35">
      <c r="B17" s="28">
        <f t="shared" si="1"/>
        <v>15</v>
      </c>
      <c r="C17" s="15" t="s">
        <v>29</v>
      </c>
      <c r="D17" s="16" t="s">
        <v>71</v>
      </c>
      <c r="E17" s="15">
        <v>1</v>
      </c>
      <c r="F17" s="17" t="s">
        <v>52</v>
      </c>
      <c r="G17" s="34">
        <v>170000</v>
      </c>
      <c r="H17" s="30">
        <f t="shared" si="0"/>
        <v>170000</v>
      </c>
    </row>
    <row r="18" spans="2:8" ht="15.5" x14ac:dyDescent="0.35">
      <c r="B18" s="28">
        <f t="shared" si="1"/>
        <v>16</v>
      </c>
      <c r="C18" s="115" t="s">
        <v>31</v>
      </c>
      <c r="D18" s="16" t="s">
        <v>72</v>
      </c>
      <c r="E18" s="15">
        <v>16</v>
      </c>
      <c r="F18" s="17" t="s">
        <v>27</v>
      </c>
      <c r="G18" s="34">
        <v>2000</v>
      </c>
      <c r="H18" s="30">
        <f t="shared" si="0"/>
        <v>32000</v>
      </c>
    </row>
    <row r="19" spans="2:8" ht="15.5" x14ac:dyDescent="0.35">
      <c r="B19" s="28">
        <f t="shared" si="1"/>
        <v>17</v>
      </c>
      <c r="C19" s="116"/>
      <c r="D19" s="16" t="s">
        <v>73</v>
      </c>
      <c r="E19" s="15">
        <v>10</v>
      </c>
      <c r="F19" s="17" t="s">
        <v>27</v>
      </c>
      <c r="G19" s="34">
        <v>3500</v>
      </c>
      <c r="H19" s="30">
        <f t="shared" si="0"/>
        <v>35000</v>
      </c>
    </row>
    <row r="20" spans="2:8" ht="15.5" x14ac:dyDescent="0.35">
      <c r="B20" s="28">
        <f t="shared" si="1"/>
        <v>18</v>
      </c>
      <c r="C20" s="17" t="s">
        <v>32</v>
      </c>
      <c r="D20" s="13" t="s">
        <v>33</v>
      </c>
      <c r="E20" s="17">
        <v>2</v>
      </c>
      <c r="F20" s="17" t="s">
        <v>30</v>
      </c>
      <c r="G20" s="35">
        <v>32000</v>
      </c>
      <c r="H20" s="30">
        <f t="shared" si="0"/>
        <v>64000</v>
      </c>
    </row>
    <row r="21" spans="2:8" ht="15.5" x14ac:dyDescent="0.35">
      <c r="B21" s="28">
        <f t="shared" si="1"/>
        <v>19</v>
      </c>
      <c r="C21" s="112" t="s">
        <v>34</v>
      </c>
      <c r="D21" s="13" t="s">
        <v>46</v>
      </c>
      <c r="E21" s="17">
        <v>1</v>
      </c>
      <c r="F21" s="17" t="s">
        <v>28</v>
      </c>
      <c r="G21" s="35">
        <v>28000</v>
      </c>
      <c r="H21" s="30">
        <f t="shared" si="0"/>
        <v>28000</v>
      </c>
    </row>
    <row r="22" spans="2:8" ht="15.5" x14ac:dyDescent="0.35">
      <c r="B22" s="28">
        <f t="shared" si="1"/>
        <v>20</v>
      </c>
      <c r="C22" s="113"/>
      <c r="D22" s="13" t="s">
        <v>47</v>
      </c>
      <c r="E22" s="17">
        <v>1</v>
      </c>
      <c r="F22" s="17" t="s">
        <v>28</v>
      </c>
      <c r="G22" s="35">
        <v>23000</v>
      </c>
      <c r="H22" s="30">
        <f t="shared" si="0"/>
        <v>23000</v>
      </c>
    </row>
    <row r="23" spans="2:8" ht="15.5" x14ac:dyDescent="0.35">
      <c r="B23" s="28">
        <f t="shared" si="1"/>
        <v>21</v>
      </c>
      <c r="C23" s="112" t="s">
        <v>48</v>
      </c>
      <c r="D23" s="13" t="s">
        <v>59</v>
      </c>
      <c r="E23" s="17">
        <v>7</v>
      </c>
      <c r="F23" s="17" t="s">
        <v>27</v>
      </c>
      <c r="G23" s="35">
        <v>35000</v>
      </c>
      <c r="H23" s="30">
        <f t="shared" si="0"/>
        <v>245000</v>
      </c>
    </row>
    <row r="24" spans="2:8" ht="15.5" x14ac:dyDescent="0.35">
      <c r="B24" s="28">
        <f t="shared" si="1"/>
        <v>22</v>
      </c>
      <c r="C24" s="113"/>
      <c r="D24" s="13" t="s">
        <v>49</v>
      </c>
      <c r="E24" s="17">
        <v>8</v>
      </c>
      <c r="F24" s="17" t="s">
        <v>27</v>
      </c>
      <c r="G24" s="35">
        <v>50000</v>
      </c>
      <c r="H24" s="30">
        <f t="shared" si="0"/>
        <v>400000</v>
      </c>
    </row>
    <row r="25" spans="2:8" ht="15.5" x14ac:dyDescent="0.35">
      <c r="B25" s="28">
        <f t="shared" si="1"/>
        <v>23</v>
      </c>
      <c r="C25" s="17" t="s">
        <v>50</v>
      </c>
      <c r="D25" s="13" t="s">
        <v>57</v>
      </c>
      <c r="E25" s="17">
        <v>1</v>
      </c>
      <c r="F25" s="17" t="s">
        <v>30</v>
      </c>
      <c r="G25" s="35">
        <v>270000</v>
      </c>
      <c r="H25" s="30">
        <f t="shared" si="0"/>
        <v>270000</v>
      </c>
    </row>
    <row r="26" spans="2:8" ht="15.5" x14ac:dyDescent="0.35">
      <c r="B26" s="28">
        <f t="shared" si="1"/>
        <v>24</v>
      </c>
      <c r="C26" s="112" t="s">
        <v>58</v>
      </c>
      <c r="D26" s="13" t="s">
        <v>60</v>
      </c>
      <c r="E26" s="17">
        <v>3</v>
      </c>
      <c r="F26" s="17" t="s">
        <v>30</v>
      </c>
      <c r="G26" s="35">
        <v>145000</v>
      </c>
      <c r="H26" s="30">
        <f t="shared" si="0"/>
        <v>435000</v>
      </c>
    </row>
    <row r="27" spans="2:8" ht="15.5" x14ac:dyDescent="0.35">
      <c r="B27" s="28">
        <f t="shared" si="1"/>
        <v>25</v>
      </c>
      <c r="C27" s="114"/>
      <c r="D27" s="13" t="s">
        <v>133</v>
      </c>
      <c r="E27" s="17">
        <v>1</v>
      </c>
      <c r="F27" s="17" t="s">
        <v>30</v>
      </c>
      <c r="G27" s="35">
        <v>680000</v>
      </c>
      <c r="H27" s="30">
        <f t="shared" si="0"/>
        <v>680000</v>
      </c>
    </row>
    <row r="28" spans="2:8" ht="46.5" x14ac:dyDescent="0.35">
      <c r="B28" s="28">
        <f t="shared" si="1"/>
        <v>26</v>
      </c>
      <c r="C28" s="21" t="s">
        <v>62</v>
      </c>
      <c r="D28" s="14" t="s">
        <v>61</v>
      </c>
      <c r="E28" s="17">
        <v>1</v>
      </c>
      <c r="F28" s="17" t="s">
        <v>30</v>
      </c>
      <c r="G28" s="35">
        <v>190000</v>
      </c>
      <c r="H28" s="30">
        <f t="shared" si="0"/>
        <v>190000</v>
      </c>
    </row>
    <row r="29" spans="2:8" ht="15.5" x14ac:dyDescent="0.35">
      <c r="B29" s="28">
        <f t="shared" si="1"/>
        <v>27</v>
      </c>
      <c r="C29" s="17" t="s">
        <v>51</v>
      </c>
      <c r="D29" s="13" t="s">
        <v>74</v>
      </c>
      <c r="E29" s="17">
        <v>4</v>
      </c>
      <c r="F29" s="17" t="s">
        <v>134</v>
      </c>
      <c r="G29" s="35">
        <v>750000</v>
      </c>
      <c r="H29" s="30">
        <f t="shared" si="0"/>
        <v>3000000</v>
      </c>
    </row>
    <row r="30" spans="2:8" ht="16" thickBot="1" x14ac:dyDescent="0.4">
      <c r="B30" s="18"/>
      <c r="C30" s="20"/>
      <c r="D30" s="19"/>
      <c r="E30" s="20"/>
      <c r="F30" s="20"/>
      <c r="G30" s="36"/>
      <c r="H30" s="11"/>
    </row>
    <row r="31" spans="2:8" ht="15.5" x14ac:dyDescent="0.35">
      <c r="B31" s="18"/>
      <c r="C31" s="20"/>
      <c r="D31" s="19"/>
      <c r="E31" s="20"/>
      <c r="F31" s="20"/>
      <c r="G31" s="36" t="s">
        <v>53</v>
      </c>
      <c r="H31" s="37">
        <f>SUM(H3:H29)</f>
        <v>42524500</v>
      </c>
    </row>
    <row r="32" spans="2:8" ht="15.5" x14ac:dyDescent="0.35">
      <c r="B32" s="18"/>
      <c r="C32" s="20"/>
      <c r="D32" s="19"/>
      <c r="E32" s="20"/>
      <c r="F32" s="20"/>
      <c r="G32" s="38" t="s">
        <v>39</v>
      </c>
      <c r="H32" s="39">
        <v>300000</v>
      </c>
    </row>
    <row r="33" spans="2:8" ht="16.5" thickBot="1" x14ac:dyDescent="0.55000000000000004">
      <c r="B33" s="40"/>
      <c r="C33" s="41"/>
      <c r="D33" s="109" t="s">
        <v>75</v>
      </c>
      <c r="E33" s="109"/>
      <c r="F33" s="109"/>
      <c r="G33" s="110"/>
      <c r="H33" s="42">
        <f>10%*H31</f>
        <v>4252450</v>
      </c>
    </row>
    <row r="34" spans="2:8" ht="19" thickBot="1" x14ac:dyDescent="0.5">
      <c r="B34" s="43"/>
      <c r="C34" s="44"/>
      <c r="D34" s="45"/>
      <c r="E34" s="46"/>
      <c r="F34" s="46"/>
      <c r="G34" s="47" t="s">
        <v>40</v>
      </c>
      <c r="H34" s="48">
        <f>SUM(H31:H33)</f>
        <v>47076950</v>
      </c>
    </row>
    <row r="35" spans="2:8" x14ac:dyDescent="0.35">
      <c r="C35" s="12"/>
    </row>
    <row r="36" spans="2:8" ht="18.5" x14ac:dyDescent="0.45">
      <c r="H36" s="80"/>
    </row>
  </sheetData>
  <mergeCells count="8">
    <mergeCell ref="D33:G33"/>
    <mergeCell ref="B1:H1"/>
    <mergeCell ref="C23:C24"/>
    <mergeCell ref="C26:C27"/>
    <mergeCell ref="C6:C7"/>
    <mergeCell ref="C18:C19"/>
    <mergeCell ref="C21:C22"/>
    <mergeCell ref="C8:C14"/>
  </mergeCells>
  <pageMargins left="0.7" right="0.7" top="0.75" bottom="0.75" header="0.3" footer="0.3"/>
  <pageSetup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Sizing</vt:lpstr>
      <vt:lpstr>Quotation</vt:lpstr>
      <vt:lpstr>Quotation!Print_Area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kayeera</dc:creator>
  <cp:lastModifiedBy>ASUS</cp:lastModifiedBy>
  <cp:lastPrinted>2024-05-18T08:34:56Z</cp:lastPrinted>
  <dcterms:created xsi:type="dcterms:W3CDTF">2018-11-26T20:41:51Z</dcterms:created>
  <dcterms:modified xsi:type="dcterms:W3CDTF">2025-02-14T08:30:30Z</dcterms:modified>
</cp:coreProperties>
</file>