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ay/Desktop/Bootcamp Work/Lesson 1.2/Homework/01-Excel/Instructions/"/>
    </mc:Choice>
  </mc:AlternateContent>
  <xr:revisionPtr revIDLastSave="0" documentId="13_ncr:1_{20AA4A45-2DAE-544C-ACC2-D0130262EBF7}" xr6:coauthVersionLast="46" xr6:coauthVersionMax="46" xr10:uidLastSave="{00000000-0000-0000-0000-000000000000}"/>
  <bookViews>
    <workbookView xWindow="28800" yWindow="0" windowWidth="38400" windowHeight="21600" xr2:uid="{00000000-000D-0000-FFFF-FFFF00000000}"/>
  </bookViews>
  <sheets>
    <sheet name="Sheet1" sheetId="1" r:id="rId1"/>
    <sheet name="Category" sheetId="4" r:id="rId2"/>
    <sheet name="Sub-Category" sheetId="5" r:id="rId3"/>
    <sheet name="Outcomes Based on Launch Date" sheetId="6" r:id="rId4"/>
    <sheet name="Bonus" sheetId="7" r:id="rId5"/>
    <sheet name="Bonus Stat" sheetId="9" r:id="rId6"/>
  </sheets>
  <definedNames>
    <definedName name="_xlnm._FilterDatabase" localSheetId="0" hidden="1">Sheet1!$A$1:$T$4115</definedName>
    <definedName name="_xlchart.v1.0" hidden="1">'Bonus Stat'!$T$6:$T$10</definedName>
    <definedName name="_xlchart.v1.1" hidden="1">'Bonus Stat'!$U$5</definedName>
    <definedName name="_xlchart.v1.2" hidden="1">'Bonus Stat'!$U$6:$U$10</definedName>
    <definedName name="_xlchart.v1.3" hidden="1">'Bonus Stat'!$L$1</definedName>
    <definedName name="_xlchart.v1.4" hidden="1">'Bonus Stat'!$L$2:$L$2186</definedName>
    <definedName name="_xlchart.v1.5" hidden="1">'Bonus Stat'!$V$6:$V$10</definedName>
    <definedName name="_xlchart.v1.6" hidden="1">'Bonus Stat'!$V$6:$V$10</definedName>
  </definedNames>
  <calcPr calcId="191029"/>
  <pivotCaches>
    <pivotCache cacheId="58" r:id="rId7"/>
    <pivotCache cacheId="63"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8" i="9" l="1"/>
  <c r="V10" i="9"/>
  <c r="V9" i="9"/>
  <c r="V6" i="9"/>
  <c r="V7" i="9"/>
  <c r="U10" i="9"/>
  <c r="U9" i="9"/>
  <c r="U8" i="9"/>
  <c r="U7" i="9"/>
  <c r="U6" i="9"/>
  <c r="U3" i="9" l="1"/>
  <c r="V3" i="9"/>
  <c r="W3" i="9"/>
  <c r="X3" i="9"/>
  <c r="Y3" i="9"/>
  <c r="Z3" i="9"/>
  <c r="U2" i="9"/>
  <c r="Z2" i="9"/>
  <c r="Y2" i="9"/>
  <c r="X2" i="9"/>
  <c r="W2" i="9"/>
  <c r="V2" i="9"/>
  <c r="B3" i="7"/>
  <c r="B2" i="7"/>
  <c r="D13" i="7"/>
  <c r="D12" i="7"/>
  <c r="D11" i="7"/>
  <c r="D10" i="7"/>
  <c r="D9" i="7"/>
  <c r="C7" i="7"/>
  <c r="D6" i="7"/>
  <c r="D8" i="7"/>
  <c r="D7" i="7"/>
  <c r="D5" i="7"/>
  <c r="D4" i="7"/>
  <c r="D3" i="7"/>
  <c r="D2" i="7"/>
  <c r="C13" i="7"/>
  <c r="C12" i="7"/>
  <c r="C11" i="7"/>
  <c r="C9" i="7"/>
  <c r="C10" i="7"/>
  <c r="C8" i="7"/>
  <c r="C5" i="7"/>
  <c r="C6" i="7"/>
  <c r="C4" i="7"/>
  <c r="C3" i="7"/>
  <c r="C2" i="7"/>
  <c r="B13" i="7"/>
  <c r="B12" i="7"/>
  <c r="B11" i="7"/>
  <c r="B10" i="7"/>
  <c r="B9" i="7"/>
  <c r="B8" i="7"/>
  <c r="B7" i="7"/>
  <c r="E7" i="7" s="1"/>
  <c r="B6" i="7"/>
  <c r="E6" i="7" s="1"/>
  <c r="B5" i="7"/>
  <c r="B4" i="7"/>
  <c r="H6" i="7" l="1"/>
  <c r="G6" i="7"/>
  <c r="H7" i="7"/>
  <c r="G7" i="7"/>
  <c r="E13" i="7"/>
  <c r="H13" i="7" s="1"/>
  <c r="E5" i="7"/>
  <c r="G5" i="7" s="1"/>
  <c r="F7" i="7"/>
  <c r="E12" i="7"/>
  <c r="H12" i="7" s="1"/>
  <c r="E4" i="7"/>
  <c r="H4" i="7" s="1"/>
  <c r="F6" i="7"/>
  <c r="E11" i="7"/>
  <c r="H11" i="7" s="1"/>
  <c r="E10" i="7"/>
  <c r="F10" i="7" s="1"/>
  <c r="E9" i="7"/>
  <c r="F9" i="7" s="1"/>
  <c r="E8" i="7"/>
  <c r="H8" i="7" s="1"/>
  <c r="E3" i="7"/>
  <c r="F3" i="7" s="1"/>
  <c r="E2" i="7"/>
  <c r="F2" i="7"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2" i="1"/>
  <c r="O2" i="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 r="G4" i="7" l="1"/>
  <c r="F13" i="7"/>
  <c r="F12" i="7"/>
  <c r="F4" i="7"/>
  <c r="G13" i="7"/>
  <c r="F8" i="7"/>
  <c r="G8" i="7"/>
  <c r="H9" i="7"/>
  <c r="G9" i="7"/>
  <c r="H2" i="7"/>
  <c r="F5" i="7"/>
  <c r="F11" i="7"/>
  <c r="G11" i="7"/>
  <c r="G12" i="7"/>
  <c r="H10" i="7"/>
  <c r="G2" i="7"/>
  <c r="G3" i="7"/>
  <c r="H5" i="7"/>
  <c r="H3" i="7"/>
  <c r="G10" i="7"/>
</calcChain>
</file>

<file path=xl/sharedStrings.xml><?xml version="1.0" encoding="utf-8"?>
<sst xmlns="http://schemas.openxmlformats.org/spreadsheetml/2006/main" count="28564" uniqueCount="8417">
  <si>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</si>
  <si>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</si>
  <si>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</si>
  <si>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</si>
  <si>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</si>
  <si>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</si>
  <si>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</si>
  <si>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</si>
  <si>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</si>
  <si>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</si>
  <si>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</si>
  <si>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</si>
  <si>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</si>
  <si>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</si>
  <si>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</si>
  <si>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</si>
  <si>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</si>
  <si>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</si>
  <si>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</si>
  <si>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</si>
  <si>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</si>
  <si>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</si>
  <si>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</si>
  <si>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</si>
  <si>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</si>
  <si>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</si>
  <si>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</si>
  <si>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</si>
  <si>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</si>
  <si>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</si>
  <si>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</si>
  <si>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</si>
  <si>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</si>
  <si>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</si>
  <si>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</si>
  <si>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</si>
  <si>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</si>
  <si>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</si>
  <si>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</si>
  <si>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</si>
  <si>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</si>
  <si>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</si>
  <si>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</si>
  <si>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</si>
  <si>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</si>
  <si>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</si>
  <si>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</si>
  <si>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</si>
  <si>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</si>
  <si>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</si>
  <si>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</si>
  <si>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</si>
  <si>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</si>
  <si>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</si>
  <si>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</si>
  <si>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</si>
  <si>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</si>
  <si>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</si>
  <si>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</si>
  <si>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</si>
  <si>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</si>
  <si>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</si>
  <si>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</si>
  <si>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</si>
  <si>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</si>
  <si>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</si>
  <si>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</si>
  <si>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</si>
  <si>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</si>
  <si>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</si>
  <si>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</si>
  <si>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</si>
  <si>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</si>
  <si>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</si>
  <si>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</si>
  <si>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</si>
  <si>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</si>
  <si>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</si>
  <si>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</si>
  <si>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</si>
  <si>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</si>
  <si>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</si>
  <si>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</si>
  <si>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</si>
  <si>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</si>
  <si>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</si>
  <si>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</si>
  <si>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</si>
  <si>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</si>
  <si>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</si>
  <si>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</si>
  <si>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</si>
  <si>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</si>
  <si>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</si>
  <si>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</si>
  <si>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</si>
  <si>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</si>
  <si>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</si>
  <si>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</si>
  <si>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</si>
  <si>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</si>
  <si>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</si>
  <si>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</si>
  <si>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</si>
  <si>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</si>
  <si>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</si>
  <si>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</si>
  <si>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</si>
  <si>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</si>
  <si>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</si>
  <si>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</si>
  <si>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</si>
  <si>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</si>
  <si>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</si>
  <si>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</si>
  <si>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</si>
  <si>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</si>
  <si>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</si>
  <si>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</si>
  <si>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</si>
  <si>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</si>
  <si>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</si>
  <si>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</si>
  <si>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</si>
  <si>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</si>
  <si>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</si>
  <si>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</si>
  <si>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</si>
  <si>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</si>
  <si>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</si>
  <si>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</si>
  <si>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</si>
  <si>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</si>
  <si>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</si>
  <si>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</si>
  <si>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</si>
  <si>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</si>
  <si>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</si>
  <si>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</si>
  <si>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</si>
  <si>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</si>
  <si>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</si>
  <si>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</si>
  <si>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</si>
  <si>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</si>
  <si>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</si>
  <si>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</si>
  <si>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</si>
  <si>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</si>
  <si>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</si>
  <si>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</si>
  <si>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</si>
  <si>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</si>
  <si>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</si>
  <si>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</si>
  <si>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</si>
  <si>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</si>
  <si>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</si>
  <si>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</si>
  <si>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</si>
  <si>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</si>
  <si>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</si>
  <si>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</si>
  <si>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</si>
  <si>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</si>
  <si>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</si>
  <si>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</si>
  <si>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</si>
  <si>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</si>
  <si>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</si>
  <si>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</si>
  <si>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</si>
  <si>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</si>
  <si>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</si>
  <si>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</si>
  <si>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</si>
  <si>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</si>
  <si>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</si>
  <si>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</si>
  <si>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</si>
  <si>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</si>
  <si>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</si>
  <si>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</si>
  <si>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</si>
  <si>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</si>
  <si>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</si>
  <si>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</si>
  <si>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</si>
  <si>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</si>
  <si>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</si>
  <si>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</si>
  <si>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</si>
  <si>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</si>
  <si>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</si>
  <si>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</si>
  <si>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</si>
  <si>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</si>
  <si>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</si>
  <si>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</si>
  <si>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</si>
  <si>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</si>
  <si>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</si>
  <si>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</si>
  <si>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</si>
  <si>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</si>
  <si>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</si>
  <si>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</si>
  <si>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</si>
  <si>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</si>
  <si>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</si>
  <si>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</si>
  <si>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</si>
  <si>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</si>
  <si>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</si>
  <si>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</si>
  <si>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</si>
  <si>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</si>
  <si>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</si>
  <si>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</si>
  <si>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</si>
  <si>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</si>
  <si>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</si>
  <si>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</si>
  <si>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</si>
  <si>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</si>
  <si>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</si>
  <si>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</si>
  <si>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</si>
  <si>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</si>
  <si>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</si>
  <si>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</si>
  <si>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</si>
  <si>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</si>
  <si>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</si>
  <si>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</si>
  <si>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</si>
  <si>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</si>
  <si>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</si>
  <si>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</si>
  <si>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</si>
  <si>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</si>
  <si>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</si>
  <si>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</si>
  <si>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</si>
  <si>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</si>
  <si>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</si>
  <si>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</si>
  <si>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</si>
  <si>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</si>
  <si>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</si>
  <si>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</si>
  <si>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</si>
  <si>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</si>
  <si>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</si>
  <si>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</si>
  <si>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</si>
  <si>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</si>
  <si>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</si>
  <si>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</si>
  <si>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</si>
  <si>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</si>
  <si>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</si>
  <si>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</si>
  <si>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</si>
  <si>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</si>
  <si>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</si>
  <si>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</si>
  <si>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</si>
  <si>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</si>
  <si>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</si>
  <si>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</si>
  <si>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</si>
  <si>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</si>
  <si>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</si>
  <si>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</si>
  <si>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</si>
  <si>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</si>
  <si>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</si>
  <si>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</si>
  <si>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</si>
  <si>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</si>
  <si>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</si>
  <si>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</si>
  <si>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</si>
  <si>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</si>
  <si>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</si>
  <si>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</si>
  <si>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</si>
  <si>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</si>
  <si>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</si>
  <si>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</si>
  <si>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</si>
  <si>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</si>
  <si>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</si>
  <si>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</si>
  <si>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</si>
  <si>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</si>
  <si>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</si>
  <si>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</si>
  <si>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</si>
  <si>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</si>
  <si>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</si>
  <si>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</si>
  <si>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</si>
  <si>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</si>
  <si>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</si>
  <si>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</si>
  <si>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</si>
  <si>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</si>
  <si>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</si>
  <si>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</si>
  <si>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</si>
  <si>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</si>
  <si>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</si>
  <si>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</si>
  <si>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</si>
  <si>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</si>
  <si>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</si>
  <si>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</si>
  <si>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</si>
  <si>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</si>
  <si>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</si>
  <si>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</si>
  <si>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</si>
  <si>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</si>
  <si>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</si>
  <si>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</si>
  <si>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</si>
  <si>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</si>
  <si>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</si>
  <si>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</si>
  <si>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</si>
  <si>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</si>
  <si>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</si>
  <si>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</si>
  <si>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</si>
  <si>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</si>
  <si>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</si>
  <si>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</si>
  <si>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</si>
  <si>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</si>
  <si>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</si>
  <si>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</si>
  <si>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</si>
  <si>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</si>
  <si>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</si>
  <si>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</si>
  <si>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</si>
  <si>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</si>
  <si>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</si>
  <si>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</si>
  <si>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</si>
  <si>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</si>
  <si>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</si>
  <si>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</si>
  <si>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</si>
  <si>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</si>
  <si>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</si>
  <si>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</si>
  <si>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</si>
  <si>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</si>
  <si>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</si>
  <si>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</si>
  <si>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</si>
  <si>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</si>
  <si>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</si>
  <si>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</si>
  <si>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</si>
  <si>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</si>
  <si>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</si>
  <si>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</si>
  <si>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</si>
  <si>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</si>
  <si>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</si>
  <si>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</si>
  <si>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</si>
  <si>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</si>
  <si>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</si>
  <si>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</si>
  <si>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</si>
  <si>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</si>
  <si>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</si>
  <si>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</si>
  <si>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</si>
  <si>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</si>
  <si>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</si>
  <si>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</si>
  <si>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</si>
  <si>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</si>
  <si>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</si>
  <si>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</si>
  <si>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</si>
  <si>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</si>
  <si>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</si>
  <si>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</si>
  <si>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</si>
  <si>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</si>
  <si>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</si>
  <si>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</si>
  <si>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</si>
  <si>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</si>
  <si>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</si>
  <si>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</si>
  <si>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</si>
  <si>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</si>
  <si>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</si>
  <si>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</si>
  <si>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</si>
  <si>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</si>
  <si>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</si>
  <si>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</si>
  <si>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</si>
  <si>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</si>
  <si>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</si>
  <si>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</si>
  <si>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</si>
  <si>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</si>
  <si>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</si>
  <si>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</si>
  <si>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</si>
  <si>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</si>
  <si>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</si>
  <si>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</si>
  <si>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</si>
  <si>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</si>
  <si>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</si>
  <si>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</si>
  <si>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</si>
  <si>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</si>
  <si>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</si>
  <si>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</si>
  <si>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</si>
  <si>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</si>
  <si>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</si>
  <si>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</si>
  <si>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</si>
  <si>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</si>
  <si>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</si>
  <si>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</si>
  <si>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</si>
  <si>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</si>
  <si>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</si>
  <si>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</si>
  <si>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</si>
  <si>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</si>
  <si>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</si>
  <si>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</si>
  <si>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</si>
  <si>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</si>
  <si>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</si>
  <si>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</si>
  <si>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</si>
  <si>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</si>
  <si>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</si>
  <si>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</si>
  <si>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</si>
  <si>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</si>
  <si>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</si>
  <si>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</si>
  <si>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</si>
  <si>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</si>
  <si>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</si>
  <si>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</si>
  <si>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</si>
  <si>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</si>
  <si>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</si>
  <si>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</si>
  <si>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</si>
  <si>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</si>
  <si>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</si>
  <si>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</si>
  <si>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</si>
  <si>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</si>
  <si>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</si>
  <si>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</si>
  <si>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</si>
  <si>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</si>
  <si>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</si>
  <si>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</si>
  <si>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</si>
  <si>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</si>
  <si>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</si>
  <si>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</si>
  <si>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</si>
  <si>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</si>
  <si>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</si>
  <si>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</si>
  <si>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</si>
  <si>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</si>
  <si>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</si>
  <si>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</si>
  <si>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</si>
  <si>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</si>
  <si>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</si>
  <si>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</si>
  <si>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</si>
  <si>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</si>
  <si>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</si>
  <si>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</si>
  <si>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</si>
  <si>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</si>
  <si>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</si>
  <si>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</si>
  <si>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</si>
  <si>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</si>
  <si>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</si>
  <si>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</si>
  <si>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</si>
  <si>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</si>
  <si>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</si>
  <si>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</si>
  <si>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</si>
  <si>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</si>
  <si>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</si>
  <si>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</si>
  <si>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</si>
  <si>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</si>
  <si>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</si>
  <si>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</si>
  <si>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</si>
  <si>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</si>
  <si>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</si>
  <si>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</si>
  <si>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</si>
  <si>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</si>
  <si>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</si>
  <si>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</si>
  <si>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</si>
  <si>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</si>
  <si>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</si>
  <si>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</si>
  <si>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</si>
  <si>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</si>
  <si>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</si>
  <si>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</si>
  <si>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</si>
  <si>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</si>
  <si>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</si>
  <si>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</si>
  <si>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</si>
  <si>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</si>
  <si>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</si>
  <si>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</si>
  <si>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</si>
  <si>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</si>
  <si>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</si>
  <si>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</si>
  <si>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</si>
  <si>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</si>
  <si>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</si>
  <si>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</si>
  <si>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</si>
  <si>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</si>
  <si>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</si>
  <si>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</si>
  <si>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</si>
  <si>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</si>
  <si>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</si>
  <si>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</si>
  <si>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</si>
  <si>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</si>
  <si>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</si>
  <si>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</si>
  <si>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</si>
  <si>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</si>
  <si>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</si>
  <si>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</si>
  <si>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</si>
  <si>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</si>
  <si>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</si>
  <si>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</si>
  <si>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</si>
  <si>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</si>
  <si>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</si>
  <si>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</si>
  <si>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</si>
  <si>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</si>
  <si>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</si>
  <si>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</si>
  <si>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</si>
  <si>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</si>
  <si>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</si>
  <si>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</si>
  <si>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</si>
  <si>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</si>
  <si>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</si>
  <si>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</si>
  <si>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</si>
  <si>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</si>
  <si>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</si>
  <si>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</si>
  <si>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</si>
  <si>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</si>
  <si>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</si>
  <si>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</si>
  <si>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</si>
  <si>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</si>
  <si>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</si>
  <si>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</si>
  <si>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</si>
  <si>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</si>
  <si>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</si>
  <si>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</si>
  <si>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</si>
  <si>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</si>
  <si>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</si>
  <si>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</si>
  <si>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</si>
  <si>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</si>
  <si>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</si>
  <si>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</si>
  <si>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</si>
  <si>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</si>
  <si>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</si>
  <si>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</si>
  <si>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</si>
  <si>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</si>
  <si>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</si>
  <si>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</si>
  <si>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</si>
  <si>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</si>
  <si>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</si>
  <si>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</si>
  <si>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</si>
  <si>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</si>
  <si>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</si>
  <si>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</si>
  <si>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</si>
  <si>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</si>
  <si>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</si>
  <si>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</si>
  <si>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</si>
  <si>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</si>
  <si>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</si>
  <si>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</si>
  <si>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</si>
  <si>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</si>
  <si>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</si>
  <si>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</si>
  <si>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</si>
  <si>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</si>
  <si>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</si>
  <si>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</si>
  <si>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</si>
  <si>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</si>
  <si>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</si>
  <si>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</si>
  <si>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</si>
  <si>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</si>
  <si>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</si>
  <si>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</si>
  <si>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</si>
  <si>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</si>
  <si>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</si>
  <si>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</si>
  <si>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</si>
  <si>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</si>
  <si>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</si>
  <si>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</si>
  <si>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</si>
  <si>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</si>
  <si>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</si>
  <si>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</si>
  <si>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</si>
  <si>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</si>
  <si>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</si>
  <si>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</si>
  <si>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</si>
  <si>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</si>
  <si>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</si>
  <si>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</si>
  <si>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</si>
  <si>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</si>
  <si>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</si>
  <si>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</si>
  <si>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</si>
  <si>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</si>
  <si>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</si>
  <si>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</si>
  <si>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</si>
  <si>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</si>
  <si>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</si>
  <si>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</si>
  <si>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</si>
  <si>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</si>
  <si>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</si>
  <si>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</si>
  <si>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</si>
  <si>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</si>
  <si>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</si>
  <si>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</si>
  <si>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</si>
  <si>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</si>
  <si>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</si>
  <si>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</si>
  <si>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</si>
  <si>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</si>
  <si>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</si>
  <si>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</si>
  <si>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</si>
  <si>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</si>
  <si>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</si>
  <si>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</si>
  <si>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</si>
  <si>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</si>
  <si>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</si>
  <si>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</si>
  <si>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</si>
  <si>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</si>
  <si>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</si>
  <si>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</si>
  <si>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</si>
  <si>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</si>
  <si>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</si>
  <si>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</si>
  <si>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</si>
  <si>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</si>
  <si>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</si>
  <si>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</si>
  <si>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</si>
  <si>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</si>
  <si>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</si>
  <si>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</si>
  <si>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</si>
  <si>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</si>
  <si>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</si>
  <si>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</si>
  <si>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</si>
  <si>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</si>
  <si>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</si>
  <si>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</si>
  <si>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</si>
  <si>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</si>
  <si>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</si>
  <si>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</si>
  <si>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</si>
  <si>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</si>
  <si>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</si>
  <si>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</si>
  <si>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</si>
  <si>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</si>
  <si>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</si>
  <si>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</si>
  <si>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</si>
  <si>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</si>
  <si>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</si>
  <si>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</si>
  <si>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</si>
  <si>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</si>
  <si>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</si>
  <si>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</si>
  <si>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</si>
  <si>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</si>
  <si>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</si>
  <si>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</si>
  <si>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</si>
  <si>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</si>
  <si>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</si>
  <si>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</si>
  <si>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</si>
  <si>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</si>
  <si>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</si>
  <si>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</si>
  <si>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</si>
  <si>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</si>
  <si>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</si>
  <si>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</si>
  <si>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</si>
  <si>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</si>
  <si>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</si>
  <si>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</si>
  <si>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</si>
  <si>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</si>
  <si>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</si>
  <si>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</si>
  <si>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</si>
  <si>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</si>
  <si>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</si>
  <si>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</si>
  <si>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</si>
  <si>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</si>
  <si>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</si>
  <si>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</si>
  <si>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</si>
  <si>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</si>
  <si>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</si>
  <si>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</si>
  <si>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</si>
  <si>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</si>
  <si>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</si>
  <si>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</si>
  <si>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</si>
  <si>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</si>
  <si>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</si>
  <si>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</si>
  <si>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</si>
  <si>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</si>
  <si>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</si>
  <si>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</si>
  <si>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</si>
  <si>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</si>
  <si>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</si>
  <si>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</si>
  <si>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</si>
  <si>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</si>
  <si>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</si>
  <si>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</si>
  <si>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</si>
  <si>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</si>
  <si>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</si>
  <si>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</si>
  <si>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</si>
  <si>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</si>
  <si>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</si>
  <si>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</si>
  <si>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</si>
  <si>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</si>
  <si>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</si>
  <si>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</si>
  <si>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</si>
  <si>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</si>
  <si>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</si>
  <si>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</si>
  <si>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</si>
  <si>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</si>
  <si>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</si>
  <si>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</si>
  <si>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</si>
  <si>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</si>
  <si>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</si>
  <si>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</si>
  <si>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</si>
  <si>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</si>
  <si>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</si>
  <si>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</si>
  <si>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</si>
  <si>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</si>
  <si>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</si>
  <si>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</si>
  <si>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</si>
  <si>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</si>
  <si>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</si>
  <si>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</si>
  <si>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</si>
  <si>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</si>
  <si>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</si>
  <si>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</si>
  <si>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</si>
  <si>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</si>
  <si>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</si>
  <si>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</si>
  <si>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</si>
  <si>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</si>
  <si>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</si>
  <si>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</si>
  <si>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</si>
  <si>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</si>
  <si>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</si>
  <si>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</si>
  <si>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</si>
  <si>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</si>
  <si>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</si>
  <si>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</si>
  <si>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</si>
  <si>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</si>
  <si>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</si>
  <si>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</si>
  <si>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</si>
  <si>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</si>
  <si>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</si>
  <si>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</si>
  <si>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</si>
  <si>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</si>
  <si>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</si>
  <si>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</si>
  <si>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</si>
  <si>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</si>
  <si>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</si>
  <si>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</si>
  <si>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</si>
  <si>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</si>
  <si>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</si>
  <si>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</si>
  <si>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</si>
  <si>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</si>
  <si>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</si>
  <si>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</si>
  <si>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</si>
  <si>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</si>
  <si>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</si>
  <si>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</si>
  <si>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</si>
  <si>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</si>
  <si>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</si>
  <si>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</si>
  <si>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</si>
  <si>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</si>
  <si>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</si>
  <si>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</si>
  <si>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</si>
  <si>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</si>
  <si>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</si>
  <si>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</si>
  <si>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</si>
  <si>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</si>
  <si>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</si>
  <si>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</si>
  <si>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</si>
  <si>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</si>
  <si>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</si>
  <si>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</si>
  <si>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</si>
  <si>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</si>
  <si>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</si>
  <si>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</si>
  <si>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</si>
  <si>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</si>
  <si>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</si>
  <si>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</si>
  <si>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</si>
  <si>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</si>
  <si>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</si>
  <si>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</si>
  <si>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</si>
  <si>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</si>
  <si>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</si>
  <si>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</si>
  <si>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</si>
  <si>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</si>
  <si>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</si>
  <si>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</si>
  <si>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</si>
  <si>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</si>
  <si>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</si>
  <si>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</si>
  <si>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</si>
  <si>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</si>
  <si>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</si>
  <si>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</si>
  <si>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</si>
  <si>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</si>
  <si>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</si>
  <si>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</si>
  <si>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</si>
  <si>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</si>
  <si>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</si>
  <si>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</si>
  <si>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</si>
  <si>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</si>
  <si>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</si>
  <si>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</si>
  <si>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</si>
  <si>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</si>
  <si>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</si>
  <si>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</si>
  <si>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</si>
  <si>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</si>
  <si>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</si>
  <si>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</si>
  <si>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</si>
  <si>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</si>
  <si>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</si>
  <si>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</si>
  <si>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</si>
  <si>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</si>
  <si>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</si>
  <si>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</si>
  <si>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</si>
  <si>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</si>
  <si>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</si>
  <si>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</si>
  <si>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</si>
  <si>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</si>
  <si>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</si>
  <si>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</si>
  <si>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</si>
  <si>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</si>
  <si>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</si>
  <si>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</si>
  <si>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</si>
  <si>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</si>
  <si>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</si>
  <si>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</si>
  <si>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</si>
  <si>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</si>
  <si>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</si>
  <si>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</si>
  <si>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</si>
  <si>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</si>
  <si>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</si>
  <si>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</si>
  <si>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</si>
  <si>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</si>
  <si>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</si>
  <si>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</si>
  <si>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</si>
  <si>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</si>
  <si>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</si>
  <si>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</si>
  <si>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</si>
  <si>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</si>
  <si>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</si>
  <si>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</si>
  <si>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</si>
  <si>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</si>
  <si>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</si>
  <si>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</si>
  <si>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</si>
  <si>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</si>
  <si>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</si>
  <si>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</si>
  <si>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</si>
  <si>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</si>
  <si>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</si>
  <si>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</si>
  <si>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</si>
  <si>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</si>
  <si>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</si>
  <si>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</si>
  <si>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</si>
  <si>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</si>
  <si>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</si>
  <si>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</si>
  <si>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</si>
  <si>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</si>
  <si>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</si>
  <si>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</si>
  <si>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</si>
  <si>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</si>
  <si>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</si>
  <si>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</si>
  <si>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</si>
  <si>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</si>
  <si>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</si>
  <si>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</si>
  <si>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</si>
  <si>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</si>
  <si>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</si>
  <si>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</si>
  <si>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</si>
  <si>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</si>
  <si>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</si>
  <si>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</si>
  <si>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</si>
  <si>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</si>
  <si>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</si>
  <si>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</si>
  <si>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</si>
  <si>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</si>
  <si>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</si>
  <si>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</si>
  <si>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</si>
  <si>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</si>
  <si>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</si>
  <si>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</si>
  <si>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</si>
  <si>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</si>
  <si>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</si>
  <si>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</si>
  <si>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</si>
  <si>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</si>
  <si>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</si>
  <si>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</si>
  <si>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</si>
  <si>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</si>
  <si>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</si>
  <si>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</si>
  <si>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</si>
  <si>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</si>
  <si>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</si>
  <si>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</si>
  <si>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</si>
  <si>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</si>
  <si>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</si>
  <si>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</si>
  <si>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</si>
  <si>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</si>
  <si>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</si>
  <si>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</si>
  <si>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</si>
  <si>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</si>
  <si>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</si>
  <si>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</si>
  <si>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</si>
  <si>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</si>
  <si>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</si>
  <si>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</si>
  <si>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</si>
  <si>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</si>
  <si>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</si>
  <si>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</si>
  <si>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</si>
  <si>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</si>
  <si>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</si>
  <si>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</si>
  <si>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</si>
  <si>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</si>
  <si>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</si>
  <si>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</si>
  <si>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</si>
  <si>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</si>
  <si>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</si>
  <si>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</si>
  <si>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</si>
  <si>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</si>
  <si>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</si>
  <si>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</si>
  <si>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</si>
  <si>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</si>
  <si>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</si>
  <si>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</si>
  <si>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</si>
  <si>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</si>
  <si>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</si>
  <si>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</si>
  <si>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</si>
  <si>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</si>
  <si>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</si>
  <si>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</si>
  <si>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</si>
  <si>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</si>
  <si>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</si>
  <si>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</si>
  <si>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</si>
  <si>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</si>
  <si>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</si>
  <si>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</si>
  <si>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</si>
  <si>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</si>
  <si>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</si>
  <si>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</si>
  <si>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</si>
  <si>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</si>
  <si>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</si>
  <si>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</si>
  <si>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</si>
  <si>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</si>
  <si>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</si>
  <si>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</si>
  <si>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</si>
  <si>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</si>
  <si>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</si>
  <si>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</si>
  <si>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</si>
  <si>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</si>
  <si>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</si>
  <si>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</si>
  <si>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</si>
  <si>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</si>
  <si>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</si>
  <si>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</si>
  <si>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</si>
  <si>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</si>
  <si>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</si>
  <si>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</si>
  <si>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</si>
  <si>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</si>
  <si>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</si>
  <si>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</si>
  <si>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</si>
  <si>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</si>
  <si>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</si>
  <si>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</si>
  <si>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</si>
  <si>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</si>
  <si>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</si>
  <si>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</si>
  <si>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</si>
  <si>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</si>
  <si>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</si>
  <si>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</si>
  <si>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</si>
  <si>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</si>
  <si>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</si>
  <si>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</si>
  <si>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</si>
  <si>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</si>
  <si>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</si>
  <si>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</si>
  <si>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</si>
  <si>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</si>
  <si>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</si>
  <si>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</si>
  <si>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</si>
  <si>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</si>
  <si>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</si>
  <si>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</si>
  <si>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</si>
  <si>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</si>
  <si>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</si>
  <si>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</si>
  <si>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</si>
  <si>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</si>
  <si>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</si>
  <si>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</si>
  <si>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</si>
  <si>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</si>
  <si>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</si>
  <si>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</si>
  <si>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</si>
  <si>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</si>
  <si>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</si>
  <si>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</si>
  <si>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</si>
  <si>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</si>
  <si>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</si>
  <si>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</si>
  <si>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</si>
  <si>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</si>
  <si>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</si>
  <si>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</si>
  <si>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</si>
  <si>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</si>
  <si>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</si>
  <si>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</si>
  <si>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</si>
  <si>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</si>
  <si>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</si>
  <si>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</si>
  <si>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</si>
  <si>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</si>
  <si>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</si>
  <si>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</si>
  <si>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</si>
  <si>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</si>
  <si>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</si>
  <si>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</si>
  <si>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</si>
  <si>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</si>
  <si>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</si>
  <si>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</si>
  <si>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</si>
  <si>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</si>
  <si>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</si>
  <si>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</si>
  <si>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</si>
  <si>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</si>
  <si>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</si>
  <si>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</si>
  <si>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</si>
  <si>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</si>
  <si>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</si>
  <si>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</si>
  <si>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</si>
  <si>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</si>
  <si>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</si>
  <si>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</si>
  <si>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</si>
  <si>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</si>
  <si>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</si>
  <si>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</si>
  <si>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</si>
  <si>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</si>
  <si>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</si>
  <si>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</si>
  <si>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</si>
  <si>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</si>
  <si>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</si>
  <si>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</si>
  <si>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</si>
  <si>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</si>
  <si>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</si>
  <si>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</si>
  <si>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</si>
  <si>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</si>
  <si>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</si>
  <si>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</si>
  <si>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</si>
  <si>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</si>
  <si>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</si>
  <si>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</si>
  <si>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</si>
  <si>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</si>
  <si>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</si>
  <si>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</si>
  <si>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</si>
  <si>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</si>
  <si>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</si>
  <si>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</si>
  <si>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</si>
  <si>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</si>
  <si>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</si>
  <si>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</si>
  <si>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</si>
  <si>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</si>
  <si>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</si>
  <si>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</si>
  <si>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</si>
  <si>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</si>
  <si>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</si>
  <si>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</si>
  <si>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</si>
  <si>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</si>
  <si>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</si>
  <si>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</si>
  <si>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</si>
  <si>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</si>
  <si>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</si>
  <si>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</si>
  <si>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</si>
  <si>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</si>
  <si>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</si>
  <si>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</si>
  <si>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</si>
  <si>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</si>
  <si>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</si>
  <si>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</si>
  <si>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</si>
  <si>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</si>
  <si>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</si>
  <si>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</si>
  <si>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</si>
  <si>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</si>
  <si>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</si>
  <si>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</si>
  <si>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</si>
  <si>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</si>
  <si>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</si>
  <si>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</si>
  <si>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</si>
  <si>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</si>
  <si>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</si>
  <si>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</si>
  <si>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</si>
  <si>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</si>
  <si>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</si>
  <si>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</si>
  <si>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</si>
  <si>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</si>
  <si>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</si>
  <si>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</si>
  <si>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</si>
  <si>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</si>
  <si>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</si>
  <si>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</si>
  <si>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</si>
  <si>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</si>
  <si>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</si>
  <si>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</si>
  <si>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</si>
  <si>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</si>
  <si>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</si>
  <si>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</si>
  <si>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</si>
  <si>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</si>
  <si>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</si>
  <si>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</si>
  <si>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</si>
  <si>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</si>
  <si>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</si>
  <si>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</si>
  <si>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</si>
  <si>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</si>
  <si>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</si>
  <si>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</si>
  <si>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</si>
  <si>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</si>
  <si>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</si>
  <si>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</si>
  <si>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</si>
  <si>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</si>
  <si>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</si>
  <si>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</si>
  <si>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</si>
  <si>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</si>
  <si>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</si>
  <si>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</si>
  <si>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</si>
  <si>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</si>
  <si>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</si>
  <si>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</si>
  <si>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</si>
  <si>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</si>
  <si>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</si>
  <si>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</si>
  <si>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</si>
  <si>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</si>
  <si>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</si>
  <si>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</si>
  <si>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</si>
  <si>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</si>
  <si>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</si>
  <si>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</si>
  <si>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</si>
  <si>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</si>
  <si>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</si>
  <si>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</si>
  <si>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</si>
  <si>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</si>
  <si>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</si>
  <si>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</si>
  <si>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</si>
  <si>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</si>
  <si>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</si>
  <si>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</si>
  <si>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</si>
  <si>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</si>
  <si>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</si>
  <si>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</si>
  <si>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</si>
  <si>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</si>
  <si>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</si>
  <si>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</si>
  <si>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</si>
  <si>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</si>
  <si>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</si>
  <si>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</si>
  <si>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</si>
  <si>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</si>
  <si>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</si>
  <si>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</si>
  <si>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</si>
  <si>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</si>
  <si>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</si>
  <si>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</si>
  <si>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</si>
  <si>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</si>
  <si>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</si>
  <si>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</si>
  <si>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</si>
  <si>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</si>
  <si>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</si>
  <si>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</si>
  <si>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</si>
  <si>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</si>
  <si>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</si>
  <si>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</si>
  <si>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</si>
  <si>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</si>
  <si>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</si>
  <si>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</si>
  <si>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</si>
  <si>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</si>
  <si>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</si>
  <si>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</si>
  <si>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</si>
  <si>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</si>
  <si>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</si>
  <si>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</si>
  <si>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</si>
  <si>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</si>
  <si>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</si>
  <si>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</si>
  <si>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</si>
  <si>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</si>
  <si>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</si>
  <si>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</si>
  <si>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</si>
  <si>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</si>
  <si>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</si>
  <si>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</si>
  <si>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</si>
  <si>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</si>
  <si>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</si>
  <si>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</si>
  <si>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</si>
  <si>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</si>
  <si>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</si>
  <si>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</si>
  <si>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</si>
  <si>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</si>
  <si>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</si>
  <si>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</si>
  <si>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</si>
  <si>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</si>
  <si>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</si>
  <si>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</si>
  <si>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</si>
  <si>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</si>
  <si>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</si>
  <si>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</si>
  <si>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</si>
  <si>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</si>
  <si>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</si>
  <si>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</si>
  <si>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</si>
  <si>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</si>
  <si>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</si>
  <si>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</si>
  <si>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</si>
  <si>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</si>
  <si>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</si>
  <si>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</si>
  <si>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</si>
  <si>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</si>
  <si>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</si>
  <si>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</si>
  <si>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</si>
  <si>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</si>
  <si>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</si>
  <si>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</si>
  <si>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</si>
  <si>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</si>
  <si>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</si>
  <si>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</si>
  <si>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</si>
  <si>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</si>
  <si>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</si>
  <si>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</si>
  <si>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</si>
  <si>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</si>
  <si>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</si>
  <si>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</si>
  <si>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</si>
  <si>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</si>
  <si>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</si>
  <si>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</si>
  <si>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</si>
  <si>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</si>
  <si>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</si>
  <si>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</si>
  <si>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</si>
  <si>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</si>
  <si>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</si>
  <si>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</si>
  <si>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</si>
  <si>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</si>
  <si>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</si>
  <si>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</si>
  <si>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</si>
  <si>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</si>
  <si>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</si>
  <si>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</si>
  <si>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</si>
  <si>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</si>
  <si>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</si>
  <si>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</si>
  <si>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</si>
  <si>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</si>
  <si>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</si>
  <si>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</si>
  <si>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</si>
  <si>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</si>
  <si>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</si>
  <si>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</si>
  <si>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</si>
  <si>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</si>
  <si>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</si>
  <si>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</si>
  <si>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</si>
  <si>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</si>
  <si>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</si>
  <si>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</si>
  <si>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</si>
  <si>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</si>
  <si>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</si>
  <si>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</si>
  <si>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</si>
  <si>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</si>
  <si>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</si>
  <si>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</si>
  <si>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</si>
  <si>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</si>
  <si>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</si>
  <si>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</si>
  <si>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</si>
  <si>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</si>
  <si>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</si>
  <si>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</si>
  <si>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</si>
  <si>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</si>
  <si>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</si>
  <si>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</si>
  <si>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</si>
  <si>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</si>
  <si>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</si>
  <si>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</si>
  <si>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</si>
  <si>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</si>
  <si>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</si>
  <si>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</si>
  <si>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</si>
  <si>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</si>
  <si>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</si>
  <si>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</si>
  <si>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</si>
  <si>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</si>
  <si>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</si>
  <si>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</si>
  <si>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</si>
  <si>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</si>
  <si>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</si>
  <si>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</si>
  <si>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</si>
  <si>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</si>
  <si>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</si>
  <si>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</si>
  <si>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</si>
  <si>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</si>
  <si>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</si>
  <si>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</si>
  <si>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</si>
  <si>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</si>
  <si>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</si>
  <si>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</si>
  <si>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</si>
  <si>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</si>
  <si>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</si>
  <si>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</si>
  <si>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</si>
  <si>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</si>
  <si>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</si>
  <si>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</si>
  <si>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</si>
  <si>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</si>
  <si>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</si>
  <si>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</si>
  <si>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</si>
  <si>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</si>
  <si>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</si>
  <si>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</si>
  <si>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</si>
  <si>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</si>
  <si>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</si>
  <si>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</si>
  <si>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</si>
  <si>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</si>
  <si>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</si>
  <si>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</si>
  <si>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</si>
  <si>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</si>
  <si>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</si>
  <si>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</si>
  <si>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</si>
  <si>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</si>
  <si>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</si>
  <si>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</si>
  <si>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</si>
  <si>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</si>
  <si>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</si>
  <si>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</si>
  <si>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</si>
  <si>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</si>
  <si>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</si>
  <si>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</si>
  <si>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</si>
  <si>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</si>
  <si>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</si>
  <si>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</si>
  <si>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</si>
  <si>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</si>
  <si>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</si>
  <si>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</si>
  <si>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</si>
  <si>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</si>
  <si>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</si>
  <si>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</si>
  <si>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</si>
  <si>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</si>
  <si>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</si>
  <si>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</si>
  <si>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</si>
  <si>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</si>
  <si>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</si>
  <si>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</si>
  <si>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</si>
  <si>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</si>
  <si>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</si>
  <si>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</si>
  <si>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</si>
  <si>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</si>
  <si>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</si>
  <si>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</si>
  <si>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</si>
  <si>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</si>
  <si>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</si>
  <si>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</si>
  <si>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</si>
  <si>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</si>
  <si>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</si>
  <si>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</si>
  <si>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</si>
  <si>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</si>
  <si>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</si>
  <si>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</si>
  <si>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</si>
  <si>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</si>
  <si>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</si>
  <si>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</si>
  <si>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</si>
  <si>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</si>
  <si>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</si>
  <si>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</si>
  <si>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</si>
  <si>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</si>
  <si>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</si>
  <si>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</si>
  <si>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</si>
  <si>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</si>
  <si>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</si>
  <si>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</si>
  <si>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</si>
  <si>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</si>
  <si>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</si>
  <si>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</si>
  <si>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</si>
  <si>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</si>
  <si>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</si>
  <si>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</si>
  <si>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</si>
  <si>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</si>
  <si>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</si>
  <si>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</si>
  <si>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</si>
  <si>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</si>
  <si>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</si>
  <si>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</si>
  <si>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</si>
  <si>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</si>
  <si>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</si>
  <si>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</si>
  <si>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</si>
  <si>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</si>
  <si>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</si>
  <si>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</si>
  <si>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</si>
  <si>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</si>
  <si>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</si>
  <si>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</si>
  <si>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</si>
  <si>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</si>
  <si>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</si>
  <si>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</si>
  <si>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</si>
  <si>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</si>
  <si>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</si>
  <si>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</si>
  <si>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</si>
  <si>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</si>
  <si>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</si>
  <si>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</si>
  <si>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</si>
  <si>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</si>
  <si>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</si>
  <si>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</si>
  <si>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</si>
  <si>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</si>
  <si>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</si>
  <si>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</si>
  <si>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</si>
  <si>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</si>
  <si>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</si>
  <si>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</si>
  <si>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</si>
  <si>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</si>
  <si>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</si>
  <si>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</si>
  <si>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</si>
  <si>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</si>
  <si>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</si>
  <si>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</si>
  <si>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</si>
  <si>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</si>
  <si>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</si>
  <si>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</si>
  <si>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</si>
  <si>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</si>
  <si>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</si>
  <si>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</si>
  <si>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</si>
  <si>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</si>
  <si>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</si>
  <si>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</si>
  <si>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</si>
  <si>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</si>
  <si>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</si>
  <si>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</si>
  <si>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</si>
  <si>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</si>
  <si>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</si>
  <si>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</si>
  <si>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</si>
  <si>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</si>
  <si>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</si>
  <si>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</si>
  <si>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</si>
  <si>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</si>
  <si>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</si>
  <si>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</si>
  <si>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</si>
  <si>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</si>
  <si>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</si>
  <si>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</si>
  <si>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</si>
  <si>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</si>
  <si>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</si>
  <si>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</si>
  <si>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</si>
  <si>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</si>
  <si>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</si>
  <si>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</si>
  <si>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</si>
  <si>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</si>
  <si>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</si>
  <si>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</si>
  <si>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</si>
  <si>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</si>
  <si>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</si>
  <si>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</si>
  <si>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</si>
  <si>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</si>
  <si>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</si>
  <si>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</si>
  <si>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</si>
  <si>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</si>
  <si>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</si>
  <si>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</si>
  <si>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</si>
  <si>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</si>
  <si>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</si>
  <si>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</si>
  <si>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</si>
  <si>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</si>
  <si>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</si>
  <si>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</si>
  <si>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</si>
  <si>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</si>
  <si>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</si>
  <si>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</si>
  <si>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</si>
  <si>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</si>
  <si>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</si>
  <si>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</si>
  <si>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</si>
  <si>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</si>
  <si>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</si>
  <si>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</si>
  <si>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</si>
  <si>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</si>
  <si>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</si>
  <si>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</si>
  <si>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</si>
  <si>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</si>
  <si>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</si>
  <si>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</si>
  <si>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</si>
  <si>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</si>
  <si>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</si>
  <si>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</si>
  <si>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</si>
  <si>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</si>
  <si>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</si>
  <si>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</si>
  <si>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</si>
  <si>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</si>
  <si>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</si>
  <si>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</si>
  <si>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</si>
  <si>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</si>
  <si>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</si>
  <si>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</si>
  <si>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</si>
  <si>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</si>
  <si>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</si>
  <si>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</si>
  <si>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</si>
  <si>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</si>
  <si>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</si>
  <si>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</si>
  <si>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</si>
  <si>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</si>
  <si>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</si>
  <si>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</si>
  <si>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</si>
  <si>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</si>
  <si>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</si>
  <si>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</si>
  <si>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</si>
  <si>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</si>
  <si>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</si>
  <si>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</si>
  <si>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</si>
  <si>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</si>
  <si>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</si>
  <si>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</si>
  <si>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</si>
  <si>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</si>
  <si>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</si>
  <si>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</si>
  <si>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</si>
  <si>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</si>
  <si>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</si>
  <si>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</si>
  <si>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</si>
  <si>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</si>
  <si>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</si>
  <si>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</si>
  <si>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</si>
  <si>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</si>
  <si>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</si>
  <si>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</si>
  <si>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</si>
  <si>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</si>
  <si>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</si>
  <si>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</si>
  <si>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</si>
  <si>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</si>
  <si>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</si>
  <si>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</si>
  <si>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</si>
  <si>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</si>
  <si>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</si>
  <si>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</si>
  <si>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</si>
  <si>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</si>
  <si>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</si>
  <si>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</si>
  <si>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</si>
  <si>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</si>
  <si>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</si>
  <si>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</si>
  <si>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</si>
  <si>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</si>
  <si>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</si>
  <si>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</si>
  <si>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</si>
  <si>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</si>
  <si>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</si>
  <si>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</si>
  <si>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</si>
  <si>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</si>
  <si>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</si>
  <si>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</si>
  <si>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</si>
  <si>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</si>
  <si>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</si>
  <si>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</si>
  <si>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</si>
  <si>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</si>
  <si>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</si>
  <si>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</si>
  <si>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</si>
  <si>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</si>
  <si>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</si>
  <si>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</si>
  <si>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</si>
  <si>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</si>
  <si>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</si>
  <si>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</si>
  <si>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</si>
  <si>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</si>
  <si>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</si>
  <si>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</si>
  <si>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</si>
  <si>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</si>
  <si>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</si>
  <si>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</si>
  <si>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</si>
  <si>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</si>
  <si>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</si>
  <si>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</si>
  <si>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</si>
  <si>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</si>
  <si>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</si>
  <si>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</si>
  <si>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</si>
  <si>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</si>
  <si>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</si>
  <si>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</si>
  <si>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</si>
  <si>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</si>
  <si>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</si>
  <si>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</si>
  <si>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</si>
  <si>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</si>
  <si>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</si>
  <si>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</si>
  <si>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</si>
  <si>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</si>
  <si>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</si>
  <si>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</si>
  <si>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</si>
  <si>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</si>
  <si>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</si>
  <si>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</si>
  <si>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</si>
  <si>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</si>
  <si>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</si>
  <si>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</si>
  <si>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</si>
  <si>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</si>
  <si>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</si>
  <si>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</si>
  <si>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</si>
  <si>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</si>
  <si>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</si>
  <si>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</si>
  <si>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</si>
  <si>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</si>
  <si>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</si>
  <si>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</si>
  <si>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</si>
  <si>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</si>
  <si>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</si>
  <si>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</si>
  <si>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</si>
  <si>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</si>
  <si>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</si>
  <si>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</si>
  <si>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</si>
  <si>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</si>
  <si>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</si>
  <si>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</si>
  <si>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</si>
  <si>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</si>
  <si>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</si>
  <si>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</si>
  <si>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</si>
  <si>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</si>
  <si>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</si>
  <si>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</si>
  <si>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</si>
  <si>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</si>
  <si>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</si>
  <si>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</si>
  <si>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</si>
  <si>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</si>
  <si>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</si>
  <si>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</si>
  <si>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</si>
  <si>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</si>
  <si>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</si>
  <si>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</si>
  <si>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</si>
  <si>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</si>
  <si>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</si>
  <si>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</si>
  <si>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</si>
  <si>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</si>
  <si>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</si>
  <si>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</si>
  <si>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</si>
  <si>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</si>
  <si>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</si>
  <si>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</si>
  <si>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</si>
  <si>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</si>
  <si>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</si>
  <si>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</si>
  <si>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</si>
  <si>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</si>
  <si>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</si>
  <si>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</si>
  <si>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</si>
  <si>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</si>
  <si>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</si>
  <si>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</si>
  <si>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</si>
  <si>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</si>
  <si>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</si>
  <si>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</si>
  <si>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</si>
  <si>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</si>
  <si>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</si>
  <si>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</si>
  <si>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</si>
  <si>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</si>
  <si>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</si>
  <si>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</si>
  <si>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</si>
  <si>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</si>
  <si>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</si>
  <si>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</si>
  <si>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</si>
  <si>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</si>
  <si>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</si>
  <si>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</si>
  <si>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</si>
  <si>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</si>
  <si>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</si>
  <si>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</si>
  <si>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</si>
  <si>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</si>
  <si>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</si>
  <si>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</si>
  <si>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</si>
  <si>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</si>
  <si>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</si>
  <si>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</si>
  <si>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</si>
  <si>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</si>
  <si>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</si>
  <si>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</si>
  <si>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</si>
  <si>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</si>
  <si>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</si>
  <si>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</si>
  <si>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</si>
  <si>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</si>
  <si>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</si>
  <si>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</si>
  <si>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</si>
  <si>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</si>
  <si>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</si>
  <si>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</si>
  <si>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</si>
  <si>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</si>
  <si>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</si>
  <si>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</si>
  <si>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</si>
  <si>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</si>
  <si>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</si>
  <si>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</si>
  <si>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</si>
  <si>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</si>
  <si>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</si>
  <si>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</si>
  <si>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</si>
  <si>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</si>
  <si>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</si>
  <si>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</si>
  <si>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</si>
  <si>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</si>
  <si>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</si>
  <si>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</si>
  <si>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</si>
  <si>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</si>
  <si>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</si>
  <si>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</si>
  <si>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</si>
  <si>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</si>
  <si>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</si>
  <si>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</si>
  <si>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</si>
  <si>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</si>
  <si>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</si>
  <si>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</si>
  <si>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</si>
  <si>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</si>
  <si>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</si>
  <si>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</si>
  <si>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</si>
  <si>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</si>
  <si>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</si>
  <si>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</si>
  <si>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</si>
  <si>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</si>
  <si>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</si>
  <si>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</si>
  <si>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</si>
  <si>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</si>
  <si>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</si>
  <si>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</si>
  <si>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</si>
  <si>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</si>
  <si>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</si>
  <si>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</si>
  <si>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</si>
  <si>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</si>
  <si>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</si>
  <si>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</si>
  <si>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</si>
  <si>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</si>
  <si>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</si>
  <si>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</si>
  <si>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</si>
  <si>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</si>
  <si>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</si>
  <si>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</si>
  <si>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</si>
  <si>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</si>
  <si>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</si>
  <si>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</si>
  <si>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</si>
  <si>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</si>
  <si>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</si>
  <si>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</si>
  <si>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</si>
  <si>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</si>
  <si>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</si>
  <si>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</si>
  <si>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</si>
  <si>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</si>
  <si>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</si>
  <si>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</si>
  <si>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</si>
  <si>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</si>
  <si>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</si>
  <si>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</si>
  <si>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</si>
  <si>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</si>
  <si>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</si>
  <si>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</si>
  <si>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</si>
  <si>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</si>
  <si>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</si>
  <si>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</si>
  <si>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</si>
  <si>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</si>
  <si>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</si>
  <si>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</si>
  <si>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</si>
  <si>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</si>
  <si>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</si>
  <si>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</si>
  <si>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</si>
  <si>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</si>
  <si>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</si>
  <si>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</si>
  <si>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</si>
  <si>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</si>
  <si>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</si>
  <si>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</si>
  <si>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</si>
  <si>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</si>
  <si>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</si>
  <si>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</si>
  <si>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</si>
  <si>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</si>
  <si>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</si>
  <si>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</si>
  <si>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</si>
  <si>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</si>
  <si>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</si>
  <si>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</si>
  <si>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</si>
  <si>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</si>
  <si>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</si>
  <si>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</si>
  <si>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</si>
  <si>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</si>
  <si>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</si>
  <si>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</si>
  <si>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</si>
  <si>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</si>
  <si>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</si>
  <si>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</si>
  <si>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</si>
  <si>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</si>
  <si>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</si>
  <si>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</si>
  <si>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</si>
  <si>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</si>
  <si>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</si>
  <si>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</si>
  <si>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</si>
  <si>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</si>
  <si>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</si>
  <si>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</si>
  <si>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</si>
  <si>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</si>
  <si>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</si>
  <si>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</si>
  <si>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</si>
  <si>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</si>
  <si>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</si>
  <si>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</si>
  <si>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</si>
  <si>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</si>
  <si>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</si>
  <si>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</si>
  <si>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</si>
  <si>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</si>
  <si>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</si>
  <si>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</si>
  <si>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</si>
  <si>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</si>
  <si>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</si>
  <si>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</si>
  <si>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</si>
  <si>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</si>
  <si>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</si>
  <si>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</si>
  <si>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</si>
  <si>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</si>
  <si>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</si>
  <si>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</si>
  <si>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</si>
  <si>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</si>
  <si>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</si>
  <si>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</si>
  <si>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</si>
  <si>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</si>
  <si>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</si>
  <si>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</si>
  <si>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</si>
  <si>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</si>
  <si>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</si>
  <si>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</si>
  <si>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</si>
  <si>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</si>
  <si>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</si>
  <si>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</si>
  <si>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</si>
  <si>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</si>
  <si>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</si>
  <si>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</si>
  <si>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</si>
  <si>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</si>
  <si>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</si>
  <si>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</si>
  <si>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</si>
  <si>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</si>
  <si>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</si>
  <si>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</si>
  <si>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</si>
  <si>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</si>
  <si>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</si>
  <si>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</si>
  <si>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</si>
  <si>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</si>
  <si>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</si>
  <si>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</si>
  <si>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</si>
  <si>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</si>
  <si>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</si>
  <si>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</si>
  <si>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</si>
  <si>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</si>
  <si>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</si>
  <si>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</si>
  <si>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</si>
  <si>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</si>
  <si>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</si>
  <si>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</si>
  <si>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</si>
  <si>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</si>
  <si>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</si>
  <si>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</si>
  <si>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</si>
  <si>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</si>
  <si>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</si>
  <si>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</si>
  <si>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</si>
  <si>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</si>
  <si>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</si>
  <si>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</si>
  <si>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</si>
  <si>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</si>
  <si>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</si>
  <si>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</si>
  <si>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</si>
  <si>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</si>
  <si>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</si>
  <si>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</si>
  <si>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</si>
  <si>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</si>
  <si>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</si>
  <si>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</si>
  <si>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</si>
  <si>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</si>
  <si>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</si>
  <si>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</si>
  <si>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</si>
  <si>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</si>
  <si>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</si>
  <si>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</si>
  <si>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</si>
  <si>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</si>
  <si>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</si>
  <si>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</si>
  <si>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</si>
  <si>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</si>
  <si>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</si>
  <si>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</si>
  <si>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</si>
  <si>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</si>
  <si>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</si>
  <si>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</si>
  <si>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</si>
  <si>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</si>
  <si>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</si>
  <si>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</si>
  <si>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</si>
  <si>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</si>
  <si>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</si>
  <si>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</si>
  <si>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</si>
  <si>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</si>
  <si>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</si>
  <si>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</si>
  <si>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</si>
  <si>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</si>
  <si>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</si>
  <si>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</si>
  <si>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</si>
  <si>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</si>
  <si>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</si>
  <si>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</si>
  <si>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</si>
  <si>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</si>
  <si>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</si>
  <si>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</si>
  <si>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</si>
  <si>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</si>
  <si>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</si>
  <si>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</si>
  <si>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</si>
  <si>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</si>
  <si>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</si>
  <si>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</si>
  <si>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</si>
  <si>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</si>
  <si>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</si>
  <si>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</si>
  <si>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</si>
  <si>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</si>
  <si>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</si>
  <si>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</si>
  <si>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</si>
  <si>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</si>
  <si>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</si>
  <si>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</si>
  <si>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</si>
  <si>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</si>
  <si>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</si>
  <si>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</si>
  <si>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</si>
  <si>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</si>
  <si>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</si>
  <si>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</si>
  <si>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</si>
  <si>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</si>
  <si>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</si>
  <si>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</si>
  <si>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</si>
  <si>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</si>
  <si>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</si>
  <si>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</si>
  <si>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</si>
  <si>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</si>
  <si>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</si>
  <si>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</si>
  <si>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</si>
  <si>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</si>
  <si>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</si>
  <si>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</si>
  <si>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</si>
  <si>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</si>
  <si>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</si>
  <si>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</si>
  <si>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</si>
  <si>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</si>
  <si>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</si>
  <si>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</si>
  <si>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</si>
  <si>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</si>
  <si>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</si>
  <si>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</si>
  <si>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</si>
  <si>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</si>
  <si>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</si>
  <si>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</si>
  <si>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</si>
  <si>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</si>
  <si>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</si>
  <si>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</si>
  <si>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</si>
  <si>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</si>
  <si>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</si>
  <si>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</si>
  <si>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</si>
  <si>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</si>
  <si>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</si>
  <si>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</si>
  <si>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</si>
  <si>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</si>
  <si>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</si>
  <si>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</si>
  <si>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</si>
  <si>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</si>
  <si>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</si>
  <si>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</si>
  <si>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</si>
  <si>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</si>
  <si>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</si>
  <si>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</si>
  <si>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</si>
  <si>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</si>
  <si>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</si>
  <si>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</si>
  <si>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</si>
  <si>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</si>
  <si>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</si>
  <si>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</si>
  <si>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</si>
  <si>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</si>
  <si>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</si>
  <si>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</si>
  <si>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</si>
  <si>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</si>
  <si>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</si>
  <si>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</si>
  <si>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</si>
  <si>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</si>
  <si>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</si>
  <si>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</si>
  <si>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</si>
  <si>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</si>
  <si>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</si>
  <si>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</si>
  <si>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</si>
  <si>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</si>
  <si>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</si>
  <si>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</si>
  <si>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</si>
  <si>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</si>
  <si>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</si>
  <si>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</si>
  <si>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</si>
  <si>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</si>
  <si>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</si>
  <si>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</si>
  <si>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</si>
  <si>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</si>
  <si>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</si>
  <si>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</si>
  <si>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</si>
  <si>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</si>
  <si>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</si>
  <si>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</si>
  <si>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</si>
  <si>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</si>
  <si>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</si>
  <si>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</si>
  <si>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</si>
  <si>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</si>
  <si>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</si>
  <si>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</si>
  <si>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</si>
  <si>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</si>
  <si>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</si>
  <si>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</si>
  <si>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</si>
  <si>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</si>
  <si>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</si>
  <si>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</si>
  <si>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</si>
  <si>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</si>
  <si>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</si>
  <si>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</si>
  <si>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</si>
  <si>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</si>
  <si>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</si>
  <si>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</si>
  <si>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</si>
  <si>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</si>
  <si>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</si>
  <si>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</si>
  <si>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</si>
  <si>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</si>
  <si>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</si>
  <si>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</si>
  <si>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</si>
  <si>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</si>
  <si>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</si>
  <si>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</si>
  <si>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</si>
  <si>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</si>
  <si>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</si>
  <si>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</si>
  <si>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</si>
  <si>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</si>
  <si>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</si>
  <si>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</si>
  <si>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</si>
  <si>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</si>
  <si>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</si>
  <si>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</si>
  <si>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</si>
  <si>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</si>
  <si>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</si>
  <si>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</si>
  <si>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</si>
  <si>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</si>
  <si>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</si>
  <si>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</si>
  <si>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</si>
  <si>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</si>
  <si>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</si>
  <si>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</si>
  <si>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</si>
  <si>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</si>
  <si>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</si>
  <si>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</si>
  <si>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</si>
  <si>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</si>
  <si>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</si>
  <si>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</si>
  <si>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</si>
  <si>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</si>
  <si>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</si>
  <si>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</si>
  <si>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</si>
  <si>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</si>
  <si>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</si>
  <si>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</si>
  <si>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</si>
  <si>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</si>
  <si>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</si>
  <si>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</si>
  <si>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</si>
  <si>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</si>
  <si>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</si>
  <si>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</si>
  <si>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</si>
  <si>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</si>
  <si>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</si>
  <si>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</si>
  <si>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</si>
  <si>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</si>
  <si>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</si>
  <si>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</si>
  <si>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</si>
  <si>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</si>
  <si>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</si>
  <si>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</si>
  <si>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</si>
  <si>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</si>
  <si>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</si>
  <si>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</si>
  <si>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</si>
  <si>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</si>
  <si>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</si>
  <si>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</si>
  <si>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</si>
  <si>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</si>
  <si>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</si>
  <si>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</si>
  <si>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</si>
  <si>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</si>
  <si>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</si>
  <si>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</si>
  <si>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</si>
  <si>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</si>
  <si>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</si>
  <si>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</si>
  <si>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</si>
  <si>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</si>
  <si>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</si>
  <si>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</si>
  <si>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</si>
  <si>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</si>
  <si>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</si>
  <si>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</si>
  <si>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</si>
  <si>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</si>
  <si>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</si>
  <si>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</si>
  <si>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</si>
  <si>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</si>
  <si>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</si>
  <si>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</si>
  <si>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</si>
  <si>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</si>
  <si>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</si>
  <si>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</si>
  <si>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</si>
  <si>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</si>
  <si>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</si>
  <si>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</si>
  <si>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</si>
  <si>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</si>
  <si>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</si>
  <si>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</si>
  <si>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</si>
  <si>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</si>
  <si>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</si>
  <si>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</si>
  <si>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</si>
  <si>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</si>
  <si>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</si>
  <si>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</si>
  <si>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</si>
  <si>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</si>
  <si>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</si>
  <si>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</si>
  <si>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</si>
  <si>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</si>
  <si>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</si>
  <si>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</si>
  <si>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</si>
  <si>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</si>
  <si>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</si>
  <si>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</si>
  <si>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</si>
  <si>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</si>
  <si>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</si>
  <si>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</si>
  <si>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</si>
  <si>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</si>
  <si>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</si>
  <si>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</si>
  <si>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</si>
  <si>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</si>
  <si>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</si>
  <si>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</si>
  <si>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</si>
  <si>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</si>
  <si>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</si>
  <si>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</si>
  <si>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</si>
  <si>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</si>
  <si>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</si>
  <si>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</si>
  <si>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</si>
  <si>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</si>
  <si>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</si>
  <si>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</si>
  <si>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</si>
  <si>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</si>
  <si>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</si>
  <si>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</si>
  <si>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</si>
  <si>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</si>
  <si>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</si>
  <si>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</si>
  <si>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</si>
  <si>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</si>
  <si>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</si>
  <si>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</si>
  <si>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</si>
  <si>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</si>
  <si>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</si>
  <si>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</si>
  <si>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</si>
  <si>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</si>
  <si>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</si>
  <si>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</si>
  <si>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</si>
  <si>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</si>
  <si>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</si>
  <si>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</si>
  <si>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</si>
  <si>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</si>
  <si>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</si>
  <si>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</si>
  <si>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</si>
  <si>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</si>
  <si>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</si>
  <si>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</si>
  <si>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</si>
  <si>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</si>
  <si>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</si>
  <si>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</si>
  <si>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</si>
  <si>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</si>
  <si>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</si>
  <si>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</si>
  <si>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</si>
  <si>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</si>
  <si>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</si>
  <si>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</si>
  <si>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</si>
  <si>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</si>
  <si>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</si>
  <si>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</si>
  <si>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</si>
  <si>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</si>
  <si>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</si>
  <si>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</si>
  <si>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</si>
  <si>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</si>
  <si>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</si>
  <si>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</si>
  <si>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</si>
  <si>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</si>
  <si>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</si>
  <si>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</si>
  <si>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</si>
  <si>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</si>
  <si>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</si>
  <si>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</si>
  <si>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</si>
  <si>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</si>
  <si>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</si>
  <si>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</si>
  <si>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</si>
  <si>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</si>
  <si>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</si>
  <si>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</si>
  <si>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</si>
  <si>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</si>
  <si>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</si>
  <si>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</si>
  <si>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</si>
  <si>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</si>
  <si>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</si>
  <si>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</si>
  <si>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</si>
  <si>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</si>
  <si>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</si>
  <si>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</si>
  <si>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</si>
  <si>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</si>
  <si>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</si>
  <si>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</si>
  <si>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</si>
  <si>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</si>
  <si>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</si>
  <si>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</si>
  <si>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</si>
  <si>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</si>
  <si>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</si>
  <si>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</si>
  <si>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</si>
  <si>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</si>
  <si>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</si>
  <si>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</si>
  <si>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</si>
  <si>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</si>
  <si>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</si>
  <si>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</si>
  <si>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</si>
  <si>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</si>
  <si>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</si>
  <si>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</si>
  <si>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</si>
  <si>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</si>
  <si>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</si>
  <si>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</si>
  <si>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</si>
  <si>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</si>
  <si>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</si>
  <si>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</si>
  <si>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</si>
  <si>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</si>
  <si>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</si>
  <si>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</si>
  <si>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</si>
  <si>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</si>
  <si>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</si>
  <si>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</si>
  <si>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</si>
  <si>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</si>
  <si>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</si>
  <si>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</si>
  <si>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</si>
  <si>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</si>
  <si>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</si>
  <si>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</si>
  <si>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</si>
  <si>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</si>
  <si>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</si>
  <si>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</si>
  <si>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</si>
  <si>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</si>
  <si>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</si>
  <si>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</si>
  <si>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</si>
  <si>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</si>
  <si>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</si>
  <si>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</si>
  <si>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</si>
  <si>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</si>
  <si>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</si>
  <si>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</si>
  <si>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</si>
  <si>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</si>
  <si>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</si>
  <si>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</si>
  <si>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</si>
  <si>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</si>
  <si>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</si>
  <si>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</si>
  <si>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</si>
  <si>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</si>
  <si>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</si>
  <si>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</si>
  <si>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</si>
  <si>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</si>
  <si>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</si>
  <si>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</si>
  <si>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</si>
  <si>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</si>
  <si>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</si>
  <si>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</si>
  <si>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</si>
  <si>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</si>
  <si>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</si>
  <si>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</si>
  <si>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</si>
  <si>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</si>
  <si>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</si>
  <si>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</si>
  <si>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</si>
  <si>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</si>
  <si>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</si>
  <si>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</si>
  <si>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</si>
  <si>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</si>
  <si>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</si>
  <si>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</si>
  <si>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</si>
  <si>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</si>
  <si>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</si>
  <si>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</si>
  <si>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</si>
  <si>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</si>
  <si>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</si>
  <si>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</si>
  <si>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</si>
  <si>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</si>
  <si>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</si>
  <si>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</si>
  <si>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</si>
  <si>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</si>
  <si>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</si>
  <si>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</si>
  <si>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</si>
  <si>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</si>
  <si>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</si>
  <si>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</si>
  <si>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</si>
  <si>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</si>
  <si>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</si>
  <si>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</si>
  <si>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</si>
  <si>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</si>
  <si>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</si>
  <si>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</si>
  <si>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</si>
  <si>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</si>
  <si>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</si>
  <si>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</si>
  <si>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</si>
  <si>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</si>
  <si>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</si>
  <si>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</si>
  <si>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</si>
  <si>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</si>
  <si>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</si>
  <si>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</si>
  <si>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</si>
  <si>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</si>
  <si>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</si>
  <si>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</si>
  <si>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</si>
  <si>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</si>
  <si>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</si>
  <si>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</si>
  <si>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</si>
  <si>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</si>
  <si>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</si>
  <si>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</si>
  <si>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</si>
  <si>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</si>
  <si>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</si>
  <si>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</si>
  <si>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</si>
  <si>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</si>
  <si>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</si>
  <si>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</si>
  <si>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</si>
  <si>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</si>
  <si>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</si>
  <si>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</si>
  <si>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</si>
  <si>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</si>
  <si>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</si>
  <si>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</si>
  <si>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</si>
  <si>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</si>
  <si>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</si>
  <si>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</si>
  <si>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</si>
  <si>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</si>
  <si>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</si>
  <si>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</si>
  <si>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</si>
  <si>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</si>
  <si>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</si>
  <si>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</si>
  <si>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</si>
  <si>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</si>
  <si>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</si>
  <si>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</si>
  <si>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</si>
  <si>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</si>
  <si>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</si>
  <si>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</si>
  <si>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</si>
  <si>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</si>
  <si>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</si>
  <si>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</si>
  <si>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</si>
  <si>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</si>
  <si>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</si>
  <si>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</si>
  <si>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</si>
  <si>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</si>
  <si>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</si>
  <si>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</si>
  <si>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</si>
  <si>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</si>
  <si>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</si>
  <si>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</si>
  <si>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</si>
  <si>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</si>
  <si>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</si>
  <si>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</si>
  <si>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</si>
  <si>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</si>
  <si>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</si>
  <si>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</si>
  <si>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</si>
  <si>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</si>
  <si>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</si>
  <si>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</si>
  <si>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</si>
  <si>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</si>
  <si>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</si>
  <si>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</si>
  <si>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</si>
  <si>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</si>
  <si>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</si>
  <si>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</si>
  <si>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</si>
  <si>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</si>
  <si>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</si>
  <si>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</si>
  <si>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</si>
  <si>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</si>
  <si>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</si>
  <si>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</si>
  <si>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</si>
  <si>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</si>
  <si>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</si>
  <si>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</si>
  <si>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</si>
  <si>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</si>
  <si>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</si>
  <si>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</si>
  <si>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</si>
  <si>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</si>
  <si>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</si>
  <si>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</si>
  <si>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</si>
  <si>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</si>
  <si>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</si>
  <si>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</si>
  <si>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</si>
  <si>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</si>
  <si>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</si>
  <si>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</si>
  <si>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</si>
  <si>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</si>
  <si>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</si>
  <si>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</si>
  <si>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</si>
  <si>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</si>
  <si>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</si>
  <si>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</si>
  <si>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</si>
  <si>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</si>
  <si>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</si>
  <si>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</si>
  <si>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</si>
  <si>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</si>
  <si>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</si>
  <si>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</si>
  <si>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</si>
  <si>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</si>
  <si>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</si>
  <si>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</si>
  <si>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</si>
  <si>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</si>
  <si>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</si>
  <si>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</si>
  <si>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</si>
  <si>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</si>
  <si>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</si>
  <si>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</si>
  <si>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</si>
  <si>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</si>
  <si>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</si>
  <si>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</si>
  <si>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</si>
  <si>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</si>
  <si>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</si>
  <si>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</si>
  <si>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</si>
  <si>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</si>
  <si>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</si>
  <si>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</si>
  <si>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</si>
  <si>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</si>
  <si>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</si>
  <si>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</si>
  <si>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</si>
  <si>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</si>
  <si>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</si>
  <si>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</si>
  <si>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</si>
  <si>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</si>
  <si>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</si>
  <si>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</si>
  <si>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</si>
  <si>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</si>
  <si>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</si>
  <si>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</si>
  <si>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</si>
  <si>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</si>
  <si>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</si>
  <si>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</si>
  <si>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</si>
  <si>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</si>
  <si>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</si>
  <si>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</si>
  <si>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</si>
  <si>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</si>
  <si>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</si>
  <si>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</si>
  <si>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</si>
  <si>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</si>
  <si>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</si>
  <si>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</si>
  <si>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</si>
  <si>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</si>
  <si>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</si>
  <si>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</si>
  <si>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</si>
  <si>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</si>
  <si>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</si>
  <si>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</si>
  <si>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</si>
  <si>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</si>
  <si>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</si>
  <si>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</si>
  <si>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</si>
  <si>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</si>
  <si>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</si>
  <si>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</si>
  <si>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</si>
  <si>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</si>
  <si>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</si>
  <si>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</si>
  <si>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</si>
  <si>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</si>
  <si>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</si>
  <si>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</si>
  <si>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</si>
  <si>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</si>
  <si>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</si>
  <si>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</si>
  <si>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</si>
  <si>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</si>
  <si>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</si>
  <si>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</si>
  <si>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</si>
  <si>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</si>
  <si>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</si>
  <si>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</si>
  <si>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</si>
  <si>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</si>
  <si>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</si>
  <si>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</si>
  <si>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</si>
  <si>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</si>
  <si>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</si>
  <si>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</si>
  <si>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</si>
  <si>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</si>
  <si>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</si>
  <si>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</si>
  <si>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</si>
  <si>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</si>
  <si>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</si>
  <si>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</si>
  <si>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</si>
  <si>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</si>
  <si>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</si>
  <si>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</si>
  <si>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</si>
  <si>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</si>
  <si>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</si>
  <si>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</si>
  <si>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</si>
  <si>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</si>
  <si>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</si>
  <si>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</si>
  <si>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</si>
  <si>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</si>
  <si>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</si>
  <si>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</si>
  <si>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</si>
  <si>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</si>
  <si>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</si>
  <si>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</si>
  <si>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</si>
  <si>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</si>
  <si>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</si>
  <si>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</si>
  <si>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</si>
  <si>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</si>
  <si>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</si>
  <si>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</si>
  <si>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</si>
  <si>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</si>
  <si>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</si>
  <si>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</si>
  <si>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</si>
  <si>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</si>
  <si>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</si>
  <si>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</si>
  <si>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</si>
  <si>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</si>
  <si>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</si>
  <si>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</si>
  <si>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</si>
  <si>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</si>
  <si>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</si>
  <si>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</si>
  <si>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</si>
  <si>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</si>
  <si>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</si>
  <si>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</si>
  <si>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</si>
  <si>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</si>
  <si>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</si>
  <si>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</si>
  <si>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</si>
  <si>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</si>
  <si>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</si>
  <si>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</si>
  <si>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</si>
  <si>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</si>
  <si>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</si>
  <si>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</si>
  <si>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</si>
  <si>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</si>
  <si>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</si>
  <si>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</si>
  <si>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</si>
  <si>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</si>
  <si>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</si>
  <si>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</si>
  <si>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</si>
  <si>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</si>
  <si>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</si>
  <si>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</si>
  <si>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</si>
  <si>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</si>
  <si>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</si>
  <si>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</si>
  <si>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</si>
  <si>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</si>
  <si>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</si>
  <si>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</si>
  <si>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</si>
  <si>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</si>
  <si>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</si>
  <si>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</si>
  <si>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</si>
  <si>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</si>
  <si>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</si>
  <si>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</si>
  <si>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</si>
  <si>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</si>
  <si>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</si>
  <si>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</si>
  <si>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</si>
  <si>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</si>
  <si>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</si>
  <si>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</si>
  <si>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</si>
  <si>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</si>
  <si>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</si>
  <si>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</si>
  <si>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</si>
  <si>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</si>
  <si>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</si>
  <si>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</si>
  <si>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</si>
  <si>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</si>
  <si>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</si>
  <si>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</si>
  <si>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</si>
  <si>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</si>
  <si>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</si>
  <si>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</si>
  <si>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</si>
  <si>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</si>
  <si>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</si>
  <si>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</si>
  <si>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</si>
  <si>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</si>
  <si>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</si>
  <si>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</si>
  <si>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</si>
  <si>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</si>
  <si>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</si>
  <si>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</si>
  <si>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</si>
  <si>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</si>
  <si>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</si>
  <si>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</si>
  <si>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</si>
  <si>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</si>
  <si>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</si>
  <si>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</si>
  <si>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</si>
  <si>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</si>
  <si>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</si>
  <si>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</si>
  <si>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</si>
  <si>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</si>
  <si>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</si>
  <si>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</si>
  <si>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</si>
  <si>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</si>
  <si>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</si>
  <si>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</si>
  <si>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</si>
  <si>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</si>
  <si>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</si>
  <si>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</si>
  <si>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</si>
  <si>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</si>
  <si>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</si>
  <si>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</si>
  <si>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</si>
  <si>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</si>
  <si>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</si>
  <si>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</si>
  <si>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</si>
  <si>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</si>
  <si>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</si>
  <si>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</si>
  <si>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</si>
  <si>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</si>
  <si>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</si>
  <si>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</si>
  <si>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</si>
  <si>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</si>
  <si>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</si>
  <si>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</si>
  <si>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</si>
  <si>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</si>
  <si>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</si>
  <si>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</si>
  <si>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</si>
  <si>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</si>
  <si>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</si>
  <si>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</si>
  <si>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</si>
  <si>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</si>
  <si>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</si>
  <si>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</si>
  <si>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</si>
  <si>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</si>
  <si>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</si>
  <si>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</si>
  <si>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</si>
  <si>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</si>
  <si>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</si>
  <si>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</si>
  <si>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</si>
  <si>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</si>
  <si>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</si>
  <si>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</si>
  <si>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</si>
  <si>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</si>
  <si>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</si>
  <si>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</si>
  <si>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</si>
  <si>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</si>
  <si>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</si>
  <si>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</si>
  <si>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</si>
  <si>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</si>
  <si>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</si>
  <si>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</si>
  <si>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</si>
  <si>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</si>
  <si>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</si>
  <si>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</si>
  <si>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</si>
  <si>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</si>
  <si>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</si>
  <si>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</si>
  <si>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</si>
  <si>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</si>
  <si>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</si>
  <si>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</si>
  <si>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</si>
  <si>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</si>
  <si>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</si>
  <si>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</si>
  <si>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</si>
  <si>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</si>
  <si>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</si>
  <si>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</si>
  <si>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</si>
  <si>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</si>
  <si>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</si>
  <si>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</si>
  <si>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</si>
  <si>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</si>
  <si>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</si>
  <si>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</si>
  <si>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</si>
  <si>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</si>
  <si>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</si>
  <si>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</si>
  <si>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</si>
  <si>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</si>
  <si>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</si>
  <si>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</si>
  <si>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</si>
  <si>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</si>
  <si>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</si>
  <si>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</si>
  <si>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</si>
  <si>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</si>
  <si>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</si>
  <si>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</si>
  <si>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</si>
  <si>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</si>
  <si>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</si>
  <si>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</si>
  <si>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</si>
  <si>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</si>
  <si>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</si>
  <si>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</si>
  <si>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</si>
  <si>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</si>
  <si>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</si>
  <si>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</si>
  <si>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</si>
  <si>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</si>
  <si>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</si>
  <si>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</si>
  <si>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</si>
  <si>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</si>
  <si>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</si>
  <si>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</si>
  <si>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</si>
  <si>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</si>
  <si>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</si>
  <si>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</si>
  <si>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</si>
  <si>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</si>
  <si>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</si>
  <si>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</si>
  <si>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</si>
  <si>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</si>
  <si>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</si>
  <si>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</si>
  <si>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</si>
  <si>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</si>
  <si>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</si>
  <si>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</si>
  <si>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</si>
  <si>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</si>
  <si>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</si>
  <si>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</si>
  <si>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</si>
  <si>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</si>
  <si>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</si>
  <si>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</si>
  <si>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</si>
  <si>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</si>
  <si>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</si>
  <si>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</si>
  <si>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</si>
  <si>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</si>
  <si>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</si>
  <si>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</si>
  <si>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</si>
  <si>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</si>
  <si>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</si>
  <si>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</si>
  <si>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</si>
  <si>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</si>
  <si>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</si>
  <si>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</si>
  <si>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</si>
  <si>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</si>
  <si>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</si>
  <si>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</si>
  <si>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</si>
  <si>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</si>
  <si>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</si>
  <si>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</si>
  <si>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</si>
  <si>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</si>
  <si>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</si>
  <si>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</si>
  <si>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</si>
  <si>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</si>
  <si>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</si>
  <si>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</si>
  <si>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</si>
  <si>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</si>
  <si>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</si>
  <si>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</si>
  <si>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</si>
  <si>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</si>
  <si>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</si>
  <si>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</si>
  <si>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</si>
  <si>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</si>
  <si>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</si>
  <si>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</si>
  <si>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</si>
  <si>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</si>
  <si>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</si>
  <si>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</si>
  <si>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</si>
  <si>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</si>
  <si>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</si>
  <si>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</si>
  <si>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</si>
  <si>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</si>
  <si>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</si>
  <si>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</si>
  <si>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</si>
  <si>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</si>
  <si>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</si>
  <si>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</si>
  <si>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</si>
  <si>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</si>
  <si>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</si>
  <si>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</si>
  <si>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</si>
  <si>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</si>
  <si>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</si>
  <si>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</si>
  <si>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</si>
  <si>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</si>
  <si>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</si>
  <si>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</si>
  <si>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</si>
  <si>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</si>
  <si>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</si>
  <si>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</si>
  <si>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</si>
  <si>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</si>
  <si>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</si>
  <si>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</si>
  <si>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</si>
  <si>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</si>
  <si>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</si>
  <si>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</si>
  <si>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</si>
  <si>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</si>
  <si>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</si>
  <si>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</si>
  <si>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</si>
  <si>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</si>
  <si>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</si>
  <si>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</si>
  <si>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</si>
  <si>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</si>
  <si>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</si>
  <si>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</si>
  <si>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</si>
  <si>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</si>
  <si>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</si>
  <si>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</si>
  <si>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</si>
  <si>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</si>
  <si>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</si>
  <si>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</si>
  <si>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</si>
  <si>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</si>
  <si>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</si>
  <si>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</si>
  <si>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</si>
  <si>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</si>
  <si>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</si>
  <si>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</si>
  <si>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</si>
  <si>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</si>
  <si>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</si>
  <si>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</si>
  <si>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</si>
  <si>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</si>
  <si>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</si>
  <si>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</si>
  <si>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</si>
  <si>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</si>
  <si>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</si>
  <si>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</si>
  <si>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</si>
  <si>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</si>
  <si>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</si>
  <si>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</si>
  <si>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</si>
  <si>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</si>
  <si>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</si>
  <si>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</si>
  <si>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</si>
  <si>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</si>
  <si>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</si>
  <si>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</si>
  <si>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</si>
  <si>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</si>
  <si>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</si>
  <si>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</si>
  <si>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</si>
  <si>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</si>
  <si>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</si>
  <si>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</si>
  <si>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</si>
  <si>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</si>
  <si>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</si>
  <si>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</si>
  <si>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</si>
  <si>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</si>
  <si>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</si>
  <si>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</si>
  <si>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</si>
  <si>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</si>
  <si>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</si>
  <si>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</si>
  <si>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</si>
  <si>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</si>
  <si>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</si>
  <si>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</si>
  <si>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</si>
  <si>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</si>
  <si>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</si>
  <si>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</si>
  <si>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</si>
  <si>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</si>
  <si>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</si>
  <si>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</si>
  <si>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</si>
  <si>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</si>
  <si>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</si>
  <si>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</si>
  <si>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</si>
  <si>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</si>
  <si>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</si>
  <si>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</si>
  <si>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</si>
  <si>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</si>
  <si>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</si>
  <si>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</si>
  <si>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</si>
  <si>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</si>
  <si>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</si>
  <si>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</si>
  <si>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</si>
  <si>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</si>
  <si>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</si>
  <si>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</si>
  <si>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</si>
  <si>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</si>
  <si>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</si>
  <si>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</si>
  <si>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</si>
  <si>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</si>
  <si>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</si>
  <si>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</si>
  <si>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</si>
  <si>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</si>
  <si>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</si>
  <si>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</si>
  <si>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</si>
  <si>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</si>
  <si>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</si>
  <si>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</si>
  <si>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</si>
  <si>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</si>
  <si>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</si>
  <si>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</si>
  <si>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</si>
  <si>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</si>
  <si>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</si>
  <si>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</si>
  <si>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</si>
  <si>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</si>
  <si>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</si>
  <si>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</si>
  <si>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</si>
  <si>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</si>
  <si>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</si>
  <si>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</si>
  <si>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</si>
  <si>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</si>
  <si>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</si>
  <si>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</si>
  <si>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</si>
  <si>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</si>
  <si>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</si>
  <si>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</si>
  <si>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</si>
  <si>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</si>
  <si>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</si>
  <si>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</si>
  <si>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</si>
  <si>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</si>
  <si>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</si>
  <si>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</si>
  <si>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</si>
  <si>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</si>
  <si>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</si>
  <si>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</si>
  <si>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</si>
  <si>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</si>
  <si>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</si>
  <si>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</si>
  <si>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</si>
  <si>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</si>
  <si>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</si>
  <si>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</si>
  <si>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</si>
  <si>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</si>
  <si>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</si>
  <si>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</si>
  <si>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</si>
  <si>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</si>
  <si>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</si>
  <si>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</si>
  <si>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</si>
  <si>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</si>
  <si>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</si>
  <si>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</si>
  <si>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</si>
  <si>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</si>
  <si>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</si>
  <si>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</si>
  <si>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</si>
  <si>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</si>
  <si>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</si>
  <si>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</si>
  <si>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</si>
  <si>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</si>
  <si>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</si>
  <si>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</si>
  <si>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</si>
  <si>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</si>
  <si>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</si>
  <si>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</si>
  <si>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</si>
  <si>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</si>
  <si>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</si>
  <si>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</si>
  <si>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</si>
  <si>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</si>
  <si>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</si>
  <si>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</si>
  <si>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</si>
  <si>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</si>
  <si>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</si>
  <si>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</si>
  <si>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</si>
  <si>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</si>
  <si>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</si>
  <si>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</si>
  <si>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</si>
  <si>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</si>
  <si>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</si>
  <si>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</si>
  <si>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</si>
  <si>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</si>
  <si>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</si>
  <si>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</si>
  <si>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</si>
  <si>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</si>
  <si>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</si>
  <si>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</si>
  <si>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</si>
  <si>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</si>
  <si>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</si>
  <si>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</si>
  <si>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</si>
  <si>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</si>
  <si>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</si>
  <si>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</si>
  <si>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</si>
  <si>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</si>
  <si>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</si>
  <si>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</si>
  <si>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</si>
  <si>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</si>
  <si>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</si>
  <si>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</si>
  <si>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</si>
  <si>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</si>
  <si>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</si>
  <si>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</si>
  <si>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</si>
  <si>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</si>
  <si>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</si>
  <si>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</si>
  <si>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</si>
  <si>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</si>
  <si>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</si>
  <si>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</si>
  <si>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</si>
  <si>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</si>
  <si>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</si>
  <si>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</si>
  <si>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</si>
  <si>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</si>
  <si>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</si>
  <si>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</si>
  <si>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</si>
  <si>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</si>
  <si>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</si>
  <si>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</si>
  <si>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</si>
  <si>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</si>
  <si>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</si>
  <si>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</si>
  <si>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</si>
  <si>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</si>
  <si>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</si>
  <si>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</si>
  <si>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</si>
  <si>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</si>
  <si>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</si>
  <si>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</si>
  <si>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</si>
  <si>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</si>
  <si>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</si>
  <si>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</si>
  <si>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</si>
  <si>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</si>
  <si>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</si>
  <si>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</si>
  <si>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</si>
  <si>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</si>
  <si>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</si>
  <si>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</si>
  <si>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</si>
  <si>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</si>
  <si>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</si>
  <si>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</si>
  <si>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</si>
  <si>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</si>
  <si>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</si>
  <si>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</si>
  <si>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</si>
  <si>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</si>
  <si>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</si>
  <si>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</si>
  <si>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</si>
  <si>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</si>
  <si>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</si>
  <si>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</si>
  <si>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</si>
  <si>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</si>
  <si>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</si>
  <si>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</si>
  <si>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</si>
  <si>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</si>
  <si>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</si>
  <si>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</si>
  <si>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</si>
  <si>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</si>
  <si>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</si>
  <si>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</si>
  <si>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</si>
  <si>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</si>
  <si>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</si>
  <si>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</si>
  <si>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</si>
  <si>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</si>
  <si>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</si>
  <si>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</si>
  <si>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</si>
  <si>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</si>
  <si>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</si>
  <si>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</si>
  <si>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</si>
  <si>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</si>
  <si>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</si>
  <si>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</si>
  <si>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</si>
  <si>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</si>
  <si>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</si>
  <si>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</si>
  <si>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</si>
  <si>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</si>
  <si>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</si>
  <si>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</si>
  <si>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</si>
  <si>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</si>
  <si>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</si>
  <si>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</si>
  <si>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</si>
  <si>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</si>
  <si>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</si>
  <si>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</si>
  <si>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</si>
  <si>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</si>
  <si>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</si>
  <si>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</si>
  <si>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</si>
  <si>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</si>
  <si>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</si>
  <si>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</si>
  <si>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</si>
  <si>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</si>
  <si>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</si>
  <si>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</si>
  <si>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</si>
  <si>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</si>
  <si>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</si>
  <si>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</si>
  <si>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</si>
  <si>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</si>
  <si>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</si>
  <si>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</si>
  <si>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</si>
  <si>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</si>
  <si>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</si>
  <si>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</si>
  <si>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</si>
  <si>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</si>
  <si>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</si>
  <si>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</si>
  <si>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</si>
  <si>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</si>
  <si>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</si>
  <si>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</si>
  <si>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</si>
  <si>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</si>
  <si>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</si>
  <si>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</si>
  <si>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</si>
  <si>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</si>
  <si>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</si>
  <si>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</si>
  <si>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</si>
  <si>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</si>
  <si>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</si>
  <si>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</si>
  <si>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</si>
  <si>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</si>
  <si>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</si>
  <si>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</si>
  <si>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</si>
  <si>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</si>
  <si>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</si>
  <si>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</si>
  <si>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</si>
  <si>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</si>
  <si>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</si>
  <si>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</si>
  <si>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</si>
  <si>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</si>
  <si>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</si>
  <si>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</si>
  <si>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</si>
  <si>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</si>
  <si>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</si>
  <si>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</si>
  <si>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</si>
  <si>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</si>
  <si>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</si>
  <si>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</si>
  <si>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</si>
  <si>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</si>
  <si>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</si>
  <si>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</si>
  <si>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</si>
  <si>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</si>
  <si>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</si>
  <si>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</si>
  <si>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</si>
  <si>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</si>
  <si>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</si>
  <si>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</si>
  <si>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</si>
  <si>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</si>
  <si>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</si>
  <si>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</si>
  <si>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</si>
  <si>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</si>
  <si>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</si>
  <si>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</si>
  <si>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</si>
  <si>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</si>
  <si>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</si>
  <si>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</si>
  <si>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</si>
  <si>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</si>
  <si>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</si>
  <si>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</si>
  <si>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</si>
  <si>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</si>
  <si>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</si>
  <si>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</si>
  <si>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</si>
  <si>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</si>
  <si>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</si>
  <si>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</si>
  <si>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</si>
  <si>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</si>
  <si>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</si>
  <si>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</si>
  <si>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</si>
  <si>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</si>
  <si>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</si>
  <si>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</si>
  <si>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</si>
  <si>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</si>
  <si>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</si>
  <si>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</si>
  <si>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</si>
  <si>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</si>
  <si>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</si>
  <si>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</si>
  <si>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</si>
  <si>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</si>
  <si>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</si>
  <si>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</si>
  <si>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</si>
  <si>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</si>
  <si>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</si>
  <si>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</si>
  <si>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</si>
  <si>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</si>
  <si>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</si>
  <si>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</si>
  <si>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</si>
  <si>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</si>
  <si>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</si>
  <si>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</si>
  <si>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</si>
  <si>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</si>
  <si>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</si>
  <si>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</si>
  <si>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</si>
  <si>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</si>
  <si>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</si>
  <si>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</si>
  <si>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</si>
  <si>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</si>
  <si>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</si>
  <si>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</si>
  <si>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</si>
  <si>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</si>
  <si>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</si>
  <si>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</si>
  <si>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</si>
  <si>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</si>
  <si>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</si>
  <si>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</si>
  <si>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</si>
  <si>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</si>
  <si>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</si>
  <si>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</si>
  <si>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</si>
  <si>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</si>
  <si>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</si>
  <si>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</si>
  <si>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</si>
  <si>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</si>
  <si>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</si>
  <si>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</si>
  <si>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</si>
  <si>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</si>
  <si>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</si>
  <si>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</si>
  <si>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</si>
  <si>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</si>
  <si>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</si>
  <si>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</si>
  <si>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</si>
  <si>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</si>
  <si>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</si>
  <si>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</si>
  <si>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</si>
  <si>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</si>
  <si>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</si>
  <si>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</si>
  <si>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</si>
  <si>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</si>
  <si>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</si>
  <si>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</si>
  <si>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</si>
  <si>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</si>
  <si>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</si>
  <si>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</si>
  <si>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</si>
  <si>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</si>
  <si>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</si>
  <si>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</si>
  <si>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</si>
  <si>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</si>
  <si>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</si>
  <si>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</si>
  <si>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</si>
  <si>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</si>
  <si>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</si>
  <si>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</si>
  <si>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</si>
  <si>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</si>
  <si>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</si>
  <si>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</si>
  <si>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</si>
  <si>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</si>
  <si>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</si>
  <si>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</si>
  <si>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</si>
  <si>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</si>
  <si>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</si>
  <si>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</si>
  <si>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</si>
  <si>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</si>
  <si>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</si>
  <si>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</si>
  <si>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</si>
  <si>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</si>
  <si>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</si>
  <si>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</si>
  <si>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</si>
  <si>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</si>
  <si>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</si>
  <si>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</si>
  <si>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</si>
  <si>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</si>
  <si>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</si>
  <si>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</si>
  <si>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</si>
  <si>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</si>
  <si>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</si>
  <si>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</si>
  <si>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</si>
  <si>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</si>
  <si>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</si>
  <si>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</si>
  <si>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</si>
  <si>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</si>
  <si>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</si>
  <si>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</si>
  <si>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</si>
  <si>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</si>
  <si>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</si>
  <si>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</si>
  <si>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</si>
  <si>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</si>
  <si>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</si>
  <si>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</si>
  <si>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</si>
  <si>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</si>
  <si>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</si>
  <si>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</si>
  <si>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</si>
  <si>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</si>
  <si>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</si>
  <si>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</si>
  <si>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</si>
  <si>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</si>
  <si>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</si>
  <si>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</si>
  <si>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</si>
  <si>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</si>
  <si>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</si>
  <si>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</si>
  <si>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</si>
  <si>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</si>
  <si>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</si>
  <si>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</si>
  <si>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</si>
  <si>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</si>
  <si>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</si>
  <si>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</si>
  <si>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</si>
  <si>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</si>
  <si>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</si>
  <si>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</si>
  <si>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</si>
  <si>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</si>
  <si>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</si>
  <si>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</si>
  <si>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</si>
  <si>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</si>
  <si>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</si>
  <si>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</si>
  <si>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</si>
  <si>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</si>
  <si>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</si>
  <si>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</si>
  <si>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</si>
  <si>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</si>
  <si>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</si>
  <si>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</si>
  <si>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</si>
  <si>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</si>
  <si>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</si>
  <si>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</si>
  <si>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</si>
  <si>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</si>
  <si>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</si>
  <si>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</si>
  <si>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</si>
  <si>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</si>
  <si>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</si>
  <si>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</si>
  <si>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</si>
  <si>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</si>
  <si>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</si>
  <si>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</si>
  <si>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</si>
  <si>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</si>
  <si>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</si>
  <si>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</si>
  <si>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</si>
  <si>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</si>
  <si>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</si>
  <si>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</si>
  <si>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</si>
  <si>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</si>
  <si>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</si>
  <si>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</si>
  <si>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</si>
  <si>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</si>
  <si>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</si>
  <si>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</si>
  <si>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</si>
  <si>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</si>
  <si>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</si>
  <si>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</si>
  <si>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</si>
  <si>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</si>
  <si>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</si>
  <si>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</si>
  <si>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</si>
  <si>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</si>
  <si>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</si>
  <si>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</si>
  <si>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</si>
  <si>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</si>
  <si>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</si>
  <si>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</si>
  <si>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</si>
  <si>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</si>
  <si>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</si>
  <si>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</si>
  <si>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</si>
  <si>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</si>
  <si>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</si>
  <si>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</si>
  <si>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</si>
  <si>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</si>
  <si>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</si>
  <si>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</si>
  <si>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</si>
  <si>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</si>
  <si>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</si>
  <si>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</si>
  <si>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</si>
  <si>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</si>
  <si>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</si>
  <si>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</si>
  <si>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</si>
  <si>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</si>
  <si>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</si>
  <si>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</si>
  <si>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</si>
  <si>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</si>
  <si>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</si>
  <si>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</si>
  <si>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</si>
  <si>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</si>
  <si>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</si>
  <si>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</si>
  <si>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</si>
  <si>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</si>
  <si>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</si>
  <si>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</si>
  <si>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</si>
  <si>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</si>
  <si>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</si>
  <si>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</si>
  <si>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</si>
  <si>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</si>
  <si>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</si>
  <si>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</si>
  <si>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</si>
  <si>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</si>
  <si>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</si>
  <si>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</si>
  <si>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</si>
  <si>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</si>
  <si>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</si>
  <si>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</si>
  <si>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</si>
  <si>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</si>
  <si>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</si>
  <si>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</si>
  <si>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</si>
  <si>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</si>
  <si>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</si>
  <si>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</si>
  <si>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</si>
  <si>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</si>
  <si>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</si>
  <si>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</si>
  <si>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</si>
  <si>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</si>
  <si>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</si>
  <si>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</si>
  <si>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</si>
  <si>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</si>
  <si>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</si>
  <si>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</si>
  <si>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</si>
  <si>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</si>
  <si>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</si>
  <si>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</si>
  <si>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</si>
  <si>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</si>
  <si>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</si>
  <si>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</si>
  <si>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</si>
  <si>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</si>
  <si>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</si>
  <si>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</si>
  <si>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</si>
  <si>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</si>
  <si>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</si>
  <si>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</si>
  <si>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</si>
  <si>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</si>
  <si>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</si>
  <si>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</si>
  <si>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</si>
  <si>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</si>
  <si>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</si>
  <si>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</si>
  <si>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</si>
  <si>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</si>
  <si>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</si>
  <si>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</si>
  <si>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</si>
  <si>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</si>
  <si>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</si>
  <si>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</si>
  <si>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</si>
  <si>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</si>
  <si>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</si>
  <si>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</si>
  <si>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</si>
  <si>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</si>
  <si>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</si>
  <si>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</si>
  <si>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</si>
  <si>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</si>
  <si>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</si>
  <si>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</si>
  <si>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</si>
  <si>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</si>
  <si>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</si>
  <si>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</si>
  <si>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</si>
  <si>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</si>
  <si>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</si>
  <si>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</si>
  <si>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</si>
  <si>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</si>
  <si>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</si>
  <si>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</si>
  <si>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</si>
  <si>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</si>
  <si>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</si>
  <si>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</si>
  <si>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</si>
  <si>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</si>
  <si>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</si>
  <si>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</si>
  <si>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</si>
  <si>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</si>
  <si>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</si>
  <si>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</si>
  <si>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</si>
  <si>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</si>
  <si>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</si>
  <si>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</si>
  <si>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</si>
  <si>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</si>
  <si>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</si>
  <si>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</si>
  <si>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</si>
  <si>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</si>
  <si>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</si>
  <si>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</si>
  <si>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</si>
  <si>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</si>
  <si>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</si>
  <si>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</si>
  <si>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</si>
  <si>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</si>
  <si>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</si>
  <si>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</si>
  <si>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</si>
  <si>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</si>
  <si>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</si>
  <si>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</si>
  <si>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</si>
  <si>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</si>
  <si>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</si>
  <si>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</si>
  <si>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</si>
  <si>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</si>
  <si>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</si>
  <si>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</si>
  <si>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</si>
  <si>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</si>
  <si>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</si>
  <si>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</si>
  <si>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</si>
  <si>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</si>
  <si>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</si>
  <si>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</si>
  <si>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</si>
  <si>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</si>
  <si>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</si>
  <si>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</si>
  <si>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</si>
  <si>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</si>
  <si>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</si>
  <si>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</si>
  <si>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</si>
  <si>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</si>
  <si>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</si>
  <si>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</si>
  <si>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</si>
  <si>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</si>
  <si>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</si>
  <si>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</si>
  <si>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</si>
  <si>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</si>
  <si>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</si>
  <si>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</si>
  <si>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</si>
  <si>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</si>
  <si>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</si>
  <si>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</si>
  <si>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</si>
  <si>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</si>
  <si>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</si>
  <si>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</si>
  <si>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</si>
  <si>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</si>
  <si>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</si>
  <si>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</si>
  <si>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</si>
  <si>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</si>
  <si>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</si>
  <si>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</si>
  <si>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</si>
  <si>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</si>
  <si>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</si>
  <si>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</si>
  <si>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</si>
  <si>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</si>
  <si>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</si>
  <si>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</si>
  <si>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</si>
  <si>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</si>
  <si>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</si>
  <si>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</si>
  <si>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</si>
  <si>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</si>
  <si>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</si>
  <si>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</si>
  <si>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</si>
  <si>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</si>
  <si>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</si>
  <si>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</si>
  <si>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</si>
  <si>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</si>
  <si>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</si>
  <si>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</si>
  <si>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</si>
  <si>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</si>
  <si>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</si>
  <si>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</si>
  <si>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</si>
  <si>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</si>
  <si>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</si>
  <si>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</si>
  <si>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</si>
  <si>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</si>
  <si>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</si>
  <si>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</si>
  <si>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</si>
  <si>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</si>
  <si>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</si>
  <si>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</si>
  <si>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</si>
  <si>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</si>
  <si>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</si>
  <si>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</si>
  <si>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</si>
  <si>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</si>
  <si>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</si>
  <si>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</si>
  <si>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</si>
  <si>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</si>
  <si>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</si>
  <si>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</si>
  <si>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</si>
  <si>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</si>
  <si>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</si>
  <si>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</si>
  <si>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</si>
  <si>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</si>
  <si>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</si>
  <si>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</si>
  <si>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</si>
  <si>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</si>
  <si>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</si>
  <si>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</si>
  <si>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</si>
  <si>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</si>
  <si>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</si>
  <si>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</si>
  <si>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</si>
  <si>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</si>
  <si>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</si>
  <si>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</si>
  <si>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</si>
  <si>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</si>
  <si>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</si>
  <si>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</si>
  <si>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</si>
  <si>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</si>
  <si>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</si>
  <si>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</si>
  <si>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</si>
  <si>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</si>
  <si>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</si>
  <si>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</si>
  <si>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</si>
  <si>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</si>
  <si>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</si>
  <si>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</si>
  <si>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</si>
  <si>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</si>
  <si>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</si>
  <si>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</si>
  <si>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</si>
  <si>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</si>
  <si>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</si>
  <si>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</si>
  <si>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</si>
  <si>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</si>
  <si>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</si>
  <si>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</si>
  <si>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</si>
  <si>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</si>
  <si>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</si>
  <si>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</si>
  <si>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</si>
  <si>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</si>
  <si>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</si>
  <si>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</si>
  <si>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</si>
  <si>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</si>
  <si>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</si>
  <si>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</si>
  <si>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</si>
  <si>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</si>
  <si>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</si>
  <si>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</si>
  <si>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</si>
  <si>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</si>
  <si>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</si>
  <si>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</si>
  <si>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</si>
  <si>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</si>
  <si>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</si>
  <si>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</si>
  <si>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</si>
  <si>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</si>
  <si>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</si>
  <si>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</si>
  <si>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</si>
  <si>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</si>
  <si>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</si>
  <si>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</si>
  <si>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</si>
  <si>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</si>
  <si>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</si>
  <si>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</si>
  <si>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</si>
  <si>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</si>
  <si>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</si>
  <si>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</si>
  <si>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</si>
  <si>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</si>
  <si>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</si>
  <si>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</si>
  <si>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</si>
  <si>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</si>
  <si>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</si>
  <si>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</si>
  <si>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</si>
  <si>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</si>
  <si>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</si>
  <si>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</si>
  <si>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</si>
  <si>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</si>
  <si>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</si>
  <si>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</si>
  <si>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</si>
  <si>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</si>
  <si>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</si>
  <si>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</si>
  <si>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</si>
  <si>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</si>
  <si>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</si>
  <si>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</si>
  <si>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</si>
  <si>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</si>
  <si>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</si>
  <si>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</si>
  <si>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</si>
  <si>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</si>
  <si>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</si>
  <si>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</si>
  <si>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</si>
  <si>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</si>
  <si>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</si>
  <si>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</si>
  <si>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</si>
  <si>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</si>
  <si>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</si>
  <si>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</si>
  <si>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</si>
  <si>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</si>
  <si>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</si>
  <si>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</si>
  <si>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</si>
  <si>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</si>
  <si>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</si>
  <si>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</si>
  <si>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</si>
  <si>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</si>
  <si>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</si>
  <si>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</si>
  <si>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</si>
  <si>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</si>
  <si>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</si>
  <si>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</si>
  <si>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</si>
  <si>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</si>
  <si>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</si>
  <si>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</si>
  <si>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</si>
  <si>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</si>
  <si>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</si>
  <si>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</si>
  <si>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</si>
  <si>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</si>
  <si>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</si>
  <si>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</si>
  <si>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</si>
  <si>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</si>
  <si>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</si>
  <si>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</si>
  <si>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</si>
  <si>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</si>
  <si>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</si>
  <si>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</si>
  <si>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</si>
  <si>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</si>
  <si>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</si>
  <si>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</si>
  <si>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</si>
  <si>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</si>
  <si>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</si>
  <si>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</si>
  <si>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</si>
  <si>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</si>
  <si>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</si>
  <si>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</si>
  <si>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</si>
  <si>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</si>
  <si>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</si>
  <si>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</si>
  <si>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</si>
  <si>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</si>
  <si>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</si>
  <si>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</si>
  <si>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</si>
  <si>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</si>
  <si>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</si>
  <si>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</si>
  <si>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</si>
  <si>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</si>
  <si>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</si>
  <si>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</si>
  <si>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</si>
  <si>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</si>
  <si>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</si>
  <si>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</si>
  <si>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</si>
  <si>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</si>
  <si>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</si>
  <si>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</si>
  <si>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</si>
  <si>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</si>
  <si>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</si>
  <si>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</si>
  <si>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</si>
  <si>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</si>
  <si>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</si>
  <si>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</si>
  <si>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</si>
  <si>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</si>
  <si>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</si>
  <si>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</si>
  <si>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</si>
  <si>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</si>
  <si>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</si>
  <si>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</si>
  <si>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</si>
  <si>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</si>
  <si>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</si>
  <si>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</si>
  <si>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</si>
  <si>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</si>
  <si>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</si>
  <si>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</si>
  <si>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</si>
  <si>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</si>
  <si>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</si>
  <si>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</si>
  <si>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</si>
  <si>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</si>
  <si>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</si>
  <si>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</si>
  <si>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</si>
  <si>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</si>
  <si>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</si>
  <si>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</si>
  <si>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</si>
  <si>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</si>
  <si>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</si>
  <si>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</si>
  <si>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</si>
  <si>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</si>
  <si>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</si>
  <si>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</si>
  <si>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</si>
  <si>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</si>
  <si>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</si>
  <si>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</si>
  <si>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</si>
  <si>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</si>
  <si>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</si>
  <si>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</si>
  <si>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</si>
  <si>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</si>
  <si>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</si>
  <si>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</si>
  <si>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</si>
  <si>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</si>
  <si>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</si>
  <si>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</si>
  <si>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</si>
  <si>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</si>
  <si>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</si>
  <si>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</si>
  <si>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</si>
  <si>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</si>
  <si>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</si>
  <si>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</si>
  <si>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</si>
  <si>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</si>
  <si>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</si>
  <si>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</si>
  <si>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</si>
  <si>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</si>
  <si>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</si>
  <si>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</si>
  <si>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</si>
  <si>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</si>
  <si>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</si>
  <si>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</si>
  <si>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</si>
  <si>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</si>
  <si>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</si>
  <si>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</si>
  <si>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</si>
  <si>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</si>
  <si>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</si>
  <si>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</si>
  <si>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</si>
  <si>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</si>
  <si>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</si>
  <si>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</si>
  <si>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</si>
  <si>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</si>
  <si>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</si>
  <si>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</si>
  <si>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</si>
  <si>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</si>
  <si>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</si>
  <si>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</si>
  <si>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</si>
  <si>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</si>
  <si>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</si>
  <si>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</si>
  <si>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</si>
  <si>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</si>
  <si>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</si>
  <si>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</si>
  <si>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</si>
  <si>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</si>
  <si>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</si>
  <si>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</si>
  <si>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</si>
  <si>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</si>
  <si>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</si>
  <si>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</si>
  <si>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</si>
  <si>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</si>
  <si>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</si>
  <si>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</si>
  <si>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</si>
  <si>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</si>
  <si>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</si>
  <si>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</si>
  <si>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</si>
  <si>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</si>
  <si>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</si>
  <si>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</si>
  <si>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</si>
  <si>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</si>
  <si>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</si>
  <si>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</si>
  <si>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</si>
  <si>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</si>
  <si>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</si>
  <si>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</si>
  <si>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</si>
  <si>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</si>
  <si>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</si>
  <si>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</si>
  <si>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</si>
  <si>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</si>
  <si>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</si>
  <si>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</si>
  <si>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</si>
  <si>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</si>
  <si>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</si>
  <si>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</si>
  <si>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</si>
  <si>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</si>
  <si>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</si>
  <si>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</si>
  <si>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</si>
  <si>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</si>
  <si>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</si>
  <si>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</si>
  <si>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</si>
  <si>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</si>
  <si>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</si>
  <si>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</si>
  <si>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</si>
  <si>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</si>
  <si>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</si>
  <si>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</si>
  <si>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</si>
  <si>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</si>
  <si>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</si>
  <si>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</si>
  <si>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</si>
  <si>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</si>
  <si>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</si>
  <si>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</si>
  <si>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</si>
  <si>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</si>
  <si>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</si>
  <si>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</si>
  <si>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</si>
  <si>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</si>
  <si>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</si>
  <si>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</si>
  <si>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</si>
  <si>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</si>
  <si>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</si>
  <si>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</si>
  <si>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</si>
  <si>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</si>
  <si>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</si>
  <si>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</si>
  <si>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</si>
  <si>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</si>
  <si>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</si>
  <si>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</si>
  <si>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</si>
  <si>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</si>
  <si>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</si>
  <si>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</si>
  <si>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</si>
  <si>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</si>
  <si>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</si>
  <si>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</si>
  <si>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</si>
  <si>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</si>
  <si>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</si>
  <si>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</si>
  <si>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</si>
  <si>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</si>
  <si>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</si>
  <si>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</si>
  <si>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</si>
  <si>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</si>
  <si>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</si>
  <si>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</si>
  <si>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</si>
  <si>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</si>
  <si>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</si>
  <si>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</si>
  <si>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</si>
  <si>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</si>
  <si>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</si>
  <si>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</si>
  <si>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</si>
  <si>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</si>
  <si>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</si>
  <si>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</si>
  <si>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</si>
  <si>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</si>
  <si>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</si>
  <si>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</si>
  <si>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</si>
  <si>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</si>
  <si>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</si>
  <si>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</si>
  <si>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</si>
  <si>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</si>
  <si>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</si>
  <si>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</si>
  <si>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</si>
  <si>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</si>
  <si>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</si>
  <si>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</si>
  <si>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</si>
  <si>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</si>
  <si>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</si>
  <si>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</si>
  <si>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</si>
  <si>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</si>
  <si>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</si>
  <si>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</si>
  <si>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</si>
  <si>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</si>
  <si>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</si>
  <si>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</si>
  <si>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</si>
  <si>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</si>
  <si>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</si>
  <si>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</si>
  <si>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</si>
  <si>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</si>
  <si>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</si>
  <si>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</si>
  <si>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</si>
  <si>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</si>
  <si>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</si>
  <si>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</si>
  <si>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</si>
  <si>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</si>
  <si>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</si>
  <si>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</si>
  <si>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</si>
  <si>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</si>
  <si>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</si>
  <si>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</si>
  <si>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</si>
  <si>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</si>
  <si>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</si>
  <si>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</si>
  <si>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</si>
  <si>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</si>
  <si>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</si>
  <si>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</si>
  <si>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</si>
  <si>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</si>
  <si>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</si>
  <si>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</si>
  <si>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</si>
  <si>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</si>
  <si>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</si>
  <si>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</si>
  <si>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</si>
  <si>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</si>
  <si>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</si>
  <si>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</si>
  <si>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</si>
  <si>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</si>
  <si>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</si>
  <si>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</si>
  <si>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</si>
  <si>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</si>
  <si>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</si>
  <si>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</si>
  <si>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</si>
  <si>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</si>
  <si>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</si>
  <si>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</si>
  <si>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</si>
  <si>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</si>
  <si>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</si>
  <si>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</si>
  <si>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</si>
  <si>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</si>
  <si>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</si>
  <si>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</si>
  <si>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</si>
  <si>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</si>
  <si>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</si>
  <si>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</si>
  <si>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</si>
  <si>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</si>
  <si>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</si>
  <si>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</si>
  <si>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</si>
  <si>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</si>
  <si>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</si>
  <si>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</si>
  <si>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</si>
  <si>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</si>
  <si>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</si>
  <si>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</si>
  <si>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</si>
  <si>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</si>
  <si>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</si>
  <si>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</si>
  <si>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</si>
  <si>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</si>
  <si>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</si>
  <si>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</si>
  <si>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</si>
  <si>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</si>
  <si>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</si>
  <si>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</si>
  <si>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</si>
  <si>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</si>
  <si>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</si>
  <si>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</si>
  <si>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</si>
  <si>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</si>
  <si>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</si>
  <si>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</si>
  <si>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</si>
  <si>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</si>
  <si>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</si>
  <si>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</si>
  <si>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</si>
  <si>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</si>
  <si>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</si>
  <si>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</si>
  <si>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</si>
  <si>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</si>
  <si>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</si>
  <si>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</si>
  <si>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</si>
  <si>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</si>
  <si>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</si>
  <si>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</si>
  <si>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</si>
  <si>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</si>
  <si>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</si>
  <si>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</si>
  <si>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</si>
  <si>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</si>
  <si>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</si>
  <si>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</si>
  <si>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</si>
  <si>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</si>
  <si>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</si>
  <si>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</si>
  <si>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</si>
  <si>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</si>
  <si>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</si>
  <si>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</si>
  <si>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</si>
  <si>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</si>
  <si>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</si>
  <si>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</si>
  <si>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</si>
  <si>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</si>
  <si>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</si>
  <si>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</si>
  <si>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</si>
  <si>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</si>
  <si>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</si>
  <si>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</si>
  <si>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</si>
  <si>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</si>
  <si>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</si>
  <si>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</si>
  <si>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</si>
  <si>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</si>
  <si>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</si>
  <si>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</si>
  <si>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</si>
  <si>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</si>
  <si>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</si>
  <si>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</si>
  <si>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</si>
  <si>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</si>
  <si>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</si>
  <si>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</si>
  <si>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</si>
  <si>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</si>
  <si>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</si>
  <si>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</si>
  <si>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</si>
  <si>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</si>
  <si>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</si>
  <si>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</si>
  <si>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</si>
  <si>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</si>
  <si>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</si>
  <si>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</si>
  <si>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</si>
  <si>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</si>
  <si>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</si>
  <si>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</si>
  <si>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</si>
  <si>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</si>
  <si>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</si>
  <si>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</si>
  <si>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</si>
  <si>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</si>
  <si>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</si>
  <si>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</si>
  <si>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</si>
  <si>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</si>
  <si>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</si>
  <si>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</si>
  <si>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</si>
  <si>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</si>
  <si>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</si>
  <si>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</si>
  <si>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</si>
  <si>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</si>
  <si>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</si>
  <si>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</si>
  <si>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</si>
  <si>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</si>
  <si>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</si>
  <si>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</si>
  <si>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</si>
  <si>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</si>
  <si>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</si>
  <si>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</si>
  <si>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</si>
  <si>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</si>
  <si>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</si>
  <si>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</si>
  <si>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</si>
  <si>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</si>
  <si>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</si>
  <si>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</si>
  <si>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</si>
  <si>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</si>
  <si>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</si>
  <si>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</si>
  <si>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</si>
  <si>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</si>
  <si>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</si>
  <si>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</si>
  <si>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</si>
  <si>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</si>
  <si>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</si>
  <si>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</si>
  <si>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</si>
  <si>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</si>
  <si>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</si>
  <si>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</si>
  <si>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</si>
  <si>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</si>
  <si>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</si>
  <si>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</si>
  <si>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</si>
  <si>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</si>
  <si>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</si>
  <si>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</si>
  <si>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</si>
  <si>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</si>
  <si>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</si>
  <si>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</si>
  <si>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</si>
  <si>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</si>
  <si>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</si>
  <si>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</si>
  <si>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</si>
  <si>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</si>
  <si>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</si>
  <si>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</si>
  <si>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</si>
  <si>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</si>
  <si>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</si>
  <si>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</si>
  <si>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</si>
  <si>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</si>
  <si>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</si>
  <si>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</si>
  <si>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</si>
  <si>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</si>
  <si>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</si>
  <si>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</si>
  <si>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</si>
  <si>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</si>
  <si>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</si>
  <si>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</si>
  <si>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</si>
  <si>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</si>
  <si>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</si>
  <si>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</si>
  <si>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</si>
  <si>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</si>
  <si>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</si>
  <si>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</si>
  <si>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</si>
  <si>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</si>
  <si>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</si>
  <si>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</si>
  <si>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</si>
  <si>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</si>
  <si>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</si>
  <si>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</si>
  <si>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</si>
  <si>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</si>
  <si>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</si>
  <si>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</si>
  <si>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</si>
  <si>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</si>
  <si>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</si>
  <si>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</si>
  <si>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</si>
  <si>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</si>
  <si>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</si>
  <si>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</si>
  <si>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</si>
  <si>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</si>
  <si>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</si>
  <si>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</si>
  <si>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</si>
  <si>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</si>
  <si>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</si>
  <si>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</si>
  <si>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</si>
  <si>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</si>
  <si>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</si>
  <si>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</si>
  <si>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</si>
  <si>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</si>
  <si>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</si>
  <si>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</si>
  <si>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</si>
  <si>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</si>
  <si>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</si>
  <si>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</si>
  <si>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</si>
  <si>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</si>
  <si>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</si>
  <si>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</si>
  <si>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</si>
  <si>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</si>
  <si>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</si>
  <si>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</si>
  <si>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</si>
  <si>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</si>
  <si>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</si>
  <si>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</si>
  <si>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</si>
  <si>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</si>
  <si>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</si>
  <si>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</si>
  <si>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</si>
  <si>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</si>
  <si>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</si>
  <si>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</si>
  <si>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</si>
  <si>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</si>
  <si>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</si>
  <si>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</si>
  <si>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</si>
  <si>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</si>
  <si>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</si>
  <si>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</si>
  <si>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</si>
  <si>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</si>
  <si>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</si>
  <si>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</si>
  <si>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</si>
  <si>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</si>
  <si>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</si>
  <si>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</si>
  <si>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</si>
  <si>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</si>
  <si>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</si>
  <si>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</si>
  <si>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</si>
  <si>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</si>
  <si>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</si>
  <si>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</si>
  <si>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</si>
  <si>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</si>
  <si>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</si>
  <si>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</si>
  <si>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</si>
  <si>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</si>
  <si>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</si>
  <si>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</si>
  <si>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</si>
  <si>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</si>
  <si>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</si>
  <si>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</si>
  <si>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</si>
  <si>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</si>
  <si>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</si>
  <si>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</si>
  <si>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</si>
  <si>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</si>
  <si>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</si>
  <si>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</si>
  <si>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</si>
  <si>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</si>
  <si>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</si>
  <si>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</si>
  <si>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</si>
  <si>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</si>
  <si>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</si>
  <si>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</si>
  <si>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</si>
  <si>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</si>
  <si>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</si>
  <si>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</si>
  <si>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</si>
  <si>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</si>
  <si>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</si>
  <si>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</si>
  <si>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</si>
  <si>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</si>
  <si>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</si>
  <si>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</si>
  <si>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</si>
  <si>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</si>
  <si>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</si>
  <si>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</si>
  <si>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</si>
  <si>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</si>
  <si>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</si>
  <si>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</si>
  <si>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</si>
  <si>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</si>
  <si>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</si>
  <si>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</si>
  <si>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</si>
  <si>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</si>
  <si>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</si>
  <si>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</si>
  <si>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</si>
  <si>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</si>
  <si>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</si>
  <si>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</si>
  <si>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</si>
  <si>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</si>
  <si>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</si>
  <si>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</si>
  <si>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</si>
  <si>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</si>
  <si>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</si>
  <si>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</si>
  <si>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</si>
  <si>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</si>
  <si>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</si>
  <si>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</si>
  <si>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</si>
  <si>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</si>
  <si>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</si>
  <si>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</si>
  <si>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</si>
  <si>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</si>
  <si>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</si>
  <si>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</si>
  <si>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</si>
  <si>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</si>
  <si>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</si>
  <si>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</si>
  <si>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</si>
  <si>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</si>
  <si>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</si>
  <si>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</si>
  <si>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</si>
  <si>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</si>
  <si>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</si>
  <si>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</si>
  <si>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</si>
  <si>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</si>
  <si>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</si>
  <si>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</si>
  <si>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</si>
  <si>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</si>
  <si>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</si>
  <si>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</si>
  <si>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</si>
  <si>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</si>
  <si>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</si>
  <si>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</si>
  <si>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</si>
  <si>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</si>
  <si>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</si>
  <si>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</si>
  <si>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</si>
  <si>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</si>
  <si>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</si>
  <si>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</si>
  <si>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</si>
  <si>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</si>
  <si>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</si>
  <si>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</si>
  <si>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</si>
  <si>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</si>
  <si>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</si>
  <si>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</si>
  <si>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</si>
  <si>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</si>
  <si>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</si>
  <si>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</si>
  <si>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</si>
  <si>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</si>
  <si>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</si>
  <si>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</si>
  <si>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</si>
  <si>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</si>
  <si>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</si>
  <si>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</si>
  <si>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</si>
  <si>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</si>
  <si>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</si>
  <si>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</si>
  <si>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</si>
  <si>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</si>
  <si>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</si>
  <si>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</si>
  <si>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</si>
  <si>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</si>
  <si>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</si>
  <si>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</si>
  <si>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</si>
  <si>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</si>
  <si>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</si>
  <si>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</si>
  <si>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</si>
  <si>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</si>
  <si>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</si>
  <si>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</si>
  <si>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</si>
  <si>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</si>
  <si>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</si>
  <si>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</si>
  <si>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</si>
  <si>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</si>
  <si>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</si>
  <si>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</si>
  <si>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</si>
  <si>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</si>
  <si>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</si>
  <si>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</si>
  <si>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</si>
  <si>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</si>
  <si>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</si>
  <si>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</si>
  <si>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</si>
  <si>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</si>
  <si>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</si>
  <si>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</si>
  <si>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</si>
  <si>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</si>
  <si>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</si>
  <si>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</si>
  <si>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</si>
  <si>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</si>
  <si>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</si>
  <si>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</si>
  <si>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</si>
  <si>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</si>
  <si>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</si>
  <si>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</si>
  <si>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</si>
  <si>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</si>
  <si>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</si>
  <si>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</si>
  <si>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</si>
  <si>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</si>
  <si>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</si>
  <si>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</si>
  <si>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</si>
  <si>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</si>
  <si>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</si>
  <si>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</si>
  <si>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</si>
  <si>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</si>
  <si>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</si>
  <si>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</si>
  <si>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</si>
  <si>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</si>
  <si>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</si>
  <si>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</si>
  <si>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</si>
  <si>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</si>
  <si>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</si>
  <si>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</si>
  <si>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</si>
  <si>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</si>
  <si>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</si>
  <si>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</si>
  <si>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</si>
  <si>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</si>
  <si>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</si>
  <si>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</si>
  <si>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</si>
  <si>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</si>
  <si>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</si>
  <si>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</si>
  <si>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</si>
  <si>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</si>
  <si>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</si>
  <si>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</si>
  <si>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</si>
  <si>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</si>
  <si>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</si>
  <si>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</si>
  <si>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</si>
  <si>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</si>
  <si>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</si>
  <si>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</si>
  <si>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</si>
  <si>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</si>
  <si>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</si>
  <si>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</si>
  <si>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</si>
  <si>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</si>
  <si>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</si>
  <si>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</si>
  <si>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</si>
  <si>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</si>
  <si>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</si>
  <si>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</si>
  <si>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</si>
  <si>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</si>
  <si>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</si>
  <si>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</si>
  <si>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</si>
  <si>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</si>
  <si>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</si>
  <si>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</si>
  <si>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</si>
  <si>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</si>
  <si>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</si>
  <si>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</si>
  <si>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</si>
  <si>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</si>
  <si>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</si>
  <si>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</si>
  <si>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</si>
  <si>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</si>
  <si>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</si>
  <si>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</si>
  <si>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</si>
  <si>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</si>
  <si>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</si>
  <si>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</si>
  <si>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</si>
  <si>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</si>
  <si>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</si>
  <si>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</si>
  <si>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</si>
  <si>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</si>
  <si>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</si>
  <si>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</si>
  <si>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</si>
  <si>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</si>
  <si>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</si>
  <si>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</si>
  <si>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</si>
  <si>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</si>
  <si>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</si>
  <si>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</si>
  <si>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</si>
  <si>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</si>
  <si>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</si>
  <si>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</si>
  <si>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</si>
  <si>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</si>
  <si>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</si>
  <si>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</si>
  <si>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</si>
  <si>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</si>
  <si>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</si>
  <si>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</si>
  <si>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</si>
  <si>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</si>
  <si>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</si>
  <si>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</si>
  <si>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</si>
  <si>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</si>
  <si>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</si>
  <si>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</si>
  <si>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</si>
  <si>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</si>
  <si>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</si>
  <si>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</si>
  <si>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</si>
  <si>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</si>
  <si>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</si>
  <si>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</si>
  <si>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</si>
  <si>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</si>
  <si>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</si>
  <si>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</si>
  <si>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</si>
  <si>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</si>
  <si>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</si>
  <si>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</si>
  <si>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</si>
  <si>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</si>
  <si>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</si>
  <si>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</si>
  <si>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</si>
  <si>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</si>
  <si>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</si>
  <si>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</si>
  <si>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</si>
  <si>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</si>
  <si>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</si>
  <si>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</si>
  <si>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</si>
  <si>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</si>
  <si>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</si>
  <si>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</si>
  <si>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</si>
  <si>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</si>
  <si>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</si>
  <si>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</si>
  <si>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</si>
  <si>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</si>
  <si>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</si>
  <si>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</si>
  <si>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</si>
  <si>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</si>
  <si>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</si>
  <si>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</si>
  <si>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</si>
  <si>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</si>
  <si>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</si>
  <si>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</si>
  <si>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</si>
  <si>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</si>
  <si>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</si>
  <si>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</si>
  <si>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</si>
  <si>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</si>
  <si>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</si>
  <si>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</si>
  <si>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</si>
  <si>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</si>
  <si>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</si>
  <si>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</si>
  <si>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</si>
  <si>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</si>
  <si>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</si>
  <si>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</si>
  <si>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</si>
  <si>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</si>
  <si>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</si>
  <si>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</si>
  <si>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</si>
  <si>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</si>
  <si>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</si>
  <si>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</si>
  <si>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</si>
  <si>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</si>
  <si>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</si>
  <si>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</si>
  <si>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</si>
  <si>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</si>
  <si>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</si>
  <si>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</si>
  <si>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</si>
  <si>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</si>
  <si>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</si>
  <si>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</si>
  <si>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</si>
  <si>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</si>
  <si>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</si>
  <si>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</si>
  <si>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</si>
  <si>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</si>
  <si>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</si>
  <si>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</si>
  <si>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</si>
  <si>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</si>
  <si>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</si>
  <si>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</si>
  <si>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</si>
  <si>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</si>
  <si>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</si>
  <si>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</si>
  <si>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</si>
  <si>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</si>
  <si>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</si>
  <si>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</si>
  <si>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</si>
  <si>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</si>
  <si>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</si>
  <si>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</si>
  <si>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</si>
  <si>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</si>
  <si>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</si>
  <si>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</si>
  <si>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</si>
  <si>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</si>
  <si>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</si>
  <si>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</si>
  <si>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</si>
  <si>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</si>
  <si>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</si>
  <si>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</si>
  <si>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</si>
  <si>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</si>
  <si>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</si>
  <si>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</si>
  <si>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</si>
  <si>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</si>
  <si>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</si>
  <si>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</si>
  <si>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</si>
  <si>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</si>
  <si>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</si>
  <si>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</si>
  <si>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</si>
  <si>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</si>
  <si>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</si>
  <si>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</si>
  <si>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</si>
  <si>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</si>
  <si>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</si>
  <si>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</si>
  <si>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</si>
  <si>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</si>
  <si>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</si>
  <si>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</si>
  <si>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</si>
  <si>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</si>
  <si>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</si>
  <si>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</si>
  <si>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</si>
  <si>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</si>
  <si>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</si>
  <si>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</si>
  <si>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</si>
  <si>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</si>
  <si>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</si>
  <si>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</si>
  <si>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</si>
  <si>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</si>
  <si>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</si>
  <si>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</si>
  <si>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</si>
  <si>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</si>
  <si>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</si>
  <si>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</si>
  <si>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</si>
  <si>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</si>
  <si>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</si>
  <si>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</si>
  <si>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</si>
  <si>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</si>
  <si>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</si>
  <si>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</si>
  <si>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</si>
  <si>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</si>
  <si>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</si>
  <si>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</si>
  <si>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</si>
  <si>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</si>
  <si>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</si>
  <si>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</si>
  <si>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</si>
  <si>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</si>
  <si>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</si>
  <si>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</si>
  <si>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</si>
  <si>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</si>
  <si>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</si>
  <si>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</si>
  <si>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</si>
  <si>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</si>
  <si>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</si>
  <si>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</si>
  <si>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</si>
  <si>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</si>
  <si>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</si>
  <si>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</si>
  <si>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</si>
  <si>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</si>
  <si>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</si>
  <si>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</si>
  <si>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</si>
  <si>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</si>
  <si>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</si>
  <si>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</si>
  <si>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</si>
  <si>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</si>
  <si>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</si>
  <si>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</si>
  <si>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</si>
  <si>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</si>
  <si>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</si>
  <si>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</si>
  <si>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</si>
  <si>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</si>
  <si>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</si>
  <si>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</si>
  <si>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</si>
  <si>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</si>
  <si>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</si>
  <si>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</si>
  <si>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</si>
  <si>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</si>
  <si>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</si>
  <si>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</si>
  <si>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</si>
  <si>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</si>
  <si>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</si>
  <si>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</si>
  <si>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</si>
  <si>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</si>
  <si>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</si>
  <si>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</si>
  <si>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</si>
  <si>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</si>
  <si>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</si>
  <si>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</si>
  <si>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</si>
  <si>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</si>
  <si>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</si>
  <si>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</si>
  <si>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</si>
  <si>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</si>
  <si>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</si>
  <si>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</si>
  <si>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</si>
  <si>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</si>
  <si>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</si>
  <si>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</si>
  <si>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</si>
  <si>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</si>
  <si>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</si>
  <si>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</si>
  <si>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</si>
  <si>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</si>
  <si>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</si>
  <si>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</si>
  <si>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</si>
  <si>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</si>
  <si>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</si>
  <si>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</si>
  <si>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</si>
  <si>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</si>
  <si>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</si>
  <si>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</si>
  <si>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</si>
  <si>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</si>
  <si>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</si>
  <si>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</si>
  <si>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</si>
  <si>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</si>
  <si>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</si>
  <si>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</si>
  <si>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</si>
  <si>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</si>
  <si>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</si>
  <si>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</si>
  <si>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</si>
  <si>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</si>
  <si>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</si>
  <si>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</si>
  <si>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</si>
  <si>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</si>
  <si>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</si>
  <si>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</si>
  <si>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</si>
  <si>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</si>
  <si>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</si>
  <si>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</si>
  <si>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</si>
  <si>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</si>
  <si>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</si>
  <si>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</si>
  <si>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</si>
  <si>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</si>
  <si>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</si>
  <si>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</si>
  <si>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</si>
  <si>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</si>
  <si>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</si>
  <si>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</si>
  <si>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</si>
  <si>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</si>
  <si>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</si>
  <si>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</si>
  <si>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</si>
  <si>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</si>
  <si>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</si>
  <si>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</si>
  <si>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</si>
  <si>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</si>
  <si>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</si>
  <si>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</si>
  <si>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</si>
  <si>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</si>
  <si>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</si>
  <si>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</si>
  <si>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</si>
  <si>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</si>
  <si>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</si>
  <si>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</si>
  <si>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</si>
  <si>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</si>
  <si>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</si>
  <si>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</si>
  <si>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</si>
  <si>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</si>
  <si>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</si>
  <si>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</si>
  <si>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</si>
  <si>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</si>
  <si>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</si>
  <si>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</si>
  <si>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</si>
  <si>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</si>
  <si>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</si>
  <si>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</si>
  <si>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</si>
  <si>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</si>
  <si>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</si>
  <si>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</si>
  <si>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</si>
  <si>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</si>
  <si>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</si>
  <si>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</si>
  <si>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</si>
  <si>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</si>
  <si>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</si>
  <si>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</si>
  <si>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</si>
  <si>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</si>
  <si>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</si>
  <si>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</si>
  <si>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</si>
  <si>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</si>
  <si>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</si>
  <si>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</si>
  <si>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</si>
  <si>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</si>
  <si>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</si>
  <si>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</si>
  <si>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</si>
  <si>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</si>
  <si>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</si>
  <si>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</si>
  <si>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</si>
  <si>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</si>
  <si>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</si>
  <si>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</si>
  <si>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</si>
  <si>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</si>
  <si>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</si>
  <si>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</si>
  <si>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</si>
  <si>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</si>
  <si>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</si>
  <si>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</si>
  <si>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</si>
  <si>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</si>
  <si>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</si>
  <si>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</si>
  <si>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</si>
  <si>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</si>
  <si>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</si>
  <si>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</si>
  <si>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</si>
  <si>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</si>
  <si>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</si>
  <si>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</si>
  <si>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</si>
  <si>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</si>
  <si>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</si>
  <si>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</si>
  <si>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</si>
  <si>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</si>
  <si>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</si>
  <si>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</si>
  <si>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</si>
  <si>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</si>
  <si>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</si>
  <si>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</si>
  <si>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</si>
  <si>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</si>
  <si>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</si>
  <si>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</si>
  <si>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</si>
  <si>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</si>
  <si>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</si>
  <si>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</si>
  <si>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</si>
  <si>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</si>
  <si>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</si>
  <si>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</si>
  <si>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</si>
  <si>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</si>
  <si>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</si>
  <si>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</si>
  <si>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</si>
  <si>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</si>
  <si>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</si>
  <si>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</si>
  <si>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</si>
  <si>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</si>
  <si>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</si>
  <si>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</si>
  <si>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</si>
  <si>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</si>
  <si>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</si>
  <si>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</si>
  <si>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</si>
  <si>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</si>
  <si>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</si>
  <si>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</si>
  <si>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</si>
  <si>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</si>
  <si>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</si>
  <si>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</si>
  <si>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</si>
  <si>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</si>
  <si>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</si>
  <si>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</si>
  <si>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</si>
  <si>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</si>
  <si>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</si>
  <si>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</si>
  <si>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</si>
  <si>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</si>
  <si>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</si>
  <si>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</si>
  <si>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</si>
  <si>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</si>
  <si>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</si>
  <si>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</si>
  <si>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</si>
  <si>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</si>
  <si>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</si>
  <si>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</si>
  <si>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</si>
  <si>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</si>
  <si>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</si>
  <si>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</si>
  <si>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</si>
  <si>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</si>
  <si>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</si>
  <si>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</si>
  <si>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</si>
  <si>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</si>
  <si>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</si>
  <si>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</si>
  <si>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</si>
  <si>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</si>
  <si>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</si>
  <si>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</si>
  <si>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</si>
  <si>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</si>
  <si>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</si>
  <si>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</si>
  <si>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</si>
  <si>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</si>
  <si>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</si>
  <si>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</si>
  <si>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</si>
  <si>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</si>
  <si>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</si>
  <si>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</si>
  <si>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</si>
  <si>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</si>
  <si>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</si>
  <si>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</si>
  <si>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</si>
  <si>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</si>
  <si>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</si>
  <si>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</si>
  <si>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</si>
  <si>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</si>
  <si>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</si>
  <si>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</si>
  <si>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</si>
  <si>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</si>
  <si>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</si>
  <si>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</si>
  <si>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</si>
  <si>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</si>
  <si>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</si>
  <si>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</si>
  <si>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</si>
  <si>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</si>
  <si>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</si>
  <si>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</si>
  <si>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</si>
  <si>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</si>
  <si>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</si>
  <si>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</si>
  <si>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</si>
  <si>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</si>
  <si>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</si>
  <si>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</si>
  <si>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</si>
  <si>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</si>
  <si>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</si>
  <si>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</si>
  <si>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</si>
  <si>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</si>
  <si>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</si>
  <si>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</si>
  <si>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</si>
  <si>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</si>
  <si>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</si>
  <si>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</si>
  <si>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</si>
  <si>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</si>
  <si>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</si>
  <si>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</si>
  <si>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</si>
  <si>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</si>
  <si>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</si>
  <si>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</si>
  <si>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</si>
  <si>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</si>
  <si>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</si>
  <si>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</si>
  <si>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</si>
  <si>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</si>
  <si>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</si>
  <si>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</si>
  <si>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</si>
  <si>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</si>
  <si>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</si>
  <si>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</si>
  <si>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</si>
  <si>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</si>
  <si>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</si>
  <si>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</si>
  <si>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</si>
  <si>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</si>
  <si>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</si>
  <si>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</si>
  <si>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</si>
  <si>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</si>
  <si>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</si>
  <si>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</si>
  <si>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</si>
  <si>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</si>
  <si>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</si>
  <si>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</si>
  <si>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</si>
  <si>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</si>
  <si>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</si>
  <si>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</si>
  <si>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</si>
  <si>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</si>
  <si>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</si>
  <si>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</si>
  <si>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</si>
  <si>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</si>
  <si>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</si>
  <si>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</si>
  <si>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</si>
  <si>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</si>
  <si>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</si>
  <si>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</si>
  <si>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</si>
  <si>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</si>
  <si>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</si>
  <si>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</si>
  <si>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</si>
  <si>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</si>
  <si>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</si>
  <si>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</si>
  <si>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</si>
  <si>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</si>
  <si>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</si>
  <si>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</si>
  <si>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</si>
  <si>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</si>
  <si>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</si>
  <si>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</si>
  <si>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</si>
  <si>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</si>
  <si>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</si>
  <si>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</si>
  <si>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</si>
  <si>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</si>
  <si>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</si>
  <si>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</si>
  <si>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</si>
  <si>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</si>
  <si>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</si>
  <si>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</si>
  <si>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</si>
  <si>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</si>
  <si>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</si>
  <si>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</si>
  <si>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</si>
  <si>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</si>
  <si>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</si>
  <si>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</si>
  <si>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</si>
  <si>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</si>
  <si>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</si>
  <si>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</si>
  <si>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</si>
  <si>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</si>
  <si>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</si>
  <si>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</si>
  <si>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</si>
  <si>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</si>
  <si>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</si>
  <si>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</si>
  <si>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</si>
  <si>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</si>
  <si>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</si>
  <si>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</si>
  <si>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</si>
  <si>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</si>
  <si>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</si>
  <si>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</si>
  <si>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</si>
  <si>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</si>
  <si>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</si>
  <si>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</si>
  <si>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</si>
  <si>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</si>
  <si>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</si>
  <si>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</si>
  <si>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</si>
  <si>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</si>
  <si>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</si>
  <si>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</si>
  <si>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</si>
  <si>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</si>
  <si>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</si>
  <si>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</si>
  <si>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</si>
  <si>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</si>
  <si>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</si>
  <si>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</si>
  <si>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</si>
  <si>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</si>
  <si>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</si>
  <si>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</si>
  <si>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</si>
  <si>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</si>
  <si>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</si>
  <si>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</si>
  <si>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</si>
  <si>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</si>
  <si>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</si>
  <si>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</si>
  <si>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</si>
  <si>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</si>
  <si>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</si>
  <si>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</si>
  <si>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</si>
  <si>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</si>
  <si>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</si>
  <si>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</si>
  <si>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</si>
  <si>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</si>
  <si>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</si>
  <si>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</si>
  <si>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</si>
  <si>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</si>
  <si>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</si>
  <si>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</si>
  <si>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</si>
  <si>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</si>
  <si>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</si>
  <si>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</si>
  <si>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</si>
  <si>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</si>
  <si>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</si>
  <si>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</si>
  <si>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</si>
  <si>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</si>
  <si>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</si>
  <si>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</si>
  <si>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</si>
  <si>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</si>
  <si>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</si>
  <si>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</si>
  <si>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</si>
  <si>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</si>
  <si>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</si>
  <si>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</si>
  <si>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</si>
  <si>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</si>
  <si>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</si>
  <si>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</si>
  <si>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</si>
  <si>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</si>
  <si>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</si>
  <si>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</si>
  <si>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</si>
  <si>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</si>
  <si>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</si>
  <si>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</si>
  <si>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</si>
  <si>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</si>
  <si>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</si>
  <si>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</si>
  <si>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</si>
  <si>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</si>
  <si>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</si>
  <si>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</si>
  <si>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</si>
  <si>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</si>
  <si>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</si>
  <si>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</si>
  <si>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</si>
  <si>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</si>
  <si>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</si>
  <si>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</si>
  <si>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</si>
  <si>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</si>
  <si>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</si>
  <si>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</si>
  <si>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</si>
  <si>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</si>
  <si>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</si>
  <si>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</si>
  <si>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</si>
  <si>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</si>
  <si>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</si>
  <si>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</si>
  <si>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</si>
  <si>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</si>
  <si>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</si>
  <si>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</si>
  <si>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</si>
  <si>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</si>
  <si>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</si>
  <si>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</si>
  <si>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</si>
  <si>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</si>
  <si>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</si>
  <si>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</si>
  <si>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</si>
  <si>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</si>
  <si>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</si>
  <si>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</si>
  <si>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</si>
  <si>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</si>
  <si>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</si>
  <si>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</si>
  <si>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</si>
  <si>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</si>
  <si>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</si>
  <si>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</si>
  <si>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</si>
  <si>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</si>
  <si>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</si>
  <si>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</si>
  <si>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</si>
  <si>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</si>
  <si>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</si>
  <si>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</si>
  <si>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</si>
  <si>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</si>
  <si>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</si>
  <si>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</si>
  <si>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</si>
  <si>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</si>
  <si>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</si>
  <si>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</si>
  <si>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</si>
  <si>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</si>
  <si>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</si>
  <si>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</si>
  <si>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</si>
  <si>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</si>
  <si>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</si>
  <si>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</si>
  <si>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</si>
  <si>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</si>
  <si>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</si>
  <si>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</si>
  <si>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</si>
  <si>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</si>
  <si>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</si>
  <si>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</si>
  <si>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</si>
  <si>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</si>
  <si>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</si>
  <si>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</si>
  <si>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</si>
  <si>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</si>
  <si>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</si>
  <si>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</si>
  <si>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</si>
  <si>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</si>
  <si>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</si>
  <si>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</si>
  <si>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</si>
  <si>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</si>
  <si>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</si>
  <si>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</si>
  <si>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</si>
  <si>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</si>
  <si>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</si>
  <si>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</si>
  <si>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</si>
  <si>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</si>
  <si>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</si>
  <si>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</si>
  <si>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</si>
  <si>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</si>
  <si>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</si>
  <si>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</si>
  <si>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</si>
  <si>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</si>
  <si>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</si>
  <si>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</si>
  <si>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</si>
  <si>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</si>
  <si>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</si>
  <si>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</si>
  <si>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</si>
  <si>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</si>
  <si>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</si>
  <si>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</si>
  <si>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</si>
  <si>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</si>
  <si>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</si>
  <si>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</si>
  <si>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</si>
  <si>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</si>
  <si>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</si>
  <si>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</si>
  <si>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</si>
  <si>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</si>
  <si>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</si>
  <si>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</si>
  <si>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</si>
  <si>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</si>
  <si>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</si>
  <si>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</si>
  <si>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</si>
  <si>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</si>
  <si>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</si>
  <si>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</si>
  <si>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</si>
  <si>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</si>
  <si>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</si>
  <si>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</si>
  <si>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</si>
  <si>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</si>
  <si>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</si>
  <si>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</si>
  <si>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</si>
  <si>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</si>
  <si>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</si>
  <si>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</si>
  <si>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</si>
  <si>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</si>
  <si>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</si>
  <si>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</si>
  <si>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</si>
  <si>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</si>
  <si>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</si>
  <si>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</si>
  <si>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</si>
  <si>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</si>
  <si>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</si>
  <si>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</si>
  <si>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</si>
  <si>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</si>
  <si>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</si>
  <si>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</si>
  <si>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</si>
  <si>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</si>
  <si>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</si>
  <si>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</si>
  <si>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</si>
  <si>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</si>
  <si>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</si>
  <si>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</si>
  <si>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</si>
  <si>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</si>
  <si>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</si>
  <si>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</si>
  <si>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</si>
  <si>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</si>
  <si>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</si>
  <si>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</si>
  <si>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</si>
  <si>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</si>
  <si>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</si>
  <si>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</si>
  <si>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</si>
  <si>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</si>
  <si>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</si>
  <si>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</si>
  <si>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</si>
  <si>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</si>
  <si>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</si>
  <si>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</si>
  <si>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</si>
  <si>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</si>
  <si>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</si>
  <si>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</si>
  <si>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</si>
  <si>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</si>
  <si>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</si>
  <si>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</si>
  <si>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</si>
  <si>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</si>
  <si>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</si>
  <si>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</si>
  <si>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</si>
  <si>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</si>
  <si>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</si>
  <si>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</si>
  <si>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</si>
  <si>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</si>
  <si>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</si>
  <si>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</si>
  <si>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</si>
  <si>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</si>
  <si>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</si>
  <si>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</si>
  <si>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</si>
  <si>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</si>
  <si>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</si>
  <si>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</si>
  <si>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</si>
  <si>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</si>
  <si>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</si>
  <si>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</si>
  <si>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</si>
  <si>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</si>
  <si>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</si>
  <si>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</si>
  <si>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</si>
  <si>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</si>
  <si>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</si>
  <si>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</si>
  <si>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</si>
  <si>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</si>
  <si>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</si>
  <si>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</si>
  <si>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</si>
  <si>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</si>
  <si>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</si>
  <si>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</si>
  <si>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</si>
  <si>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</si>
  <si>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</si>
  <si>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</si>
  <si>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</si>
  <si>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</si>
  <si>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</si>
  <si>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</si>
  <si>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</si>
  <si>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</si>
  <si>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</si>
  <si>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</si>
  <si>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</si>
  <si>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</si>
  <si>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</si>
  <si>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</si>
  <si>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</si>
  <si>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</si>
  <si>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</si>
  <si>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</si>
  <si>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</si>
  <si>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</si>
  <si>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</si>
  <si>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</si>
  <si>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</si>
  <si>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</si>
  <si>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</si>
  <si>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</si>
  <si>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</si>
  <si>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</si>
  <si>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</si>
  <si>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</si>
  <si>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</si>
  <si>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</si>
  <si>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</si>
  <si>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</si>
  <si>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</si>
  <si>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</si>
  <si>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</si>
  <si>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</si>
  <si>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</si>
  <si>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</si>
  <si>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</si>
  <si>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</si>
  <si>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</si>
  <si>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</si>
  <si>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</si>
  <si>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</si>
  <si>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</si>
  <si>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</si>
  <si>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</si>
  <si>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</si>
  <si>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</si>
  <si>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</si>
  <si>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</si>
  <si>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</si>
  <si>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</si>
  <si>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</si>
  <si>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</si>
  <si>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</si>
  <si>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</si>
  <si>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</si>
  <si>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</si>
  <si>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</si>
  <si>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</si>
  <si>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</si>
  <si>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</si>
  <si>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</si>
  <si>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</si>
  <si>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</si>
  <si>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</si>
  <si>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</si>
  <si>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</si>
  <si>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</si>
  <si>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</si>
  <si>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</si>
  <si>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</si>
  <si>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</si>
  <si>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</si>
  <si>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</si>
  <si>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</si>
  <si>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</si>
  <si>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</si>
  <si>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</si>
  <si>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</si>
  <si>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</si>
  <si>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</si>
  <si>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</si>
  <si>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</si>
  <si>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</si>
  <si>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</si>
  <si>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</si>
  <si>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</si>
  <si>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</si>
  <si>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</si>
  <si>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</si>
  <si>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</si>
  <si>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</si>
  <si>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</si>
  <si>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</si>
  <si>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</si>
  <si>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</si>
  <si>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</si>
  <si>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</si>
  <si>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</si>
  <si>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</si>
  <si>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</si>
  <si>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</si>
  <si>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</si>
  <si>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</si>
  <si>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</si>
  <si>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</si>
  <si>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</si>
  <si>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</si>
  <si>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</si>
  <si>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</si>
  <si>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</si>
  <si>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</si>
  <si>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</si>
  <si>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</si>
  <si>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</si>
  <si>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</si>
  <si>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</si>
  <si>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</si>
  <si>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</si>
  <si>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</si>
  <si>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</si>
  <si>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</si>
  <si>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</si>
  <si>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</si>
  <si>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</si>
  <si>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</si>
  <si>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</si>
  <si>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</si>
  <si>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</si>
  <si>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</si>
  <si>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</si>
  <si>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</si>
  <si>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</si>
  <si>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</si>
  <si>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</si>
  <si>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</si>
  <si>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</si>
  <si>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</si>
  <si>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</si>
  <si>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</si>
  <si>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</si>
  <si>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</si>
  <si>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</si>
  <si>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</si>
  <si>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</si>
  <si>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</si>
  <si>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</si>
  <si>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</si>
  <si>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</si>
  <si>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</si>
  <si>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</si>
  <si>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</si>
  <si>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</si>
  <si>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</si>
  <si>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</si>
  <si>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</si>
  <si>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</si>
  <si>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</si>
  <si>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</si>
  <si>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</si>
  <si>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</si>
  <si>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</si>
  <si>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</si>
  <si>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</si>
  <si>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</si>
  <si>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</si>
  <si>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</si>
  <si>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</si>
  <si>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</si>
  <si>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</si>
  <si>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</si>
  <si>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</si>
  <si>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</si>
  <si>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</si>
  <si>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</si>
  <si>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</si>
  <si>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</si>
  <si>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</si>
  <si>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</si>
  <si>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</si>
  <si>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</si>
  <si>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</si>
  <si>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</si>
  <si>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</si>
  <si>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</si>
  <si>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</si>
  <si>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</si>
  <si>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</si>
  <si>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</si>
  <si>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</si>
  <si>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</si>
  <si>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</si>
  <si>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</si>
  <si>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</si>
  <si>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</si>
  <si>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</si>
  <si>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</si>
  <si>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</si>
  <si>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</si>
  <si>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</si>
  <si>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</si>
  <si>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</si>
  <si>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</si>
  <si>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</si>
  <si>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</si>
  <si>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</si>
  <si>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</si>
  <si>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</si>
  <si>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</si>
  <si>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</si>
  <si>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</si>
  <si>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</si>
  <si>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</si>
  <si>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</si>
  <si>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</si>
  <si>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</si>
  <si>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</si>
  <si>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</si>
  <si>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</si>
  <si>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</si>
  <si>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</si>
  <si>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</si>
  <si>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</si>
  <si>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</si>
  <si>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</si>
  <si>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</si>
  <si>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</si>
  <si>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</si>
  <si>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</si>
  <si>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</si>
  <si>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</si>
  <si>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</si>
  <si>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</si>
  <si>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</si>
  <si>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</si>
  <si>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</si>
  <si>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</si>
  <si>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</si>
  <si>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</si>
  <si>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</si>
  <si>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</si>
  <si>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</si>
  <si>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</si>
  <si>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</si>
  <si>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</si>
  <si>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</si>
  <si>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</si>
  <si>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</si>
  <si>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</si>
  <si>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</si>
  <si>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</si>
  <si>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</si>
  <si>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</si>
  <si>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</si>
  <si>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</si>
  <si>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</si>
  <si>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</si>
  <si>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</si>
  <si>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</si>
  <si>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</si>
  <si>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</si>
  <si>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</si>
  <si>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</si>
  <si>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</si>
  <si>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</si>
  <si>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</si>
  <si>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</si>
  <si>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</si>
  <si>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</si>
  <si>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</si>
  <si>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</si>
  <si>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</si>
  <si>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</si>
  <si>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</si>
  <si>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</si>
  <si>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</si>
  <si>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</si>
  <si>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</si>
  <si>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</si>
  <si>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</si>
  <si>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</si>
  <si>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</si>
  <si>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</si>
  <si>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</si>
  <si>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</si>
  <si>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</si>
  <si>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</si>
  <si>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</si>
  <si>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</si>
  <si>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</si>
  <si>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</si>
  <si>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</si>
  <si>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</si>
  <si>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</si>
  <si>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</si>
  <si>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</si>
  <si>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</si>
  <si>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</si>
  <si>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</si>
  <si>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</si>
  <si>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</si>
  <si>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</si>
  <si>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</si>
  <si>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</si>
  <si>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</si>
  <si>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</si>
  <si>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</si>
  <si>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</si>
  <si>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</si>
  <si>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</si>
  <si>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</si>
  <si>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</si>
  <si>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</si>
  <si>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</si>
  <si>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</si>
  <si>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</si>
  <si>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</si>
  <si>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</si>
  <si>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</si>
  <si>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</si>
  <si>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</si>
  <si>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</si>
  <si>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</si>
  <si>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</si>
  <si>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</si>
  <si>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</si>
  <si>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</si>
  <si>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</si>
  <si>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</si>
  <si>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</si>
  <si>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</si>
  <si>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</si>
  <si>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</si>
  <si>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</si>
  <si>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</si>
  <si>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</si>
  <si>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</si>
  <si>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</si>
  <si>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</si>
  <si>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</si>
  <si>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</si>
  <si>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</si>
  <si>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</si>
  <si>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</si>
  <si>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</si>
  <si>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</si>
  <si>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</si>
  <si>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</si>
  <si>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</si>
  <si>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</si>
  <si>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</si>
  <si>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</si>
  <si>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</si>
  <si>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</si>
  <si>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</si>
  <si>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</si>
  <si>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</si>
  <si>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</si>
  <si>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</si>
  <si>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</si>
  <si>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</si>
  <si>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</si>
  <si>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</si>
  <si>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</si>
  <si>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</si>
  <si>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</si>
  <si>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</si>
  <si>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</si>
  <si>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</si>
  <si>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</si>
  <si>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</si>
  <si>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</si>
  <si>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</si>
  <si>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</si>
  <si>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</si>
  <si>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</si>
  <si>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</si>
  <si>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</si>
  <si>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</si>
  <si>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</si>
  <si>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</si>
  <si>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</si>
  <si>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</si>
  <si>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</si>
  <si>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</si>
  <si>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</si>
  <si>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</si>
  <si>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</si>
  <si>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</si>
  <si>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</si>
  <si>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</si>
  <si>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</si>
  <si>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</si>
  <si>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</si>
  <si>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</si>
  <si>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</si>
  <si>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</si>
  <si>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</si>
  <si>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</si>
  <si>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</si>
  <si>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</si>
  <si>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</si>
  <si>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</si>
  <si>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</si>
  <si>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</si>
  <si>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</si>
  <si>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</si>
  <si>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</si>
  <si>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</si>
  <si>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</si>
  <si>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</si>
  <si>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</si>
  <si>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</si>
  <si>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</si>
  <si>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</si>
  <si>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</si>
  <si>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</si>
  <si>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</si>
  <si>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</si>
  <si>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</si>
  <si>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</si>
  <si>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</si>
  <si>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</si>
  <si>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</si>
  <si>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</si>
  <si>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</si>
  <si>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</si>
  <si>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</si>
  <si>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</si>
  <si>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</si>
  <si>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</si>
  <si>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</si>
  <si>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</si>
  <si>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</si>
  <si>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</si>
  <si>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</si>
  <si>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</si>
  <si>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</si>
  <si>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</si>
  <si>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</si>
  <si>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</si>
  <si>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</si>
  <si>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</si>
  <si>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</si>
  <si>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</si>
  <si>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</si>
  <si>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</si>
  <si>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</si>
  <si>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</si>
  <si>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</si>
  <si>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</si>
  <si>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</si>
  <si>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</si>
  <si>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</si>
  <si>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</si>
  <si>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</si>
  <si>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</si>
  <si>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</si>
  <si>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</si>
  <si>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</si>
  <si>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</si>
  <si>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</si>
  <si>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</si>
  <si>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</si>
  <si>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</si>
  <si>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</si>
  <si>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</si>
  <si>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</si>
  <si>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</si>
  <si>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</si>
  <si>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</si>
  <si>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</si>
  <si>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</si>
  <si>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</si>
  <si>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</si>
  <si>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</si>
  <si>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</si>
  <si>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</si>
  <si>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</si>
  <si>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</si>
  <si>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</si>
  <si>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</si>
  <si>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</si>
  <si>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</si>
  <si>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</si>
  <si>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</si>
  <si>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</si>
  <si>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</si>
  <si>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</si>
  <si>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</si>
  <si>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</si>
  <si>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</si>
  <si>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</si>
  <si>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</si>
  <si>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</si>
  <si>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</si>
  <si>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</si>
  <si>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</si>
  <si>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</si>
  <si>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</si>
  <si>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</si>
  <si>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</si>
  <si>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</si>
  <si>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</si>
  <si>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</si>
  <si>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</si>
  <si>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</si>
  <si>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</si>
  <si>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</si>
  <si>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</si>
  <si>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</si>
  <si>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</si>
  <si>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</si>
  <si>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</si>
  <si>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</si>
  <si>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</si>
  <si>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</si>
  <si>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</si>
  <si>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</si>
  <si>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</si>
  <si>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</si>
  <si>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</si>
  <si>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</si>
  <si>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</si>
  <si>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</si>
  <si>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</si>
  <si>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</si>
  <si>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</si>
  <si>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</si>
  <si>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</si>
  <si>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</si>
  <si>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</si>
  <si>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</si>
  <si>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</si>
  <si>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</si>
  <si>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</si>
  <si>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</si>
  <si>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</si>
  <si>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</si>
  <si>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</si>
  <si>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</si>
  <si>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</si>
  <si>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</si>
  <si>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</si>
  <si>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</si>
  <si>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</si>
  <si>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</si>
  <si>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</si>
  <si>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</si>
  <si>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</si>
  <si>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</si>
  <si>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</si>
  <si>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</si>
  <si>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</si>
  <si>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</si>
  <si>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</si>
  <si>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</si>
  <si>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</si>
  <si>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</si>
  <si>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</si>
  <si>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</si>
  <si>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</si>
  <si>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</si>
  <si>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</si>
  <si>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</si>
  <si>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</si>
  <si>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</si>
  <si>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</si>
  <si>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</si>
  <si>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</si>
  <si>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</si>
  <si>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</si>
  <si>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</si>
  <si>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</si>
  <si>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</si>
  <si>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</si>
  <si>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</si>
  <si>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</si>
  <si>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</si>
  <si>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</si>
  <si>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</si>
  <si>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</si>
  <si>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</si>
  <si>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</si>
  <si>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</si>
  <si>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</si>
  <si>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</si>
  <si>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</si>
  <si>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</si>
  <si>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</si>
  <si>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</si>
  <si>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</si>
  <si>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</si>
  <si>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</si>
  <si>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</si>
  <si>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</si>
  <si>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</si>
  <si>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</si>
  <si>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</si>
  <si>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</si>
  <si>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</si>
  <si>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</si>
  <si>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</si>
  <si>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</si>
  <si>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</si>
  <si>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</si>
  <si>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</si>
  <si>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</si>
  <si>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</si>
  <si>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</si>
  <si>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</si>
  <si>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</si>
  <si>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</si>
  <si>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</si>
  <si>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</si>
  <si>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</si>
  <si>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</si>
  <si>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</si>
  <si>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</si>
  <si>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</si>
  <si>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</si>
  <si>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</si>
  <si>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</si>
  <si>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</si>
  <si>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</si>
  <si>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</si>
  <si>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</si>
  <si>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</si>
  <si>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</si>
  <si>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</si>
  <si>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</si>
  <si>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</si>
  <si>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</si>
  <si>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</si>
  <si>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</si>
  <si>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</si>
  <si>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</si>
  <si>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</si>
  <si>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</si>
  <si>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</si>
  <si>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</si>
  <si>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</si>
  <si>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</si>
  <si>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</si>
  <si>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</si>
  <si>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</si>
  <si>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</si>
  <si>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</si>
  <si>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</si>
  <si>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</si>
  <si>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</si>
  <si>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</si>
  <si>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</si>
  <si>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</si>
  <si>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</si>
  <si>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</si>
  <si>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</si>
  <si>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</si>
  <si>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</si>
  <si>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</si>
  <si>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</si>
  <si>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</si>
  <si>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</si>
  <si>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</si>
  <si>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</si>
  <si>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</si>
  <si>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</si>
  <si>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</si>
  <si>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</si>
  <si>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</si>
  <si>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</si>
  <si>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</si>
  <si>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</si>
  <si>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</si>
  <si>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</si>
  <si>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</si>
  <si>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</si>
  <si>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</si>
  <si>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</si>
  <si>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</si>
  <si>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</si>
  <si>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</si>
  <si>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</si>
  <si>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</si>
  <si>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</si>
  <si>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</si>
  <si>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</si>
  <si>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</si>
  <si>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</si>
  <si>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</si>
  <si>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</si>
  <si>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</si>
  <si>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</si>
  <si>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</si>
  <si>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</si>
  <si>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</si>
  <si>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</si>
  <si>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</si>
  <si>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</si>
  <si>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</si>
  <si>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</si>
  <si>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</si>
  <si>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</si>
  <si>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</si>
  <si>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</si>
  <si>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</si>
  <si>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</si>
  <si>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</si>
  <si>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</si>
  <si>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</si>
  <si>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</si>
  <si>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</si>
  <si>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</si>
  <si>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</si>
  <si>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</si>
  <si>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</si>
  <si>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</si>
  <si>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</si>
  <si>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</si>
  <si>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</si>
  <si>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</si>
  <si>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</si>
  <si>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</si>
  <si>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</si>
  <si>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</si>
  <si>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</si>
  <si>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</si>
  <si>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</si>
  <si>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</si>
  <si>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</si>
  <si>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</si>
  <si>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</si>
  <si>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</si>
  <si>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</si>
  <si>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</si>
  <si>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</si>
  <si>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</si>
  <si>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</si>
  <si>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</si>
  <si>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</si>
  <si>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</si>
  <si>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</si>
  <si>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</si>
  <si>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</si>
  <si>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</si>
  <si>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</si>
  <si>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</si>
  <si>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</si>
  <si>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</si>
  <si>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</si>
  <si>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</si>
  <si>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</si>
  <si>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</si>
  <si>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</si>
  <si>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</si>
  <si>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</si>
  <si>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</si>
  <si>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</si>
  <si>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</si>
  <si>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</si>
  <si>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</si>
  <si>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</si>
  <si>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</si>
  <si>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</si>
  <si>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</si>
  <si>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</si>
  <si>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</si>
  <si>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</si>
  <si>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</si>
  <si>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</si>
  <si>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</si>
  <si>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</si>
  <si>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</si>
  <si>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</si>
  <si>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</si>
  <si>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</si>
  <si>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</si>
  <si>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</si>
  <si>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</si>
  <si>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</si>
  <si>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</si>
  <si>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</si>
  <si>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</si>
  <si>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</si>
  <si>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</si>
  <si>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</si>
  <si>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</si>
  <si>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</si>
  <si>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</si>
  <si>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</si>
  <si>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</si>
  <si>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</si>
  <si>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</si>
  <si>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</si>
  <si>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</si>
  <si>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</si>
  <si>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</si>
  <si>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</si>
  <si>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</si>
  <si>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</si>
  <si>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</si>
  <si>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</si>
  <si>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</si>
  <si>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</si>
  <si>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</si>
  <si>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</si>
  <si>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</si>
  <si>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</si>
  <si>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</si>
  <si>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</si>
  <si>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</si>
  <si>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</si>
  <si>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</si>
  <si>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</si>
  <si>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</si>
  <si>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</si>
  <si>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</si>
  <si>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</si>
  <si>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</si>
  <si>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</si>
  <si>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</si>
  <si>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</si>
  <si>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</si>
  <si>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</si>
  <si>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</si>
  <si>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</si>
  <si>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</si>
  <si>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</si>
  <si>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</si>
  <si>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</si>
  <si>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</si>
  <si>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</si>
  <si>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</si>
  <si>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</si>
  <si>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</si>
  <si>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</si>
  <si>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</si>
  <si>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</si>
  <si>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</si>
  <si>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</si>
  <si>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</si>
  <si>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</si>
  <si>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</si>
  <si>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</si>
  <si>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</si>
  <si>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</si>
  <si>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</si>
  <si>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</si>
  <si>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</si>
  <si>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</si>
  <si>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</si>
  <si>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</si>
  <si>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</si>
  <si>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</si>
  <si>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</si>
  <si>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</si>
  <si>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</si>
  <si>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</si>
  <si>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</si>
  <si>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</si>
  <si>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</si>
  <si>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</si>
  <si>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</si>
  <si>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</si>
  <si>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</si>
  <si>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</si>
  <si>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</si>
  <si>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</si>
  <si>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</si>
  <si>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</si>
  <si>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</si>
  <si>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</si>
  <si>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</si>
  <si>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</si>
  <si>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</si>
  <si>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</si>
  <si>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</si>
  <si>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</si>
  <si>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</si>
  <si>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</si>
  <si>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</si>
  <si>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</si>
  <si>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</si>
  <si>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</si>
  <si>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</si>
  <si>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</si>
  <si>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</si>
  <si>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</si>
  <si>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</si>
  <si>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</si>
  <si>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</si>
  <si>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</si>
  <si>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</si>
  <si>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</si>
  <si>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</si>
  <si>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</si>
  <si>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</si>
  <si>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</si>
  <si>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</si>
  <si>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</si>
  <si>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</si>
  <si>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</si>
  <si>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</si>
  <si>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</si>
  <si>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</si>
  <si>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</si>
  <si>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</si>
  <si>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</si>
  <si>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</si>
  <si>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</si>
  <si>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</si>
  <si>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</si>
  <si>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</si>
  <si>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</si>
  <si>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</si>
  <si>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</si>
  <si>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</si>
  <si>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</si>
  <si>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</si>
  <si>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</si>
  <si>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</si>
  <si>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</si>
  <si>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</si>
  <si>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</si>
  <si>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</si>
  <si>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</si>
  <si>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</si>
  <si>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</si>
  <si>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</si>
  <si>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</si>
  <si>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</si>
  <si>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</si>
  <si>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</si>
  <si>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</si>
  <si>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</si>
  <si>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</si>
  <si>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</si>
  <si>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</si>
  <si>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</si>
  <si>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</si>
  <si>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</si>
  <si>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</si>
  <si>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</si>
  <si>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</si>
  <si>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</si>
  <si>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</si>
  <si>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</si>
  <si>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</si>
  <si>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</si>
  <si>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</si>
  <si>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</si>
  <si>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</si>
  <si>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</si>
  <si>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</si>
  <si>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</si>
  <si>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</si>
  <si>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</si>
  <si>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</si>
  <si>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</si>
  <si>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</si>
  <si>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</si>
  <si>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</si>
  <si>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</si>
  <si>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</si>
  <si>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</si>
  <si>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</si>
  <si>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</si>
  <si>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</si>
  <si>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</si>
  <si>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</si>
  <si>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</si>
  <si>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</si>
  <si>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</si>
  <si>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</si>
  <si>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</si>
  <si>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</si>
  <si>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</si>
  <si>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</si>
  <si>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</si>
  <si>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</si>
  <si>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</si>
  <si>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</si>
  <si>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</si>
  <si>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</si>
  <si>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</si>
  <si>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</si>
  <si>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</si>
  <si>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</si>
  <si>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</si>
  <si>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</si>
  <si>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</si>
  <si>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</si>
  <si>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</si>
  <si>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</si>
  <si>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</si>
  <si>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</si>
  <si>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</si>
  <si>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</si>
  <si>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</si>
  <si>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</si>
  <si>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</si>
  <si>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</si>
  <si>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</si>
  <si>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</si>
  <si>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</si>
  <si>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</si>
  <si>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</si>
  <si>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</si>
  <si>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</si>
  <si>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</si>
  <si>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</si>
  <si>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</si>
  <si>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</si>
  <si>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</si>
  <si>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</si>
  <si>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</si>
  <si>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</si>
  <si>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</si>
  <si>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</si>
  <si>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</si>
  <si>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</si>
  <si>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</si>
  <si>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</si>
  <si>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</si>
  <si>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</si>
  <si>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</si>
  <si>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</si>
  <si>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</si>
  <si>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</si>
  <si>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</si>
  <si>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</si>
  <si>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</si>
  <si>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</si>
  <si>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</si>
  <si>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</si>
  <si>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</si>
  <si>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</si>
  <si>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</si>
  <si>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</si>
  <si>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</si>
  <si>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</si>
  <si>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</si>
  <si>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</si>
  <si>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</si>
  <si>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</si>
  <si>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</si>
  <si>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</si>
  <si>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</si>
  <si>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</si>
  <si>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</si>
  <si>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</si>
  <si>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</si>
  <si>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</si>
  <si>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</si>
  <si>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</si>
  <si>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</si>
  <si>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</si>
  <si>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</si>
  <si>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</si>
  <si>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</si>
  <si>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</si>
  <si>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</si>
  <si>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</si>
  <si>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</si>
  <si>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</si>
  <si>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</si>
  <si>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</si>
  <si>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</si>
  <si>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</si>
  <si>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</si>
  <si>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</si>
  <si>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</si>
  <si>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</si>
  <si>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</si>
  <si>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</si>
  <si>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</si>
  <si>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</si>
  <si>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</si>
  <si>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</si>
  <si>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</si>
  <si>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</si>
  <si>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</si>
  <si>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</si>
  <si>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</si>
  <si>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</si>
  <si>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</si>
  <si>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</si>
  <si>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</si>
  <si>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</si>
  <si>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</si>
  <si>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</si>
  <si>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</si>
  <si>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</si>
  <si>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</si>
  <si>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</si>
  <si>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</si>
  <si>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</si>
  <si>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</si>
  <si>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</si>
  <si>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</si>
  <si>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</si>
  <si>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</si>
  <si>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</si>
  <si>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</si>
  <si>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</si>
  <si>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</si>
  <si>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</si>
  <si>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</si>
  <si>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</si>
  <si>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</si>
  <si>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</si>
  <si>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</si>
  <si>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</si>
  <si>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</si>
  <si>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</si>
  <si>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</si>
  <si>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</si>
  <si>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</si>
  <si>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</si>
  <si>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</si>
  <si>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</si>
  <si>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</si>
  <si>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</si>
  <si>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</si>
  <si>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</si>
  <si>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</si>
  <si>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</si>
  <si>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</si>
  <si>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</si>
  <si>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</si>
  <si>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</si>
  <si>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</si>
  <si>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</si>
  <si>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</si>
  <si>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</si>
  <si>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</si>
  <si>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</si>
  <si>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</si>
  <si>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</si>
  <si>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</si>
  <si>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</si>
  <si>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</si>
  <si>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</si>
  <si>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</si>
  <si>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</si>
  <si>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</si>
  <si>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</si>
  <si>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</si>
  <si>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</si>
  <si>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</si>
  <si>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</si>
  <si>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</si>
  <si>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</si>
  <si>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</si>
  <si>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</si>
  <si>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</si>
  <si>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</si>
  <si>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</si>
  <si>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</si>
  <si>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</si>
  <si>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</si>
  <si>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</si>
  <si>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</si>
  <si>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</si>
  <si>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</si>
  <si>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</si>
  <si>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</si>
  <si>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</si>
  <si>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</si>
  <si>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</si>
  <si>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</si>
  <si>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</si>
  <si>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</si>
  <si>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</si>
  <si>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</si>
  <si>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</si>
  <si>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</si>
  <si>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</si>
  <si>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</si>
  <si>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</si>
  <si>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</si>
  <si>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</si>
  <si>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</si>
  <si>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</si>
  <si>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</si>
  <si>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</si>
  <si>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</si>
  <si>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</si>
  <si>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</si>
  <si>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</si>
  <si>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</si>
  <si>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</si>
  <si>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</si>
  <si>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</si>
  <si>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</si>
  <si>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</si>
  <si>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</si>
  <si>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</si>
  <si>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</si>
  <si>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</si>
  <si>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</si>
  <si>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</si>
  <si>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</si>
  <si>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</si>
  <si>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</si>
  <si>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</si>
  <si>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</si>
  <si>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</si>
  <si>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</si>
  <si>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</si>
  <si>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</si>
  <si>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</si>
  <si>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</si>
  <si>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</si>
  <si>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</si>
  <si>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</si>
  <si>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</si>
  <si>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</si>
  <si>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</si>
  <si>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</si>
  <si>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</si>
  <si>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</si>
  <si>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</si>
  <si>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</si>
  <si>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</si>
  <si>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</si>
  <si>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</si>
  <si>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</si>
  <si>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</si>
  <si>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</si>
  <si>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</si>
  <si>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</si>
  <si>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</si>
  <si>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</si>
  <si>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</si>
  <si>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</si>
  <si>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</si>
  <si>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</si>
  <si>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</si>
  <si>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</si>
  <si>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</si>
  <si>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</si>
  <si>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</si>
  <si>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</si>
  <si>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</si>
  <si>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</si>
  <si>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</si>
  <si>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</si>
  <si>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</si>
  <si>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</si>
  <si>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</si>
  <si>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</si>
  <si>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</si>
  <si>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</si>
  <si>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</si>
  <si>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</si>
  <si>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</si>
  <si>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</si>
  <si>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</si>
  <si>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</si>
  <si>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</si>
  <si>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</si>
  <si>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</si>
  <si>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</si>
  <si>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</si>
  <si>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</si>
  <si>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</si>
  <si>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</si>
  <si>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</si>
  <si>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</si>
  <si>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</si>
  <si>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</si>
  <si>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</si>
  <si>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</si>
  <si>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</si>
  <si>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</si>
  <si>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</si>
  <si>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</si>
  <si>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</si>
  <si>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</si>
  <si>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</si>
  <si>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</si>
  <si>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</si>
  <si>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</si>
  <si>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</si>
  <si>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</si>
  <si>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</si>
  <si>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</si>
  <si>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</si>
  <si>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</si>
  <si>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</si>
  <si>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</si>
  <si>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</si>
  <si>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</si>
  <si>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</si>
  <si>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</si>
  <si>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</si>
  <si>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</si>
  <si>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</si>
  <si>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</si>
  <si>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</si>
  <si>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</si>
  <si>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</si>
  <si>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</si>
  <si>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</si>
  <si>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</si>
  <si>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</si>
  <si>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</si>
  <si>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</si>
  <si>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</si>
  <si>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</si>
  <si>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</si>
  <si>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</si>
  <si>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</si>
  <si>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</si>
  <si>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</si>
  <si>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</si>
  <si>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</si>
  <si>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</si>
  <si>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</si>
  <si>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</si>
  <si>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</si>
  <si>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</si>
  <si>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</si>
  <si>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</si>
  <si>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</si>
  <si>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</si>
  <si>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</si>
  <si>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</si>
  <si>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</si>
  <si>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</si>
  <si>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</si>
  <si>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</si>
  <si>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</si>
  <si>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</si>
  <si>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</si>
  <si>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</si>
  <si>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</si>
  <si>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</si>
  <si>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</si>
  <si>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</si>
  <si>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</si>
  <si>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</si>
  <si>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</si>
  <si>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</si>
  <si>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</si>
  <si>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</si>
  <si>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</si>
  <si>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</si>
  <si>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</si>
  <si>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</si>
  <si>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</si>
  <si>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</si>
  <si>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</si>
  <si>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</si>
  <si>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</si>
  <si>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</si>
  <si>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</si>
  <si>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</si>
  <si>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</si>
  <si>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</si>
  <si>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</si>
  <si>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</si>
  <si>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</si>
  <si>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</si>
  <si>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</si>
  <si>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</si>
  <si>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</si>
  <si>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</si>
  <si>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</si>
  <si>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</si>
  <si>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</si>
  <si>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</si>
  <si>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</si>
  <si>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</si>
  <si>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</si>
  <si>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</si>
  <si>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</si>
  <si>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</si>
  <si>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</si>
  <si>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</si>
  <si>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</si>
  <si>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</si>
  <si>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</si>
  <si>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</si>
  <si>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</si>
  <si>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</si>
  <si>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</si>
  <si>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</si>
  <si>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</si>
  <si>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</si>
  <si>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</si>
  <si>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</si>
  <si>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</si>
  <si>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</si>
  <si>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</si>
  <si>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</si>
  <si>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</si>
  <si>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</si>
  <si>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</si>
  <si>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</si>
  <si>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</si>
  <si>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</si>
  <si>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</si>
  <si>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</si>
  <si>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</si>
  <si>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</si>
  <si>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</si>
  <si>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</si>
  <si>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</si>
  <si>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</si>
  <si>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</si>
  <si>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</si>
  <si>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</si>
  <si>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</si>
  <si>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</si>
  <si>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</si>
  <si>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</si>
  <si>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</si>
  <si>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</si>
  <si>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</si>
  <si>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</si>
  <si>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</si>
  <si>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</si>
  <si>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</si>
  <si>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</si>
  <si>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</si>
  <si>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</si>
  <si>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</si>
  <si>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</si>
  <si>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</si>
  <si>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</si>
  <si>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</si>
  <si>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</si>
  <si>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</si>
  <si>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</si>
  <si>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</si>
  <si>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</si>
  <si>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</si>
  <si>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</si>
  <si>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</si>
  <si>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</si>
  <si>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</si>
  <si>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</si>
  <si>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</si>
  <si>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</si>
  <si>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</si>
  <si>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</si>
  <si>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</si>
  <si>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</si>
  <si>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</si>
  <si>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</si>
  <si>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</si>
  <si>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</si>
  <si>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</si>
  <si>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</si>
  <si>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</si>
  <si>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</si>
  <si>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</si>
  <si>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</si>
  <si>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</si>
  <si>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</si>
  <si>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</si>
  <si>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</si>
  <si>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</si>
  <si>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</si>
  <si>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</si>
  <si>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</si>
  <si>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</si>
  <si>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</si>
  <si>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</si>
  <si>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</si>
  <si>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</si>
  <si>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</si>
  <si>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</si>
  <si>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</si>
  <si>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</si>
  <si>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</si>
  <si>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</si>
  <si>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</si>
  <si>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</si>
  <si>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</si>
  <si>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</si>
  <si>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</si>
  <si>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</si>
  <si>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</si>
  <si>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</si>
  <si>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</si>
  <si>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</si>
  <si>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</si>
  <si>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</si>
  <si>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</si>
  <si>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</si>
  <si>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</si>
  <si>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</si>
  <si>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</si>
  <si>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</si>
  <si>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</si>
  <si>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</si>
  <si>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</si>
  <si>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</si>
  <si>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</si>
  <si>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</si>
  <si>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</si>
  <si>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</si>
  <si>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</si>
  <si>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</si>
  <si>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</si>
  <si>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</si>
  <si>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</si>
  <si>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</si>
  <si>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</si>
  <si>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</si>
  <si>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</si>
  <si>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</si>
  <si>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</si>
  <si>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</si>
  <si>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</si>
  <si>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</si>
  <si>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</si>
  <si>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</si>
  <si>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</si>
  <si>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</si>
  <si>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</si>
  <si>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</si>
  <si>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</si>
  <si>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</si>
  <si>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</si>
  <si>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</si>
  <si>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</si>
  <si>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</si>
  <si>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</si>
  <si>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</si>
  <si>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</si>
  <si>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</si>
  <si>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</si>
  <si>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</si>
  <si>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</si>
  <si>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</si>
  <si>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</si>
  <si>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</si>
  <si>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</si>
  <si>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</si>
  <si>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</si>
  <si>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</si>
  <si>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</si>
  <si>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</si>
  <si>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</si>
  <si>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</si>
  <si>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</si>
  <si>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</si>
  <si>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</si>
  <si>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</si>
  <si>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</si>
  <si>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</si>
  <si>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</si>
  <si>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</si>
  <si>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</si>
  <si>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</si>
  <si>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</si>
  <si>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</si>
  <si>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</si>
  <si>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</si>
  <si>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</si>
  <si>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</si>
  <si>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</si>
  <si>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</si>
  <si>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</si>
  <si>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</si>
  <si>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</si>
  <si>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</si>
  <si>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</si>
  <si>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</si>
  <si>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</si>
  <si>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</si>
  <si>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</si>
  <si>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</si>
  <si>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</si>
  <si>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</si>
  <si>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</si>
  <si>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</si>
  <si>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</si>
  <si>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</si>
  <si>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</si>
  <si>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</si>
  <si>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</si>
  <si>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</si>
  <si>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</si>
  <si>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</si>
  <si>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</si>
  <si>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</si>
  <si>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</si>
  <si>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</si>
  <si>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</si>
  <si>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</si>
  <si>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</si>
  <si>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</si>
  <si>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</si>
  <si>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</si>
  <si>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</si>
  <si>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</si>
  <si>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</si>
  <si>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</si>
  <si>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</si>
  <si>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</si>
  <si>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</si>
  <si>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</si>
  <si>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</si>
  <si>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</si>
  <si>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</si>
  <si>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</si>
  <si>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</si>
  <si>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</si>
  <si>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</si>
  <si>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</si>
  <si>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</si>
  <si>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</si>
  <si>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</si>
  <si>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</si>
  <si>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</si>
  <si>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</si>
  <si>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</si>
  <si>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</si>
  <si>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</si>
  <si>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</si>
  <si>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</si>
  <si>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</si>
  <si>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</si>
  <si>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</si>
  <si>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</si>
  <si>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</si>
  <si>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</si>
  <si>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</si>
  <si>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</si>
  <si>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</si>
  <si>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</si>
  <si>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</si>
  <si>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</si>
  <si>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</si>
  <si>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</si>
  <si>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</si>
  <si>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</si>
  <si>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</si>
  <si>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</si>
  <si>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</si>
  <si>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</si>
  <si>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</si>
  <si>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</si>
  <si>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</si>
  <si>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</si>
  <si>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</si>
  <si>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</si>
  <si>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</si>
  <si>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</si>
  <si>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</si>
  <si>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</si>
  <si>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</si>
  <si>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</si>
  <si>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</si>
  <si>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</si>
  <si>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</si>
  <si>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</si>
  <si>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</si>
  <si>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</si>
  <si>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</si>
  <si>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</si>
  <si>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</si>
  <si>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</si>
  <si>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</si>
  <si>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</si>
  <si>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</si>
  <si>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</si>
  <si>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</si>
  <si>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</si>
  <si>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</si>
  <si>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</si>
  <si>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</si>
  <si>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</si>
  <si>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</si>
  <si>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</si>
  <si>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</si>
  <si>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</si>
  <si>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</si>
  <si>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</si>
  <si>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</si>
  <si>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</si>
  <si>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</si>
  <si>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</si>
  <si>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</si>
  <si>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</si>
  <si>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</si>
  <si>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</si>
  <si>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</si>
  <si>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</si>
  <si>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</si>
  <si>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</si>
  <si>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</si>
  <si>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</si>
  <si>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</si>
  <si>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</si>
  <si>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</si>
  <si>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</si>
  <si>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</si>
  <si>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</si>
  <si>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</si>
  <si>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</si>
  <si>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</si>
  <si>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</si>
  <si>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</si>
  <si>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</si>
  <si>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</si>
  <si>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</si>
  <si>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</si>
  <si>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</si>
  <si>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</si>
  <si>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</si>
  <si>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</si>
  <si>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</si>
  <si>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</si>
  <si>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</si>
  <si>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</si>
  <si>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</si>
  <si>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</si>
  <si>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</si>
  <si>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</si>
  <si>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</si>
  <si>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</si>
  <si>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</si>
  <si>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</si>
  <si>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</si>
  <si>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</si>
  <si>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</si>
  <si>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</si>
  <si>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</si>
  <si>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</si>
  <si>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</si>
  <si>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</si>
  <si>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</si>
  <si>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</si>
  <si>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</si>
  <si>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rock</t>
  </si>
  <si>
    <t>metal</t>
  </si>
  <si>
    <t>jazz</t>
  </si>
  <si>
    <t>indie rock</t>
  </si>
  <si>
    <t>electronic music</t>
  </si>
  <si>
    <t>video games</t>
  </si>
  <si>
    <t>mobile games</t>
  </si>
  <si>
    <t>food</t>
  </si>
  <si>
    <t>world music</t>
  </si>
  <si>
    <t>pop</t>
  </si>
  <si>
    <t>faith</t>
  </si>
  <si>
    <t>tabletop games</t>
  </si>
  <si>
    <t>classical music</t>
  </si>
  <si>
    <t>film &amp; video</t>
  </si>
  <si>
    <t>television</t>
  </si>
  <si>
    <t>shorts</t>
  </si>
  <si>
    <t>science fiction</t>
  </si>
  <si>
    <t>drama</t>
  </si>
  <si>
    <t>documentary</t>
  </si>
  <si>
    <t>animation</t>
  </si>
  <si>
    <t>games</t>
  </si>
  <si>
    <t>Sub-category</t>
  </si>
  <si>
    <t>Row Labels</t>
  </si>
  <si>
    <t>journalism</t>
  </si>
  <si>
    <t>music</t>
  </si>
  <si>
    <t>photography</t>
  </si>
  <si>
    <t>publishing</t>
  </si>
  <si>
    <t>technology</t>
  </si>
  <si>
    <t>theater</t>
  </si>
  <si>
    <t>Grand Total</t>
  </si>
  <si>
    <t>Column Labels</t>
  </si>
  <si>
    <t>(All)</t>
  </si>
  <si>
    <t>Count of state</t>
  </si>
  <si>
    <t>art books</t>
  </si>
  <si>
    <t>audio</t>
  </si>
  <si>
    <t>children's books</t>
  </si>
  <si>
    <t>fiction</t>
  </si>
  <si>
    <t>food trucks</t>
  </si>
  <si>
    <t>gadgets</t>
  </si>
  <si>
    <t>hardware</t>
  </si>
  <si>
    <t>makerspaces</t>
  </si>
  <si>
    <t>musical</t>
  </si>
  <si>
    <t>nature</t>
  </si>
  <si>
    <t>nonfiction</t>
  </si>
  <si>
    <t>people</t>
  </si>
  <si>
    <t>photobooks</t>
  </si>
  <si>
    <t>places</t>
  </si>
  <si>
    <t>plays</t>
  </si>
  <si>
    <t>radio &amp; podcasts</t>
  </si>
  <si>
    <t>restaurants</t>
  </si>
  <si>
    <t>small batch</t>
  </si>
  <si>
    <t>space exploration</t>
  </si>
  <si>
    <t>spaces</t>
  </si>
  <si>
    <t>translations</t>
  </si>
  <si>
    <t>wearables</t>
  </si>
  <si>
    <t>web</t>
  </si>
  <si>
    <t>Date Created Conversion</t>
  </si>
  <si>
    <t>Date Ended Conversion</t>
  </si>
  <si>
    <t>May</t>
  </si>
  <si>
    <t>Jul</t>
  </si>
  <si>
    <t>Aug</t>
  </si>
  <si>
    <t>Sep</t>
  </si>
  <si>
    <t>Oct</t>
  </si>
  <si>
    <t>Nov</t>
  </si>
  <si>
    <t>Jan</t>
  </si>
  <si>
    <t>Feb</t>
  </si>
  <si>
    <t>Mar</t>
  </si>
  <si>
    <t>Apr</t>
  </si>
  <si>
    <t>Jun</t>
  </si>
  <si>
    <t>Dec</t>
  </si>
  <si>
    <t>Years</t>
  </si>
  <si>
    <t>Goal</t>
  </si>
  <si>
    <t>Number Sucessful</t>
  </si>
  <si>
    <t>Number Failed</t>
  </si>
  <si>
    <t>Number Canceled</t>
  </si>
  <si>
    <t>Total Projects</t>
  </si>
  <si>
    <t>Precent Sucessful</t>
  </si>
  <si>
    <t>Percent Failed</t>
  </si>
  <si>
    <t>Percent Canceled</t>
  </si>
  <si>
    <t>Less than 1000</t>
  </si>
  <si>
    <t>1000 to 4999</t>
  </si>
  <si>
    <t>5000 to 9999</t>
  </si>
  <si>
    <t>10000 to 14999</t>
  </si>
  <si>
    <t>15000 to 19999</t>
  </si>
  <si>
    <t>20000 to 24999</t>
  </si>
  <si>
    <t>25000 to 29999</t>
  </si>
  <si>
    <t>30000 to 34999</t>
  </si>
  <si>
    <t>35000 to 39999</t>
  </si>
  <si>
    <t>40000 to 44999</t>
  </si>
  <si>
    <t>45000 to 49999</t>
  </si>
  <si>
    <t>Grater than 50000</t>
  </si>
  <si>
    <t>Mean</t>
  </si>
  <si>
    <t>Max of backer count</t>
  </si>
  <si>
    <t>Mean of Backers Count</t>
  </si>
  <si>
    <t>Min of Backers Count</t>
  </si>
  <si>
    <t>StdDevp of Backers Count</t>
  </si>
  <si>
    <t>Varp of Backers Count</t>
  </si>
  <si>
    <t>Median</t>
  </si>
  <si>
    <t>Sucessful</t>
  </si>
  <si>
    <t>Failed</t>
  </si>
  <si>
    <t>Max</t>
  </si>
  <si>
    <t>Min</t>
  </si>
  <si>
    <t>Varience</t>
  </si>
  <si>
    <t>Standard Deviaition</t>
  </si>
  <si>
    <t>First Q</t>
  </si>
  <si>
    <t>Second Q</t>
  </si>
  <si>
    <t>Third Q</t>
  </si>
  <si>
    <t>IRQ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</si>
</sst>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sz val="12"/>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applyAlignment="1">
      <alignment vertical="center"/>
    </xf>
    <xf numFmtId="10" fontId="0" fillId="0" borderId="0" xfId="0" applyNumberFormat="1"/>
    <xf numFmtId="2" fontId="0" fillId="0" borderId="0" xfId="0" applyNumberFormat="1"/>
  </cellXfs>
  <cellStyles count="1">
    <cellStyle name="Normal" xfId="0" builtinId="0"/>
  </cellStyles>
  <dxfs count="13">
    <dxf>
      <font>
        <color rgb="FF006100"/>
      </font>
      <fill>
        <patternFill>
          <bgColor rgb="FFC6EFCE"/>
        </patternFill>
      </fill>
    </dxf>
    <dxf>
      <font>
        <color rgb="FF9C0006"/>
      </font>
      <fill>
        <patternFill>
          <bgColor rgb="FFFFC7CE"/>
        </patternFill>
      </fill>
    </dxf>
    <dxf>
      <font>
        <color rgb="FFC00000"/>
      </font>
      <fill>
        <patternFill>
          <bgColor theme="7"/>
        </patternFill>
      </fill>
      <border>
        <vertical/>
        <horizontal/>
      </border>
    </dxf>
    <dxf>
      <fill>
        <patternFill>
          <bgColor theme="8"/>
        </patternFill>
      </fill>
      <border>
        <left style="thin">
          <color rgb="FFC00000"/>
        </left>
        <right style="thin">
          <color rgb="FFC00000"/>
        </right>
        <top style="thin">
          <color rgb="FFC00000"/>
        </top>
        <bottom style="thin">
          <color rgb="FFC00000"/>
        </bottom>
        <vertical/>
        <horizontal/>
      </border>
    </dxf>
    <dxf>
      <font>
        <color rgb="FF006100"/>
      </font>
      <fill>
        <patternFill>
          <bgColor rgb="FFC6EFCE"/>
        </patternFill>
      </fill>
    </dxf>
    <dxf>
      <font>
        <color rgb="FF9C0006"/>
      </font>
      <fill>
        <patternFill>
          <bgColor rgb="FFFFC7CE"/>
        </patternFill>
      </fill>
    </dxf>
    <dxf>
      <font>
        <color rgb="FFC00000"/>
      </font>
      <fill>
        <patternFill>
          <bgColor theme="7"/>
        </patternFill>
      </fill>
      <border>
        <vertical/>
        <horizontal/>
      </border>
    </dxf>
    <dxf>
      <fill>
        <patternFill>
          <bgColor theme="8"/>
        </patternFill>
      </fill>
      <border>
        <left style="thin">
          <color rgb="FFC00000"/>
        </left>
        <right style="thin">
          <color rgb="FFC00000"/>
        </right>
        <top style="thin">
          <color rgb="FFC00000"/>
        </top>
        <bottom style="thin">
          <color rgb="FFC00000"/>
        </bottom>
        <vertical/>
        <horizontal/>
      </border>
    </dxf>
    <dxf>
      <font>
        <color rgb="FF006100"/>
      </font>
      <fill>
        <patternFill>
          <bgColor rgb="FFC6EFCE"/>
        </patternFill>
      </fill>
    </dxf>
    <dxf>
      <font>
        <color rgb="FF9C0006"/>
      </font>
      <fill>
        <patternFill>
          <bgColor rgb="FFFFC7CE"/>
        </patternFill>
      </fill>
    </dxf>
    <dxf>
      <font>
        <color rgb="FFC00000"/>
      </font>
      <fill>
        <patternFill>
          <bgColor theme="7"/>
        </patternFill>
      </fill>
      <border>
        <vertical/>
        <horizontal/>
      </border>
    </dxf>
    <dxf>
      <fill>
        <patternFill>
          <bgColor theme="8"/>
        </patternFill>
      </fill>
      <border>
        <left style="thin">
          <color rgb="FFC00000"/>
        </left>
        <right style="thin">
          <color rgb="FFC00000"/>
        </right>
        <top style="thin">
          <color rgb="FFC00000"/>
        </top>
        <bottom style="thin">
          <color rgb="FFC00000"/>
        </bottom>
        <vertical/>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2A4-504B-A065-8DF1D7146F9B}"/>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B2A4-504B-A065-8DF1D7146F9B}"/>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7-B2A4-504B-A065-8DF1D7146F9B}"/>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B2A4-504B-A065-8DF1D7146F9B}"/>
            </c:ext>
          </c:extLst>
        </c:ser>
        <c:dLbls>
          <c:showLegendKey val="0"/>
          <c:showVal val="0"/>
          <c:showCatName val="0"/>
          <c:showSerName val="0"/>
          <c:showPercent val="0"/>
          <c:showBubbleSize val="0"/>
        </c:dLbls>
        <c:gapWidth val="150"/>
        <c:overlap val="100"/>
        <c:axId val="652567440"/>
        <c:axId val="652442720"/>
      </c:barChart>
      <c:catAx>
        <c:axId val="65256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442720"/>
        <c:crosses val="autoZero"/>
        <c:auto val="1"/>
        <c:lblAlgn val="ctr"/>
        <c:lblOffset val="100"/>
        <c:noMultiLvlLbl val="0"/>
      </c:catAx>
      <c:valAx>
        <c:axId val="652442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6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C3EA-214B-96A9-413D483A9380}"/>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C3EA-214B-96A9-413D483A9380}"/>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C3EA-214B-96A9-413D483A9380}"/>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C-C3EA-214B-96A9-413D483A9380}"/>
            </c:ext>
          </c:extLst>
        </c:ser>
        <c:dLbls>
          <c:showLegendKey val="0"/>
          <c:showVal val="0"/>
          <c:showCatName val="0"/>
          <c:showSerName val="0"/>
          <c:showPercent val="0"/>
          <c:showBubbleSize val="0"/>
        </c:dLbls>
        <c:gapWidth val="150"/>
        <c:overlap val="100"/>
        <c:axId val="653210112"/>
        <c:axId val="652755600"/>
      </c:barChart>
      <c:catAx>
        <c:axId val="65321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755600"/>
        <c:crosses val="autoZero"/>
        <c:auto val="1"/>
        <c:lblAlgn val="ctr"/>
        <c:lblOffset val="100"/>
        <c:noMultiLvlLbl val="0"/>
      </c:catAx>
      <c:valAx>
        <c:axId val="65275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21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Date!PivotTable10</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D88-894B-B0B2-38DB2A46B383}"/>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6D88-894B-B0B2-38DB2A46B383}"/>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6D88-894B-B0B2-38DB2A46B383}"/>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6D88-894B-B0B2-38DB2A46B383}"/>
            </c:ext>
          </c:extLst>
        </c:ser>
        <c:dLbls>
          <c:showLegendKey val="0"/>
          <c:showVal val="0"/>
          <c:showCatName val="0"/>
          <c:showSerName val="0"/>
          <c:showPercent val="0"/>
          <c:showBubbleSize val="0"/>
        </c:dLbls>
        <c:marker val="1"/>
        <c:smooth val="0"/>
        <c:axId val="708606464"/>
        <c:axId val="708766096"/>
      </c:lineChart>
      <c:catAx>
        <c:axId val="70860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66096"/>
        <c:crosses val="autoZero"/>
        <c:auto val="1"/>
        <c:lblAlgn val="ctr"/>
        <c:lblOffset val="100"/>
        <c:noMultiLvlLbl val="0"/>
      </c:catAx>
      <c:valAx>
        <c:axId val="70876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0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vs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Precent Sucessful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Grater than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574-6146-8231-492919021E8E}"/>
            </c:ext>
          </c:extLst>
        </c:ser>
        <c:ser>
          <c:idx val="1"/>
          <c:order val="1"/>
          <c:tx>
            <c:strRef>
              <c:f>Bonus!$G$1</c:f>
              <c:strCache>
                <c:ptCount val="1"/>
                <c:pt idx="0">
                  <c:v>Percent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Grater than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574-6146-8231-492919021E8E}"/>
            </c:ext>
          </c:extLst>
        </c:ser>
        <c:ser>
          <c:idx val="2"/>
          <c:order val="2"/>
          <c:tx>
            <c:strRef>
              <c:f>Bonus!$H$1</c:f>
              <c:strCache>
                <c:ptCount val="1"/>
                <c:pt idx="0">
                  <c:v>Percent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Grater than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574-6146-8231-492919021E8E}"/>
            </c:ext>
          </c:extLst>
        </c:ser>
        <c:dLbls>
          <c:showLegendKey val="0"/>
          <c:showVal val="0"/>
          <c:showCatName val="0"/>
          <c:showSerName val="0"/>
          <c:showPercent val="0"/>
          <c:showBubbleSize val="0"/>
        </c:dLbls>
        <c:marker val="1"/>
        <c:smooth val="0"/>
        <c:axId val="589424240"/>
        <c:axId val="546835408"/>
      </c:lineChart>
      <c:catAx>
        <c:axId val="58942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835408"/>
        <c:crosses val="autoZero"/>
        <c:auto val="1"/>
        <c:lblAlgn val="ctr"/>
        <c:lblOffset val="100"/>
        <c:noMultiLvlLbl val="0"/>
      </c:catAx>
      <c:valAx>
        <c:axId val="546835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424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Sucessful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Sucessful</a:t>
          </a:r>
        </a:p>
      </cx:txPr>
    </cx:title>
    <cx:plotArea>
      <cx:plotAreaRegion>
        <cx:series layoutId="boxWhisker" uniqueId="{8B6A7363-B9E8-3347-9B55-81E5BFAB2579}">
          <cx:tx>
            <cx:txData>
              <cx:f>_xlchart.v1.3</cx:f>
              <cx:v>backers_count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Failed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a:t>
          </a:r>
        </a:p>
      </cx:txPr>
    </cx:title>
    <cx:plotArea>
      <cx:plotAreaRegion>
        <cx:series layoutId="boxWhisker" uniqueId="{9C8471CD-A084-C543-86B2-4933809CC814}">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8</xdr:col>
      <xdr:colOff>120650</xdr:colOff>
      <xdr:row>7</xdr:row>
      <xdr:rowOff>101600</xdr:rowOff>
    </xdr:from>
    <xdr:to>
      <xdr:col>13</xdr:col>
      <xdr:colOff>565150</xdr:colOff>
      <xdr:row>21</xdr:row>
      <xdr:rowOff>177800</xdr:rowOff>
    </xdr:to>
    <xdr:graphicFrame macro="">
      <xdr:nvGraphicFramePr>
        <xdr:cNvPr id="3" name="Chart 2">
          <a:extLst>
            <a:ext uri="{FF2B5EF4-FFF2-40B4-BE49-F238E27FC236}">
              <a16:creationId xmlns:a16="http://schemas.microsoft.com/office/drawing/2014/main" id="{93D395F6-58BF-204E-945C-60275AB4F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158750</xdr:colOff>
      <xdr:row>14</xdr:row>
      <xdr:rowOff>114300</xdr:rowOff>
    </xdr:from>
    <xdr:to>
      <xdr:col>14</xdr:col>
      <xdr:colOff>603250</xdr:colOff>
      <xdr:row>29</xdr:row>
      <xdr:rowOff>0</xdr:rowOff>
    </xdr:to>
    <xdr:graphicFrame macro="">
      <xdr:nvGraphicFramePr>
        <xdr:cNvPr id="2" name="Chart 1">
          <a:extLst>
            <a:ext uri="{FF2B5EF4-FFF2-40B4-BE49-F238E27FC236}">
              <a16:creationId xmlns:a16="http://schemas.microsoft.com/office/drawing/2014/main" id="{66E207A8-776F-6446-802D-2A01C274B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793750</xdr:colOff>
      <xdr:row>8</xdr:row>
      <xdr:rowOff>114300</xdr:rowOff>
    </xdr:from>
    <xdr:to>
      <xdr:col>14</xdr:col>
      <xdr:colOff>412750</xdr:colOff>
      <xdr:row>23</xdr:row>
      <xdr:rowOff>0</xdr:rowOff>
    </xdr:to>
    <xdr:graphicFrame macro="">
      <xdr:nvGraphicFramePr>
        <xdr:cNvPr id="3" name="Chart 2">
          <a:extLst>
            <a:ext uri="{FF2B5EF4-FFF2-40B4-BE49-F238E27FC236}">
              <a16:creationId xmlns:a16="http://schemas.microsoft.com/office/drawing/2014/main" id="{454592C0-D50B-3545-909F-1520AD186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298450</xdr:colOff>
      <xdr:row>16</xdr:row>
      <xdr:rowOff>0</xdr:rowOff>
    </xdr:from>
    <xdr:to>
      <xdr:col>6</xdr:col>
      <xdr:colOff>882650</xdr:colOff>
      <xdr:row>30</xdr:row>
      <xdr:rowOff>76200</xdr:rowOff>
    </xdr:to>
    <xdr:graphicFrame macro="">
      <xdr:nvGraphicFramePr>
        <xdr:cNvPr id="5" name="Chart 4">
          <a:extLst>
            <a:ext uri="{FF2B5EF4-FFF2-40B4-BE49-F238E27FC236}">
              <a16:creationId xmlns:a16="http://schemas.microsoft.com/office/drawing/2014/main" id="{DAF3BB5F-704D-9243-949B-52CA40622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777875</xdr:colOff>
      <xdr:row>7</xdr:row>
      <xdr:rowOff>184149</xdr:rowOff>
    </xdr:from>
    <xdr:to>
      <xdr:col>4</xdr:col>
      <xdr:colOff>365125</xdr:colOff>
      <xdr:row>22</xdr:row>
      <xdr:rowOff>69849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00C148A-0C32-EE45-AA9F-CE6A27722F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7875" y="1517649"/>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894292</xdr:colOff>
      <xdr:row>24</xdr:row>
      <xdr:rowOff>184150</xdr:rowOff>
    </xdr:from>
    <xdr:to>
      <xdr:col>4</xdr:col>
      <xdr:colOff>481542</xdr:colOff>
      <xdr:row>39</xdr:row>
      <xdr:rowOff>69850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528DFC7-C05B-2442-ACEB-36BC393927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94292" y="4756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63500</xdr:colOff>
      <xdr:row>12</xdr:row>
      <xdr:rowOff>179916</xdr:rowOff>
    </xdr:from>
    <xdr:to>
      <xdr:col>25</xdr:col>
      <xdr:colOff>74083</xdr:colOff>
      <xdr:row>28</xdr:row>
      <xdr:rowOff>190499</xdr:rowOff>
    </xdr:to>
    <xdr:sp macro="" textlink="">
      <xdr:nvSpPr>
        <xdr:cNvPr id="6" name="TextBox 5">
          <a:extLst>
            <a:ext uri="{FF2B5EF4-FFF2-40B4-BE49-F238E27FC236}">
              <a16:creationId xmlns:a16="http://schemas.microsoft.com/office/drawing/2014/main" id="{9976D07A-B7AB-1840-A701-710891A09FA3}"/>
            </a:ext>
          </a:extLst>
        </xdr:cNvPr>
        <xdr:cNvSpPr txBox="1"/>
      </xdr:nvSpPr>
      <xdr:spPr>
        <a:xfrm>
          <a:off x="13218583" y="2465916"/>
          <a:ext cx="3481917" cy="3058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Use your data to determine whether the mean or the median summarizes the data more meaningfully.</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t>
          </a:r>
          <a:r>
            <a:rPr lang="en-US" sz="1100" b="0">
              <a:solidFill>
                <a:srgbClr val="FF0000"/>
              </a:solidFill>
              <a:effectLst/>
              <a:latin typeface="+mn-lt"/>
              <a:ea typeface="+mn-ea"/>
              <a:cs typeface="+mn-cs"/>
            </a:rPr>
            <a:t>The mean is more meaningful</a:t>
          </a:r>
          <a:r>
            <a:rPr lang="en-US" sz="1100" b="0" baseline="0">
              <a:solidFill>
                <a:srgbClr val="FF0000"/>
              </a:solidFill>
              <a:effectLst/>
              <a:latin typeface="+mn-lt"/>
              <a:ea typeface="+mn-ea"/>
              <a:cs typeface="+mn-cs"/>
            </a:rPr>
            <a:t> becuase based on the standard deviation the data is very speread out.</a:t>
          </a:r>
        </a:p>
        <a:p>
          <a:endParaRPr lang="en-US" sz="1100" b="0" baseline="0">
            <a:solidFill>
              <a:srgbClr val="FF0000"/>
            </a:solidFill>
            <a:effectLst/>
            <a:latin typeface="+mn-lt"/>
            <a:ea typeface="+mn-ea"/>
            <a:cs typeface="+mn-cs"/>
          </a:endParaRPr>
        </a:p>
        <a:p>
          <a:r>
            <a:rPr lang="en-US" sz="1100" b="0">
              <a:solidFill>
                <a:schemeClr val="dk1"/>
              </a:solidFill>
              <a:effectLst/>
              <a:latin typeface="+mn-lt"/>
              <a:ea typeface="+mn-ea"/>
              <a:cs typeface="+mn-cs"/>
            </a:rPr>
            <a:t>Use your data to determine if there is more variability with successful or unsuccessful campaigns. Does this make sense? Why or why not?</a:t>
          </a:r>
        </a:p>
        <a:p>
          <a:endParaRPr lang="en-US" sz="1100" b="0" baseline="0">
            <a:solidFill>
              <a:schemeClr val="dk1"/>
            </a:solidFill>
            <a:effectLst/>
            <a:latin typeface="+mn-lt"/>
            <a:ea typeface="+mn-ea"/>
            <a:cs typeface="+mn-cs"/>
          </a:endParaRPr>
        </a:p>
        <a:p>
          <a:r>
            <a:rPr lang="en-US" sz="1100" b="0" baseline="0">
              <a:solidFill>
                <a:srgbClr val="FF0000"/>
              </a:solidFill>
              <a:effectLst/>
              <a:latin typeface="+mn-lt"/>
              <a:ea typeface="+mn-ea"/>
              <a:cs typeface="+mn-cs"/>
            </a:rPr>
            <a:t>-There is more variability in sucessful campains because there are more data points. There are more backers for sucessful campagns than failed ones. This makes sendce base on the mean of the data sets, which is significantly more.</a:t>
          </a:r>
          <a:endParaRPr lang="en-US" sz="1100" b="0">
            <a:solidFill>
              <a:srgbClr val="FF0000"/>
            </a:solidFill>
            <a:effectLst/>
            <a:latin typeface="+mn-lt"/>
            <a:ea typeface="+mn-ea"/>
            <a:cs typeface="+mn-cs"/>
          </a:endParaRPr>
        </a:p>
        <a:p>
          <a:br>
            <a:rPr lang="en-US" sz="1100" b="0">
              <a:solidFill>
                <a:schemeClr val="dk1"/>
              </a:solidFill>
              <a:effectLst/>
              <a:latin typeface="+mn-lt"/>
              <a:ea typeface="+mn-ea"/>
              <a:cs typeface="+mn-cs"/>
            </a:rPr>
          </a:br>
          <a:endParaRPr lang="en-US"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20.432065393521" createdVersion="6" refreshedVersion="6" minRefreshableVersion="3" recordCount="4115" xr:uid="{2640C4EE-1DCF-0548-9235-4EB10D64B05F}">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20.441603819447" createdVersion="6" refreshedVersion="6" minRefreshableVersion="3" recordCount="4115" xr:uid="{1A5D9FF4-6B59-6641-877E-7E2F72BFA97E}">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x v="1"/>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x v="18"/>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x v="10"/>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x v="29"/>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x v="42"/>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x v="45"/>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x v="19"/>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x v="11"/>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x v="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x v="55"/>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x v="14"/>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x v="5"/>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x v="55"/>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x v="63"/>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x v="20"/>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x v="6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x v="70"/>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x v="55"/>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x v="72"/>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x v="73"/>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89"/>
    <n v="39.383333333333333"/>
    <x v="0"/>
    <s v="shorts"/>
    <x v="105"/>
    <d v="2016-05-14T00:00:00"/>
  </r>
  <r>
    <n v="106"/>
    <s v="LOST WEEKEND"/>
    <s v="A Boy. A Girl. A Car. A Serial Killer."/>
    <n v="5000"/>
    <n v="5025"/>
    <x v="0"/>
    <s v="US"/>
    <s v="USD"/>
    <n v="1333391901"/>
    <n v="1332182301"/>
    <b v="0"/>
    <x v="74"/>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x v="5"/>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n v="115"/>
    <s v="The World's Greatest Lover"/>
    <s v="Never judge a book (or a lover) by their cover."/>
    <n v="450"/>
    <n v="632"/>
    <x v="0"/>
    <s v="US"/>
    <s v="USD"/>
    <n v="1328377444"/>
    <n v="1326217444"/>
    <b v="0"/>
    <x v="19"/>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x v="70"/>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
    <n v="47.5"/>
    <x v="0"/>
    <s v="science fiction"/>
    <x v="127"/>
    <d v="2015-04-03T13:59:01"/>
  </r>
  <r>
    <n v="128"/>
    <s v="Ralphi3 (Canceled)"/>
    <s v="A Science Fiction film filled with entertainment and Excitement"/>
    <n v="100000"/>
    <n v="1867"/>
    <x v="1"/>
    <s v="US"/>
    <s v="USD"/>
    <n v="1476941293"/>
    <n v="1473917293"/>
    <b v="0"/>
    <x v="79"/>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n v="131"/>
    <s v="I (Canceled)"/>
    <s v="I"/>
    <n v="1200"/>
    <n v="0"/>
    <x v="1"/>
    <s v="US"/>
    <s v="USD"/>
    <n v="1467763200"/>
    <n v="1466453161"/>
    <b v="0"/>
    <x v="78"/>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n v="134"/>
    <s v="MARLEY'S GHOST (AMBASSADORS OF STEAM) (Canceled)"/>
    <s v="steampunk  remake of &quot;a Christmas carol&quot;"/>
    <n v="5000"/>
    <n v="0"/>
    <x v="1"/>
    <s v="US"/>
    <s v="USD"/>
    <n v="1441386000"/>
    <n v="1438811418"/>
    <b v="0"/>
    <x v="78"/>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x v="29"/>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x v="78"/>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x v="79"/>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x v="85"/>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x v="84"/>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x v="73"/>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x v="84"/>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x v="29"/>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x v="73"/>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x v="63"/>
    <b v="0"/>
    <s v="film &amp; video/drama"/>
    <n v="0.53333333333333333"/>
    <n v="91.428571428571431"/>
    <x v="0"/>
    <s v="drama"/>
    <x v="164"/>
    <d v="2014-09-19T18:18:21"/>
  </r>
  <r>
    <n v="165"/>
    <s v="NET"/>
    <s v="A teacher. A boy. The beach and a heatwave that drove them all insane."/>
    <n v="17000"/>
    <n v="0"/>
    <x v="2"/>
    <s v="GB"/>
    <s v="GBP"/>
    <n v="1452613724"/>
    <n v="1450021724"/>
    <b v="0"/>
    <x v="78"/>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x v="29"/>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x v="84"/>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x v="8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x v="73"/>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x v="73"/>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x v="29"/>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n v="177"/>
    <s v="The Good Samaritan"/>
    <s v="I'm making a modern day version of the bible story &quot; The Good Samaritan&quot;"/>
    <n v="450"/>
    <n v="180"/>
    <x v="2"/>
    <s v="US"/>
    <s v="USD"/>
    <n v="1427155726"/>
    <n v="1425690526"/>
    <b v="0"/>
    <x v="63"/>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n v="179"/>
    <s v="Sustain: A Film About Survival"/>
    <s v="A feature-length film about how three people survive in a diseased world."/>
    <n v="1000"/>
    <n v="200"/>
    <x v="2"/>
    <s v="US"/>
    <s v="USD"/>
    <n v="1457056555"/>
    <n v="1454464555"/>
    <b v="0"/>
    <x v="84"/>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x v="62"/>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x v="80"/>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n v="183"/>
    <s v="Three Little Words"/>
    <s v="Don't kill me until I meet my Dad"/>
    <n v="12500"/>
    <n v="4482"/>
    <x v="2"/>
    <s v="GB"/>
    <s v="GBP"/>
    <n v="1417033610"/>
    <n v="1414438010"/>
    <b v="0"/>
    <x v="8"/>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4"/>
    <n v="25.5"/>
    <x v="0"/>
    <s v="drama"/>
    <x v="184"/>
    <d v="2014-09-01T03:59:00"/>
  </r>
  <r>
    <n v="185"/>
    <s v="BLANK Short Movie"/>
    <s v="Love has no boundaries!"/>
    <n v="40000"/>
    <n v="2200"/>
    <x v="2"/>
    <s v="NO"/>
    <s v="NOK"/>
    <n v="1471557139"/>
    <n v="1468965139"/>
    <b v="0"/>
    <x v="73"/>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x v="81"/>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2E-2"/>
    <n v="69"/>
    <x v="0"/>
    <s v="drama"/>
    <x v="189"/>
    <d v="2016-09-03T16:34:37"/>
  </r>
  <r>
    <n v="190"/>
    <s v="REGIONRAT, the movie"/>
    <s v="Because hope can be a 4 letter word"/>
    <n v="12000"/>
    <n v="50"/>
    <x v="2"/>
    <s v="US"/>
    <s v="USD"/>
    <n v="1466091446"/>
    <n v="1465227446"/>
    <b v="0"/>
    <x v="29"/>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x v="8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x v="8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x v="10"/>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x v="22"/>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x v="79"/>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n v="200"/>
    <s v="The Crossing Shore"/>
    <s v="A film dedicated to an AAF Pilot's struggle to survive behind enemy lines during WWII."/>
    <n v="6000"/>
    <n v="1571.55"/>
    <x v="2"/>
    <s v="US"/>
    <s v="USD"/>
    <n v="1410746403"/>
    <n v="1408154403"/>
    <b v="0"/>
    <x v="59"/>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x v="63"/>
    <b v="0"/>
    <s v="film &amp; video/drama"/>
    <n v="58.461538461538467"/>
    <n v="54.285714285714285"/>
    <x v="0"/>
    <s v="drama"/>
    <x v="201"/>
    <d v="2015-02-08T19:38:49"/>
  </r>
  <r>
    <n v="202"/>
    <s v="Modern Gangsters"/>
    <s v="new web series created by jonney terry"/>
    <n v="6000"/>
    <n v="0"/>
    <x v="2"/>
    <s v="US"/>
    <s v="USD"/>
    <n v="1444337940"/>
    <n v="1441750564"/>
    <b v="0"/>
    <x v="78"/>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x v="22"/>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x v="78"/>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x v="62"/>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x v="51"/>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x v="29"/>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x v="29"/>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x v="29"/>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55.698440000000005"/>
    <n v="331.53833333333336"/>
    <x v="0"/>
    <s v="drama"/>
    <x v="216"/>
    <d v="2015-04-22T22:00:37"/>
  </r>
  <r>
    <n v="217"/>
    <s v="Bitch"/>
    <s v="A roadmovie by paw"/>
    <n v="100000"/>
    <n v="11943"/>
    <x v="2"/>
    <s v="SE"/>
    <s v="SEK"/>
    <n v="1419780149"/>
    <n v="1417101749"/>
    <b v="0"/>
    <x v="44"/>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2"/>
    <n v="100"/>
    <x v="0"/>
    <s v="drama"/>
    <x v="218"/>
    <d v="2015-05-15T15:04:49"/>
  </r>
  <r>
    <n v="219"/>
    <s v="True Colors"/>
    <s v="An hour-long pilot about a group of suburban LGBT teens coming of age in the early 90's."/>
    <n v="50000"/>
    <n v="8815"/>
    <x v="2"/>
    <s v="US"/>
    <s v="USD"/>
    <n v="1459493940"/>
    <n v="1456732225"/>
    <b v="0"/>
    <x v="88"/>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x v="83"/>
    <b v="0"/>
    <s v="film &amp; video/drama"/>
    <n v="0.72"/>
    <n v="120"/>
    <x v="0"/>
    <s v="drama"/>
    <x v="220"/>
    <d v="2015-08-20T20:06:00"/>
  </r>
  <r>
    <n v="221"/>
    <s v="Archetypes"/>
    <s v="Film about Schizophrenia with Surreal Twists!"/>
    <n v="50000"/>
    <n v="0"/>
    <x v="2"/>
    <s v="US"/>
    <s v="USD"/>
    <n v="1427569564"/>
    <n v="1422389164"/>
    <b v="0"/>
    <x v="78"/>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n v="226"/>
    <s v="MAGGIE Film"/>
    <s v="A TRUE STORY OF DOMESTIC VILOLENCE THAT SEEKS TO OFFER THE VIEWER OUTLEST OF SUPPORT."/>
    <n v="29000"/>
    <n v="250"/>
    <x v="2"/>
    <s v="GB"/>
    <s v="GBP"/>
    <n v="1433064540"/>
    <n v="1428854344"/>
    <b v="0"/>
    <x v="84"/>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n v="228"/>
    <s v="Facets of a Geek life"/>
    <s v="I am making a film from one one of my books called facets of a Geek life."/>
    <n v="8000"/>
    <n v="0"/>
    <x v="2"/>
    <s v="GB"/>
    <s v="GBP"/>
    <n v="1433176105"/>
    <n v="1427992105"/>
    <b v="0"/>
    <x v="78"/>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x v="84"/>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x v="63"/>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n v="237"/>
    <s v="Making The Choice"/>
    <s v="Making The Choice is a christian short film series."/>
    <n v="15000"/>
    <n v="50"/>
    <x v="2"/>
    <s v="US"/>
    <s v="USD"/>
    <n v="1457445069"/>
    <n v="1452261069"/>
    <b v="0"/>
    <x v="29"/>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x v="81"/>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x v="91"/>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x v="92"/>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x v="107"/>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x v="108"/>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x v="111"/>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x v="91"/>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x v="126"/>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x v="135"/>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x v="137"/>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x v="52"/>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x v="143"/>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n v="307"/>
    <s v="Grammar Revolution"/>
    <s v="Why is grammar important?"/>
    <n v="22000"/>
    <n v="24490"/>
    <x v="0"/>
    <s v="US"/>
    <s v="USD"/>
    <n v="1360276801"/>
    <n v="1357684801"/>
    <b v="1"/>
    <x v="145"/>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x v="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x v="152"/>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x v="166"/>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x v="111"/>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x v="179"/>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x v="16"/>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x v="16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x v="20"/>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x v="84"/>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n v="428"/>
    <s v="Little Clay Bible - Zacchaeus"/>
    <s v="Fresh, fun, entertaining Bible stories on YouTube, stop-motion style."/>
    <n v="12000"/>
    <n v="676"/>
    <x v="2"/>
    <s v="US"/>
    <s v="USD"/>
    <n v="1402956000"/>
    <n v="1400523845"/>
    <b v="0"/>
    <x v="62"/>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x v="202"/>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n v="440"/>
    <s v="Consumed"/>
    <s v="A stop-motion animation made by a one girl team, with a camera, creativity, and a lot of determination."/>
    <n v="5000"/>
    <n v="5"/>
    <x v="2"/>
    <s v="US"/>
    <s v="USD"/>
    <n v="1458859153"/>
    <n v="1456270753"/>
    <b v="0"/>
    <x v="29"/>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n v="442"/>
    <s v="The Paranormal Idiot"/>
    <s v="Doomsday is here"/>
    <n v="17000"/>
    <n v="6691"/>
    <x v="2"/>
    <s v="US"/>
    <s v="USD"/>
    <n v="1424380783"/>
    <n v="1421788783"/>
    <b v="0"/>
    <x v="5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x v="84"/>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x v="29"/>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x v="38"/>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x v="80"/>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x v="81"/>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x v="63"/>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x v="8"/>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x v="81"/>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x v="72"/>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097E-2"/>
    <n v="25"/>
    <x v="0"/>
    <s v="animation"/>
    <x v="459"/>
    <d v="2011-11-13T16:22:07"/>
  </r>
  <r>
    <n v="460"/>
    <s v="Darwin's Kiss"/>
    <s v="An animated web series about biological evolution gone haywire."/>
    <n v="8500"/>
    <n v="25"/>
    <x v="2"/>
    <s v="US"/>
    <s v="USD"/>
    <n v="1401595200"/>
    <n v="1398862875"/>
    <b v="0"/>
    <x v="84"/>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x v="202"/>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x v="29"/>
    <b v="0"/>
    <s v="film &amp; video/animation"/>
    <n v="9.9009900990099015E-2"/>
    <n v="1"/>
    <x v="0"/>
    <s v="animation"/>
    <x v="464"/>
    <d v="2016-05-18T20:22:15"/>
  </r>
  <r>
    <n v="465"/>
    <s v="&quot;Amp&quot; A Story About a Robot"/>
    <s v="&quot;Amp&quot; is a short film about a robot with needs."/>
    <n v="512"/>
    <n v="138"/>
    <x v="2"/>
    <s v="US"/>
    <s v="USD"/>
    <n v="1403837574"/>
    <n v="1402455174"/>
    <b v="0"/>
    <x v="22"/>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x v="81"/>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x v="203"/>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x v="29"/>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n v="476"/>
    <s v="Sight Word Music Videos"/>
    <s v="Animated Music Videos that teach kids how to read."/>
    <n v="220000"/>
    <n v="4906.59"/>
    <x v="2"/>
    <s v="US"/>
    <s v="USD"/>
    <n v="1401767940"/>
    <n v="1398727441"/>
    <b v="0"/>
    <x v="20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x v="205"/>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x v="64"/>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x v="29"/>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x v="83"/>
    <b v="0"/>
    <s v="film &amp; video/animation"/>
    <n v="0.28667813379201834"/>
    <n v="71.666666666666671"/>
    <x v="0"/>
    <s v="animation"/>
    <x v="489"/>
    <d v="2012-01-05T11:33:00"/>
  </r>
  <r>
    <n v="490"/>
    <s v="PROJECT IS CANCELLED"/>
    <s v="Cancelled"/>
    <n v="1000"/>
    <n v="0"/>
    <x v="2"/>
    <s v="US"/>
    <s v="USD"/>
    <n v="1345677285"/>
    <n v="1343085285"/>
    <b v="0"/>
    <x v="78"/>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x v="8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x v="29"/>
    <b v="0"/>
    <s v="film &amp; video/animation"/>
    <n v="1.6666666666666668E-3"/>
    <n v="1"/>
    <x v="0"/>
    <s v="animation"/>
    <x v="496"/>
    <d v="2014-02-10T22:21:14"/>
  </r>
  <r>
    <n v="497"/>
    <s v="Galaxy Probe Kids"/>
    <s v="live-action/animated series pilot."/>
    <n v="4480"/>
    <n v="30"/>
    <x v="2"/>
    <s v="US"/>
    <s v="USD"/>
    <n v="1419483600"/>
    <n v="1414889665"/>
    <b v="0"/>
    <x v="8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x v="80"/>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x v="29"/>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x v="29"/>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x v="81"/>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x v="32"/>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x v="8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x v="69"/>
    <b v="0"/>
    <s v="film &amp; video/animation"/>
    <n v="25.41340206185567"/>
    <n v="725.02941176470586"/>
    <x v="0"/>
    <s v="animation"/>
    <x v="515"/>
    <d v="2015-12-29T11:46:41"/>
  </r>
  <r>
    <n v="516"/>
    <s v="Shipmates"/>
    <s v="A big brother style comedy animation series starring famous seafarers"/>
    <n v="5000"/>
    <n v="0"/>
    <x v="2"/>
    <s v="GB"/>
    <s v="GBP"/>
    <n v="1432752080"/>
    <n v="1427568080"/>
    <b v="0"/>
    <x v="78"/>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x v="69"/>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n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n v="528"/>
    <s v="Devastated No Matter What"/>
    <s v="A Festival Backed Production of a Full-Length Play."/>
    <n v="1150"/>
    <n v="1330"/>
    <x v="0"/>
    <s v="US"/>
    <s v="USD"/>
    <n v="1434921600"/>
    <n v="1433109907"/>
    <b v="0"/>
    <x v="209"/>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x v="60"/>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x v="210"/>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x v="29"/>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x v="79"/>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n v="556"/>
    <s v="Braille Academy"/>
    <s v="An educational platform for learning Unified English Braille Code"/>
    <n v="8000"/>
    <n v="200"/>
    <x v="2"/>
    <s v="US"/>
    <s v="USD"/>
    <n v="1452112717"/>
    <n v="1449520717"/>
    <b v="0"/>
    <x v="29"/>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x v="8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x v="84"/>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x v="29"/>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1"/>
    <n v="49"/>
    <x v="2"/>
    <s v="web"/>
    <x v="568"/>
    <d v="2016-01-16T11:00:00"/>
  </r>
  <r>
    <n v="569"/>
    <s v="Mioti"/>
    <s v="Mioti is an indie game marketplace that doubles as a community for developers to join networks and discuss projects."/>
    <n v="2500"/>
    <n v="20"/>
    <x v="2"/>
    <s v="CA"/>
    <s v="CAD"/>
    <n v="1451679612"/>
    <n v="1449087612"/>
    <b v="0"/>
    <x v="29"/>
    <b v="0"/>
    <s v="technology/web"/>
    <n v="0.8"/>
    <n v="20"/>
    <x v="2"/>
    <s v="web"/>
    <x v="569"/>
    <d v="2016-01-01T20:20:12"/>
  </r>
  <r>
    <n v="570"/>
    <s v="Relaunching in May"/>
    <s v="Humans have AM/FM/Satellite radio, kids have radio Disney, pets have DogCatRadio."/>
    <n v="85000"/>
    <n v="142"/>
    <x v="2"/>
    <s v="US"/>
    <s v="USD"/>
    <n v="1455822569"/>
    <n v="1453230569"/>
    <b v="0"/>
    <x v="29"/>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x v="84"/>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x v="29"/>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x v="29"/>
    <b v="0"/>
    <s v="technology/web"/>
    <n v="0.2"/>
    <n v="10"/>
    <x v="2"/>
    <s v="web"/>
    <x v="577"/>
    <d v="2016-05-20T14:08:22"/>
  </r>
  <r>
    <n v="578"/>
    <s v="weBuy Crowdsourced Shopping"/>
    <s v="weBuy trade built on technology and Crowd Sourced Power"/>
    <n v="125000"/>
    <n v="14"/>
    <x v="2"/>
    <s v="GB"/>
    <s v="GBP"/>
    <n v="1441633993"/>
    <n v="1439560393"/>
    <b v="0"/>
    <x v="63"/>
    <b v="0"/>
    <s v="technology/web"/>
    <n v="1.12E-2"/>
    <n v="2"/>
    <x v="2"/>
    <s v="web"/>
    <x v="578"/>
    <d v="2015-09-07T13:53:13"/>
  </r>
  <r>
    <n v="579"/>
    <s v="Course: Learn Cryptography"/>
    <s v="Learn classic and public key cryptography with a full proof-of-concept system in JavaScript."/>
    <n v="12000"/>
    <n v="175"/>
    <x v="2"/>
    <s v="US"/>
    <s v="USD"/>
    <n v="1419539223"/>
    <n v="1416947223"/>
    <b v="0"/>
    <x v="81"/>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x v="29"/>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n v="583"/>
    <s v="HackersArchive.com"/>
    <s v="HackersArchive.com will help rid the web of viruses and scams found everywhere else you look!"/>
    <n v="9000"/>
    <n v="1"/>
    <x v="2"/>
    <s v="US"/>
    <s v="USD"/>
    <n v="1426800687"/>
    <n v="1424212287"/>
    <b v="0"/>
    <x v="29"/>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x v="84"/>
    <b v="0"/>
    <s v="technology/web"/>
    <n v="1"/>
    <n v="5"/>
    <x v="2"/>
    <s v="web"/>
    <x v="584"/>
    <d v="2015-03-16T16:11:56"/>
  </r>
  <r>
    <n v="585"/>
    <s v="Link Card"/>
    <s v="SAVE UP TO 40% WHEN YOU SPEND!_x000a__x000a_PRE-ORDER YOUR LINK CARD TODAY"/>
    <n v="9000"/>
    <n v="0"/>
    <x v="2"/>
    <s v="GB"/>
    <s v="GBP"/>
    <n v="1448928000"/>
    <n v="1444123377"/>
    <b v="0"/>
    <x v="78"/>
    <b v="0"/>
    <s v="technology/web"/>
    <n v="0"/>
    <e v="#DIV/0!"/>
    <x v="2"/>
    <s v="web"/>
    <x v="585"/>
    <d v="2015-12-01T00:00:00"/>
  </r>
  <r>
    <n v="586"/>
    <s v="Employ College 2K"/>
    <s v="Employ College is a movement for companies to hire college graduates from their respected institutions."/>
    <n v="10000"/>
    <n v="56"/>
    <x v="2"/>
    <s v="US"/>
    <s v="USD"/>
    <n v="1424032207"/>
    <n v="1421440207"/>
    <b v="0"/>
    <x v="80"/>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x v="63"/>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1"/>
    <n v="150.5"/>
    <x v="2"/>
    <s v="web"/>
    <x v="588"/>
    <d v="2016-11-17T19:28:06"/>
  </r>
  <r>
    <n v="589"/>
    <s v="Get Neighborly"/>
    <s v="Services closer than you think..."/>
    <n v="7500"/>
    <n v="1"/>
    <x v="2"/>
    <s v="US"/>
    <s v="USD"/>
    <n v="1436366699"/>
    <n v="1435070699"/>
    <b v="0"/>
    <x v="29"/>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x v="29"/>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23"/>
    <n v="16.428571428571427"/>
    <x v="2"/>
    <s v="web"/>
    <x v="593"/>
    <d v="2015-04-06T15:15:45"/>
  </r>
  <r>
    <n v="594"/>
    <s v="Unleashed Fitness"/>
    <s v="Creating a fitness site that will change the fitness game forever!"/>
    <n v="25000"/>
    <n v="26"/>
    <x v="2"/>
    <s v="US"/>
    <s v="USD"/>
    <n v="1460832206"/>
    <n v="1458240206"/>
    <b v="0"/>
    <x v="84"/>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x v="22"/>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x v="84"/>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x v="84"/>
    <b v="0"/>
    <s v="technology/web"/>
    <n v="0.26666666666666666"/>
    <n v="10"/>
    <x v="2"/>
    <s v="web"/>
    <x v="597"/>
    <d v="2016-07-31T16:00:00"/>
  </r>
  <r>
    <n v="598"/>
    <s v="Goals not creeds"/>
    <s v="This is a project to create a crowd-funding site for Urantia Book readers worldwide."/>
    <n v="2500"/>
    <n v="850"/>
    <x v="2"/>
    <s v="US"/>
    <s v="USD"/>
    <n v="1417737781"/>
    <n v="1415145781"/>
    <b v="0"/>
    <x v="63"/>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x v="84"/>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x v="29"/>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n v="605"/>
    <s v="Teach Your Parents iPad (Canceled)"/>
    <s v="An iPad support care package for your parents / seniors."/>
    <n v="5000"/>
    <n v="131"/>
    <x v="1"/>
    <s v="US"/>
    <s v="USD"/>
    <n v="1440318908"/>
    <n v="1436430908"/>
    <b v="0"/>
    <x v="22"/>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x v="29"/>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n v="612"/>
    <s v="Web Streaming 2.0 (Canceled)"/>
    <s v="A Fast and Reliable new Web platform to stream videos from Internet"/>
    <n v="10000"/>
    <n v="0"/>
    <x v="1"/>
    <s v="IT"/>
    <s v="EUR"/>
    <n v="1472777146"/>
    <n v="1470185146"/>
    <b v="0"/>
    <x v="78"/>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n v="619"/>
    <s v="Big Data (Canceled)"/>
    <s v="Big Data Sets for researchers interested in improving the quality of life."/>
    <n v="2500000"/>
    <n v="1"/>
    <x v="1"/>
    <s v="US"/>
    <s v="USD"/>
    <n v="1416933390"/>
    <n v="1411745790"/>
    <b v="0"/>
    <x v="29"/>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x v="29"/>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x v="29"/>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x v="82"/>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12.45"/>
    <n v="49.8"/>
    <x v="2"/>
    <s v="web"/>
    <x v="633"/>
    <d v="2016-06-17T23:00:00"/>
  </r>
  <r>
    <n v="634"/>
    <s v="pitchtograndma (Canceled)"/>
    <s v="We help companies to explain what they do in simple, grandma-would-understand terms."/>
    <n v="5000"/>
    <n v="1"/>
    <x v="1"/>
    <s v="US"/>
    <s v="USD"/>
    <n v="1424989029"/>
    <n v="1422397029"/>
    <b v="0"/>
    <x v="29"/>
    <b v="0"/>
    <s v="technology/web"/>
    <n v="0.02"/>
    <n v="1"/>
    <x v="2"/>
    <s v="web"/>
    <x v="634"/>
    <d v="2015-02-26T22:17:09"/>
  </r>
  <r>
    <n v="635"/>
    <s v="Pleero, A Technology Team Building Website (Canceled)"/>
    <s v="Network used for building technology development teams."/>
    <n v="25000"/>
    <n v="2"/>
    <x v="1"/>
    <s v="US"/>
    <s v="USD"/>
    <n v="1428804762"/>
    <n v="1426212762"/>
    <b v="0"/>
    <x v="29"/>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x v="29"/>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n v="638"/>
    <s v="W (Canceled)"/>
    <s v="O0"/>
    <n v="200000"/>
    <n v="18"/>
    <x v="1"/>
    <s v="DE"/>
    <s v="EUR"/>
    <n v="1490447662"/>
    <n v="1485267262"/>
    <b v="0"/>
    <x v="79"/>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x v="29"/>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x v="186"/>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n v="648"/>
    <s v="Audio Jacket"/>
    <s v="Get ready for the next product that you canâ€™t live without"/>
    <n v="35000"/>
    <n v="44388"/>
    <x v="0"/>
    <s v="US"/>
    <s v="USD"/>
    <n v="1413304708"/>
    <n v="1410280708"/>
    <b v="0"/>
    <x v="74"/>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n v="659"/>
    <s v="Lulu Watch Designs - Apple Watch"/>
    <s v="Sync up your lifestyle"/>
    <n v="3000"/>
    <n v="3017"/>
    <x v="0"/>
    <s v="US"/>
    <s v="USD"/>
    <n v="1440339295"/>
    <n v="1437747295"/>
    <b v="0"/>
    <x v="64"/>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x v="82"/>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x v="80"/>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x v="60"/>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x v="80"/>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x v="33"/>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x v="84"/>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x v="225"/>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x v="80"/>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x v="12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x v="69"/>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x v="228"/>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x v="63"/>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
    <n v="90.857142857142861"/>
    <x v="2"/>
    <s v="wearables"/>
    <x v="695"/>
    <d v="2014-10-31T12:30:20"/>
  </r>
  <r>
    <n v="696"/>
    <s v="trustee"/>
    <s v="Show your fidelity by wearing the Trustee rings! Show where you are (at)!"/>
    <n v="175000"/>
    <n v="1"/>
    <x v="2"/>
    <s v="NL"/>
    <s v="EUR"/>
    <n v="1406326502"/>
    <n v="1403734502"/>
    <b v="0"/>
    <x v="29"/>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x v="80"/>
    <b v="0"/>
    <s v="technology/wearables"/>
    <n v="0.87454545454545463"/>
    <n v="120.25"/>
    <x v="2"/>
    <s v="wearables"/>
    <x v="704"/>
    <d v="2017-02-20T04:37:48"/>
  </r>
  <r>
    <n v="705"/>
    <s v="SomnoScope"/>
    <s v="The closest thing ever to the Holy Grail of wearables technology"/>
    <n v="100000"/>
    <n v="977"/>
    <x v="2"/>
    <s v="NL"/>
    <s v="EUR"/>
    <n v="1484999278"/>
    <n v="1482407278"/>
    <b v="0"/>
    <x v="81"/>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x v="84"/>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x v="78"/>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x v="33"/>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x v="8"/>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x v="38"/>
    <b v="0"/>
    <s v="technology/wearables"/>
    <n v="10.214285714285715"/>
    <n v="44.6875"/>
    <x v="2"/>
    <s v="wearables"/>
    <x v="716"/>
    <d v="2014-12-01T00:00:00"/>
  </r>
  <r>
    <n v="717"/>
    <s v="cool air belt"/>
    <s v="Cool air flowing under clothing keeps you cool."/>
    <n v="100000"/>
    <n v="305"/>
    <x v="2"/>
    <s v="US"/>
    <s v="USD"/>
    <n v="1409949002"/>
    <n v="1407357002"/>
    <b v="0"/>
    <x v="80"/>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x v="80"/>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n v="730"/>
    <s v="Encyclopedia of Surfing"/>
    <s v="A Massive but Cheerful Online Digital Archive of Surfing"/>
    <n v="20000"/>
    <n v="26438"/>
    <x v="0"/>
    <s v="US"/>
    <s v="USD"/>
    <n v="1323280391"/>
    <n v="1320688391"/>
    <b v="0"/>
    <x v="236"/>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x v="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x v="225"/>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x v="174"/>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x v="238"/>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x v="221"/>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x v="79"/>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x v="3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x v="84"/>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x v="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x v="29"/>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x v="25"/>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x v="3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x v="65"/>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x v="6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x v="13"/>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n v="806"/>
    <s v="Golden Animals NEW Album!"/>
    <s v="Help Golden Animals finish their NEW Album!"/>
    <n v="8000"/>
    <n v="8355"/>
    <x v="0"/>
    <s v="US"/>
    <s v="USD"/>
    <n v="1315413339"/>
    <n v="1312821339"/>
    <b v="0"/>
    <x v="26"/>
    <b v="1"/>
    <s v="music/rock"/>
    <n v="104.4375"/>
    <n v="117.67605633802818"/>
    <x v="4"/>
    <s v="rock"/>
    <x v="806"/>
    <d v="2011-09-07T16:35:39"/>
  </r>
  <r>
    <n v="807"/>
    <s v="Sic Vita - New EP Release - 2017"/>
    <s v="Join the Sic Vita family and lend a hand as we create a new album!"/>
    <n v="4000"/>
    <n v="4205"/>
    <x v="0"/>
    <s v="US"/>
    <s v="USD"/>
    <n v="1488333600"/>
    <n v="1485270311"/>
    <b v="0"/>
    <x v="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x v="47"/>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n v="811"/>
    <s v="Love Water Tour"/>
    <s v="We need your financial support to cover the tour costs!  (Sound, lights, travel, stage design)"/>
    <n v="1000"/>
    <n v="1040"/>
    <x v="0"/>
    <s v="US"/>
    <s v="USD"/>
    <n v="1373475120"/>
    <n v="1371569202"/>
    <b v="0"/>
    <x v="8"/>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x v="93"/>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x v="33"/>
    <b v="1"/>
    <s v="music/rock"/>
    <n v="127.3"/>
    <n v="45.464285714285715"/>
    <x v="4"/>
    <s v="rock"/>
    <x v="814"/>
    <d v="2011-05-31T18:04:00"/>
  </r>
  <r>
    <n v="815"/>
    <s v="Some Late Help for The Early Reset"/>
    <s v="Be a part of helping The Early Reset finish their new 7 song EP."/>
    <n v="4000"/>
    <n v="4280"/>
    <x v="0"/>
    <s v="US"/>
    <s v="USD"/>
    <n v="1414879303"/>
    <n v="1412287303"/>
    <b v="0"/>
    <x v="68"/>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n v="819"/>
    <s v="Winter Tour"/>
    <s v="We are touring the Southeast in support of our new EP"/>
    <n v="400"/>
    <n v="435"/>
    <x v="0"/>
    <s v="US"/>
    <s v="USD"/>
    <n v="1387601040"/>
    <n v="1386806254"/>
    <b v="0"/>
    <x v="25"/>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x v="44"/>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x v="51"/>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x v="221"/>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x v="72"/>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x v="9"/>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5"/>
    <n v="97.993896103896105"/>
    <x v="4"/>
    <s v="rock"/>
    <x v="832"/>
    <d v="2012-01-21T08:13:00"/>
  </r>
  <r>
    <n v="833"/>
    <s v="Ragman Rolls"/>
    <s v="This is an American rock album."/>
    <n v="6000"/>
    <n v="6100"/>
    <x v="0"/>
    <s v="US"/>
    <s v="USD"/>
    <n v="1397941475"/>
    <n v="1395349475"/>
    <b v="0"/>
    <x v="14"/>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x v="11"/>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n v="836"/>
    <s v="DESMADRE Full Album + Press Kit"/>
    <s v="An album you can bring home to mom."/>
    <n v="5000"/>
    <n v="5046.5200000000004"/>
    <x v="0"/>
    <s v="US"/>
    <s v="USD"/>
    <n v="1381108918"/>
    <n v="1378516918"/>
    <b v="0"/>
    <x v="67"/>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x v="93"/>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x v="245"/>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n v="847"/>
    <s v="CENTROPYMUSIC"/>
    <s v="MUSIC WITH MEANING!  MUSIC THAT MATTERS!!!"/>
    <n v="10"/>
    <n v="10"/>
    <x v="0"/>
    <s v="US"/>
    <s v="USD"/>
    <n v="1436555376"/>
    <n v="1433963376"/>
    <b v="0"/>
    <x v="29"/>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x v="38"/>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x v="182"/>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x v="16"/>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x v="95"/>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x v="73"/>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x v="24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x v="5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x v="80"/>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x v="81"/>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x v="202"/>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x v="8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x v="84"/>
    <b v="0"/>
    <s v="music/jazz"/>
    <n v="0.8125"/>
    <n v="32.5"/>
    <x v="4"/>
    <s v="jazz"/>
    <x v="872"/>
    <d v="2011-03-10T19:48:47"/>
  </r>
  <r>
    <n v="873"/>
    <s v="The Dreamer-An Original Jazz CD"/>
    <s v="Fall in love with &quot;The Dreamer&quot;, new original music from trumpeter Freddie Dunn!"/>
    <n v="3500"/>
    <n v="45"/>
    <x v="2"/>
    <s v="US"/>
    <s v="USD"/>
    <n v="1352610040"/>
    <n v="1349150440"/>
    <b v="0"/>
    <x v="81"/>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n v="876"/>
    <s v="Sound Of Dobells"/>
    <s v="What was the greatest record shop ever?  DOBELLS!"/>
    <n v="3152"/>
    <n v="1286"/>
    <x v="2"/>
    <s v="GB"/>
    <s v="GBP"/>
    <n v="1359978927"/>
    <n v="1357127727"/>
    <b v="0"/>
    <x v="43"/>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x v="60"/>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x v="84"/>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x v="5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x v="84"/>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x v="63"/>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x v="82"/>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x v="81"/>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x v="250"/>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x v="84"/>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x v="22"/>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x v="84"/>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x v="8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x v="80"/>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x v="8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x v="79"/>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x v="78"/>
    <b v="0"/>
    <s v="music/jazz"/>
    <n v="0"/>
    <e v="#DIV/0!"/>
    <x v="4"/>
    <s v="jazz"/>
    <x v="906"/>
    <d v="2014-03-13T03:33:10"/>
  </r>
  <r>
    <n v="907"/>
    <s v="Greg Chambers Saxophone CD"/>
    <s v="Greg Chambers' self-titled CD needs support for post production, replication, and promotion."/>
    <n v="2900"/>
    <n v="0"/>
    <x v="2"/>
    <s v="US"/>
    <s v="USD"/>
    <n v="1315715823"/>
    <n v="1313123823"/>
    <b v="0"/>
    <x v="78"/>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x v="81"/>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x v="84"/>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
    <n v="19.600000000000001"/>
    <x v="4"/>
    <s v="jazz"/>
    <x v="918"/>
    <d v="2014-12-01T22:59:21"/>
  </r>
  <r>
    <n v="919"/>
    <s v="Jazz CD:  Out of The Blue"/>
    <s v="Cool jazz with a New Orleans flavor."/>
    <n v="20000"/>
    <n v="100"/>
    <x v="2"/>
    <s v="US"/>
    <s v="USD"/>
    <n v="1355930645"/>
    <n v="1352906645"/>
    <b v="0"/>
    <x v="29"/>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x v="209"/>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n v="927"/>
    <s v="JETRO DA SILVA FUNK PROJECT"/>
    <s v="Studio CD/DVD Solo project of Pianist &amp; Keyboardist Jetro da Silva"/>
    <n v="20000"/>
    <n v="0"/>
    <x v="2"/>
    <s v="US"/>
    <s v="USD"/>
    <n v="1337024695"/>
    <n v="1334432695"/>
    <b v="0"/>
    <x v="78"/>
    <b v="0"/>
    <s v="music/jazz"/>
    <n v="0"/>
    <e v="#DIV/0!"/>
    <x v="4"/>
    <s v="jazz"/>
    <x v="927"/>
    <d v="2012-05-14T19:44:55"/>
  </r>
  <r>
    <n v="928"/>
    <s v="In a Jazzy Motown"/>
    <s v="A real Motown Backup singer on 22 gold and platinum albums headlines her own Jazz CD of Motown songs."/>
    <n v="14500"/>
    <n v="1575"/>
    <x v="2"/>
    <s v="US"/>
    <s v="USD"/>
    <n v="1353196800"/>
    <n v="1348864913"/>
    <b v="0"/>
    <x v="33"/>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x v="209"/>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x v="209"/>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x v="84"/>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x v="29"/>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x v="8"/>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x v="93"/>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x v="38"/>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x v="81"/>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x v="22"/>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x v="63"/>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x v="54"/>
    <b v="0"/>
    <s v="technology/wearables"/>
    <n v="28.04"/>
    <n v="58.416666666666664"/>
    <x v="2"/>
    <s v="wearables"/>
    <x v="950"/>
    <d v="2016-01-17T18:01:01"/>
  </r>
  <r>
    <n v="951"/>
    <s v="Smart Harness"/>
    <s v="Revolutionizing the way we walk our dogs!"/>
    <n v="50000"/>
    <n v="19195"/>
    <x v="2"/>
    <s v="US"/>
    <s v="USD"/>
    <n v="1465054872"/>
    <n v="1461166872"/>
    <b v="0"/>
    <x v="212"/>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x v="193"/>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x v="5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x v="63"/>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x v="238"/>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28.48"/>
    <n v="19.243243243243242"/>
    <x v="2"/>
    <s v="wearables"/>
    <x v="962"/>
    <d v="2016-02-11T17:05:53"/>
  </r>
  <r>
    <n v="963"/>
    <s v="The Ultimate Learning Center"/>
    <s v="WE are molding an educated, motivated, non violent GENERATION!"/>
    <n v="35000"/>
    <n v="377"/>
    <x v="2"/>
    <s v="US"/>
    <s v="USD"/>
    <n v="1476717319"/>
    <n v="1473693319"/>
    <b v="0"/>
    <x v="82"/>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x v="75"/>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
    <n v="26.5"/>
    <x v="2"/>
    <s v="wearables"/>
    <x v="968"/>
    <d v="2014-08-15T20:20:34"/>
  </r>
  <r>
    <n v="969"/>
    <s v="Make 100 | Geek &amp; Chic: Smart Safety Jewelry."/>
    <s v="Geek &amp; Chic Smart Jewelry Collection, Wearables Meet Style!"/>
    <n v="30000"/>
    <n v="14000"/>
    <x v="2"/>
    <s v="MX"/>
    <s v="MXN"/>
    <n v="1486624607"/>
    <n v="1483773407"/>
    <b v="0"/>
    <x v="202"/>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x v="8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x v="252"/>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x v="8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x v="14"/>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n v="989"/>
    <s v="Power Rope"/>
    <s v="The most useful phone charger you will ever buy"/>
    <n v="10000"/>
    <n v="1677"/>
    <x v="2"/>
    <s v="US"/>
    <s v="USD"/>
    <n v="1475101495"/>
    <n v="1472509495"/>
    <b v="0"/>
    <x v="58"/>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x v="80"/>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x v="81"/>
    <b v="0"/>
    <s v="technology/wearables"/>
    <n v="1.625"/>
    <n v="13"/>
    <x v="2"/>
    <s v="wearables"/>
    <x v="996"/>
    <d v="2014-07-27T15:27:00"/>
  </r>
  <r>
    <n v="997"/>
    <s v="iPhanny"/>
    <s v="The iPhanny keeps your iPhone 6 safe from bending in those dangerous pants pockets."/>
    <n v="5000"/>
    <n v="65"/>
    <x v="2"/>
    <s v="US"/>
    <s v="USD"/>
    <n v="1417145297"/>
    <n v="1414549697"/>
    <b v="0"/>
    <x v="22"/>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x v="194"/>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x v="1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x v="38"/>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x v="79"/>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x v="63"/>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x v="256"/>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x v="257"/>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x v="132"/>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x v="258"/>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x v="180"/>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
    <n v="108.48484848484848"/>
    <x v="4"/>
    <s v="electronic music"/>
    <x v="1031"/>
    <d v="2015-12-16T18:20:10"/>
  </r>
  <r>
    <n v="1032"/>
    <s v="Phantom Ship / Coastal (Album Preorder)"/>
    <s v="Ideal for living rooms and open spaces."/>
    <n v="5400"/>
    <n v="5858.84"/>
    <x v="0"/>
    <s v="US"/>
    <s v="USD"/>
    <n v="1466697625"/>
    <n v="1464105625"/>
    <b v="0"/>
    <x v="93"/>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x v="22"/>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x v="29"/>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
    <n v="53"/>
    <x v="5"/>
    <s v="audio"/>
    <x v="1048"/>
    <d v="2016-09-25T01:16:29"/>
  </r>
  <r>
    <n v="1049"/>
    <s v="J1 (Canceled)"/>
    <s v="------"/>
    <n v="12000"/>
    <n v="0"/>
    <x v="1"/>
    <s v="US"/>
    <s v="USD"/>
    <n v="1455272445"/>
    <n v="1452680445"/>
    <b v="0"/>
    <x v="78"/>
    <b v="0"/>
    <s v="journalism/audio"/>
    <n v="0"/>
    <e v="#DIV/0!"/>
    <x v="5"/>
    <s v="audio"/>
    <x v="1049"/>
    <d v="2016-02-12T10:20:45"/>
  </r>
  <r>
    <n v="1050"/>
    <s v="The (Secular) Barbershop Podcast (Canceled)"/>
    <s v="Secularism is on the rise and I hear you.Talk to me."/>
    <n v="2500"/>
    <n v="0"/>
    <x v="1"/>
    <s v="US"/>
    <s v="USD"/>
    <n v="1442257677"/>
    <n v="1439665677"/>
    <b v="0"/>
    <x v="78"/>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n v="1059"/>
    <s v="Voice Over Artist (Canceled)"/>
    <s v="Turning myself into a vocal artist."/>
    <n v="1100"/>
    <n v="0"/>
    <x v="1"/>
    <s v="US"/>
    <s v="USD"/>
    <n v="1426269456"/>
    <n v="1423681056"/>
    <b v="0"/>
    <x v="78"/>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x v="29"/>
    <b v="0"/>
    <s v="journalism/audio"/>
    <n v="1"/>
    <n v="50"/>
    <x v="5"/>
    <s v="audio"/>
    <x v="1060"/>
    <d v="2015-04-15T21:54:53"/>
  </r>
  <r>
    <n v="1061"/>
    <s v="Chat Box 23 (Canceled)"/>
    <s v="T.O., Adi &amp; Mercedes discuss their point of views, women's issues &amp; Hollywood Hotties."/>
    <n v="4000"/>
    <n v="0"/>
    <x v="1"/>
    <s v="US"/>
    <s v="USD"/>
    <n v="1462150800"/>
    <n v="1456987108"/>
    <b v="0"/>
    <x v="78"/>
    <b v="0"/>
    <s v="journalism/audio"/>
    <n v="0"/>
    <e v="#DIV/0!"/>
    <x v="5"/>
    <s v="audio"/>
    <x v="1061"/>
    <d v="2016-05-02T01:00:00"/>
  </r>
  <r>
    <n v="1062"/>
    <s v="RETURNING AT A LATER DATE"/>
    <s v="SEE US ON PATREON www.badgirlartwork.com"/>
    <n v="199"/>
    <n v="190"/>
    <x v="1"/>
    <s v="US"/>
    <s v="USD"/>
    <n v="1468351341"/>
    <n v="1467746541"/>
    <b v="0"/>
    <x v="80"/>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x v="265"/>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x v="73"/>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x v="64"/>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x v="29"/>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x v="8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x v="266"/>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x v="15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x v="15"/>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x v="80"/>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x v="8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0.82000000000000006"/>
    <n v="410"/>
    <x v="6"/>
    <s v="video games"/>
    <x v="1083"/>
    <d v="2014-08-02T15:49:43"/>
  </r>
  <r>
    <n v="1084"/>
    <s v="My own channel"/>
    <s v="I want to start my own channel for gaming"/>
    <n v="550"/>
    <n v="0"/>
    <x v="2"/>
    <s v="US"/>
    <s v="USD"/>
    <n v="1407534804"/>
    <n v="1404942804"/>
    <b v="0"/>
    <x v="78"/>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x v="82"/>
    <b v="0"/>
    <s v="games/video games"/>
    <n v="3.42"/>
    <n v="114"/>
    <x v="6"/>
    <s v="video games"/>
    <x v="1085"/>
    <d v="2016-03-14T15:06:15"/>
  </r>
  <r>
    <n v="1086"/>
    <s v="Cyber Universe Online"/>
    <s v="Humanity's future in the Galaxy"/>
    <n v="18000"/>
    <n v="15"/>
    <x v="2"/>
    <s v="US"/>
    <s v="USD"/>
    <n v="1408913291"/>
    <n v="1406321291"/>
    <b v="0"/>
    <x v="84"/>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n v="1088"/>
    <s v="Still Alive"/>
    <s v="A fresh twist on survival games. Intense, high-stakes 30 minute rounds for up to 10 players."/>
    <n v="45000"/>
    <n v="6382.34"/>
    <x v="2"/>
    <s v="US"/>
    <s v="USD"/>
    <n v="1398366667"/>
    <n v="1395774667"/>
    <b v="0"/>
    <x v="206"/>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x v="72"/>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x v="74"/>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x v="225"/>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x v="63"/>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x v="19"/>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x v="29"/>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x v="73"/>
    <b v="0"/>
    <s v="games/video games"/>
    <n v="2.5"/>
    <n v="10"/>
    <x v="6"/>
    <s v="video games"/>
    <x v="1100"/>
    <d v="2016-02-14T02:39:31"/>
  </r>
  <r>
    <n v="1101"/>
    <s v="Strain Wars"/>
    <s v="Different strains of marijuana leafs battling to the death to see which one is the top strain."/>
    <n v="100000"/>
    <n v="41"/>
    <x v="2"/>
    <s v="US"/>
    <s v="USD"/>
    <n v="1468519920"/>
    <n v="1466188338"/>
    <b v="0"/>
    <x v="79"/>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x v="5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x v="41"/>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x v="9"/>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x v="63"/>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x v="202"/>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x v="29"/>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x v="29"/>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x v="8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x v="73"/>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x v="22"/>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x v="81"/>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x v="8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x v="84"/>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x v="23"/>
    <b v="0"/>
    <s v="games/mobile games"/>
    <n v="1.6714285714285713"/>
    <n v="25.434782608695652"/>
    <x v="6"/>
    <s v="mobile games"/>
    <x v="1127"/>
    <d v="2014-11-14T21:30:00"/>
  </r>
  <r>
    <n v="1128"/>
    <s v="Flying Turds"/>
    <s v="#havingfunFTW"/>
    <n v="1000"/>
    <n v="1"/>
    <x v="2"/>
    <s v="GB"/>
    <s v="GBP"/>
    <n v="1407425717"/>
    <n v="1404833717"/>
    <b v="0"/>
    <x v="29"/>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x v="84"/>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x v="62"/>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x v="29"/>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x v="29"/>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x v="29"/>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x v="29"/>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n v="1141"/>
    <s v="Arena Z - Zombie Survival"/>
    <s v="I think this will be a great game!"/>
    <n v="500"/>
    <n v="0"/>
    <x v="2"/>
    <s v="DE"/>
    <s v="EUR"/>
    <n v="1436460450"/>
    <n v="1433868450"/>
    <b v="0"/>
    <x v="78"/>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x v="22"/>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x v="29"/>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x v="8"/>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n v="1148"/>
    <s v="Warren's / Adilyn's Rollin' Bistro"/>
    <s v="New local (Louisville, KY.) food truck with a refreshing spin on rolling kitchens."/>
    <n v="15000"/>
    <n v="73"/>
    <x v="2"/>
    <s v="US"/>
    <s v="USD"/>
    <n v="1480568781"/>
    <n v="1477973181"/>
    <b v="0"/>
    <x v="8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x v="84"/>
    <b v="0"/>
    <s v="food/food trucks"/>
    <n v="0.15"/>
    <n v="37.5"/>
    <x v="7"/>
    <s v="food trucks"/>
    <x v="1149"/>
    <d v="2016-06-16T17:02:46"/>
  </r>
  <r>
    <n v="1150"/>
    <s v="Chef Po's Food Truck"/>
    <s v="Bringing delicious authentic and fusion Taiwanese Food to the West Coast."/>
    <n v="2500"/>
    <n v="252"/>
    <x v="2"/>
    <s v="US"/>
    <s v="USD"/>
    <n v="1452293675"/>
    <n v="1447109675"/>
    <b v="0"/>
    <x v="79"/>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n v="1152"/>
    <s v="Peruvian King Food Truck"/>
    <s v="Peruvian food truck with an LA twist."/>
    <n v="16000"/>
    <n v="911"/>
    <x v="2"/>
    <s v="US"/>
    <s v="USD"/>
    <n v="1431709312"/>
    <n v="1429117312"/>
    <b v="0"/>
    <x v="41"/>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x v="29"/>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x v="8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x v="38"/>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x v="8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x v="84"/>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x v="29"/>
    <b v="0"/>
    <s v="food/food trucks"/>
    <n v="0.1"/>
    <n v="25"/>
    <x v="7"/>
    <s v="food trucks"/>
    <x v="1171"/>
    <d v="2014-11-13T20:18:47"/>
  </r>
  <r>
    <n v="1172"/>
    <s v="let your dayz take you to the dogs."/>
    <s v="Bringing YOUR favorite dog recipes to the streets."/>
    <n v="9000"/>
    <n v="0"/>
    <x v="2"/>
    <s v="US"/>
    <s v="USD"/>
    <n v="1408551752"/>
    <n v="1405959752"/>
    <b v="0"/>
    <x v="78"/>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x v="10"/>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x v="82"/>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x v="29"/>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x v="81"/>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x v="268"/>
    <b v="0"/>
    <s v="food/food trucks"/>
    <n v="11.75"/>
    <n v="69.117647058823536"/>
    <x v="7"/>
    <s v="food trucks"/>
    <x v="1180"/>
    <d v="2014-06-28T19:21:54"/>
  </r>
  <r>
    <n v="1181"/>
    <s v="Gringo Loco Tacos Food Truck"/>
    <s v="Bringing the best tacos to the streets of Chicago!"/>
    <n v="50000"/>
    <n v="4"/>
    <x v="2"/>
    <s v="US"/>
    <s v="USD"/>
    <n v="1425197321"/>
    <n v="1422605321"/>
    <b v="0"/>
    <x v="8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x v="8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x v="268"/>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x v="41"/>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x v="27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n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n v="1210"/>
    <s v="Det Andra GÃ¶teborg"/>
    <s v="En fotobok om livet i det enda andra GÃ¶teborg i vÃ¤rlden"/>
    <n v="20000"/>
    <n v="50863"/>
    <x v="0"/>
    <s v="SE"/>
    <s v="SEK"/>
    <n v="1433106000"/>
    <n v="1431124572"/>
    <b v="0"/>
    <x v="27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x v="79"/>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x v="147"/>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x v="35"/>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x v="205"/>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x v="59"/>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19"/>
    <n v="35"/>
    <x v="4"/>
    <s v="world music"/>
    <x v="1235"/>
    <d v="2013-12-15T03:14:59"/>
  </r>
  <r>
    <n v="1236"/>
    <s v="&quot;Volando&quot; CD Release (Canceled)"/>
    <s v="Raising money to give the musicians their due."/>
    <n v="2500"/>
    <n v="0"/>
    <x v="1"/>
    <s v="US"/>
    <s v="USD"/>
    <n v="1343491200"/>
    <n v="1342801164"/>
    <b v="0"/>
    <x v="78"/>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x v="22"/>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x v="29"/>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x v="211"/>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x v="279"/>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x v="283"/>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x v="208"/>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x v="287"/>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n v="1290"/>
    <s v="I Died... I Came Back, ... Whatever"/>
    <s v="Sometimes your Heart has to STOP for your Life to START."/>
    <n v="3500"/>
    <n v="3800"/>
    <x v="0"/>
    <s v="US"/>
    <s v="USD"/>
    <n v="1429772340"/>
    <n v="1427121931"/>
    <b v="0"/>
    <x v="48"/>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x v="133"/>
    <b v="1"/>
    <s v="theater/plays"/>
    <n v="100"/>
    <n v="50"/>
    <x v="1"/>
    <s v="plays"/>
    <x v="1302"/>
    <d v="2016-12-01T02:23:31"/>
  </r>
  <r>
    <n v="1303"/>
    <s v="Forward Arena Theatre Company: Summer Season"/>
    <s v="Groundbreaking queer theatre."/>
    <n v="3500"/>
    <n v="4559.13"/>
    <x v="0"/>
    <s v="GB"/>
    <s v="GBP"/>
    <n v="1469962800"/>
    <n v="1468578920"/>
    <b v="0"/>
    <x v="52"/>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x v="43"/>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x v="44"/>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x v="5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x v="29"/>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x v="290"/>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x v="29"/>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x v="222"/>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x v="38"/>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2"/>
    <n v="66.066666666666663"/>
    <x v="2"/>
    <s v="wearables"/>
    <x v="1338"/>
    <d v="2015-08-02T19:17:13"/>
  </r>
  <r>
    <n v="1339"/>
    <s v="Linkoo (Canceled)"/>
    <s v="World's Smallest customizable Phone &amp; GPS Watch for kids !"/>
    <n v="50000"/>
    <n v="3317"/>
    <x v="1"/>
    <s v="US"/>
    <s v="USD"/>
    <n v="1418056315"/>
    <n v="1414164715"/>
    <b v="0"/>
    <x v="7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x v="184"/>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x v="148"/>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x v="71"/>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7"/>
    <n v="81.739130434782609"/>
    <x v="4"/>
    <s v="rock"/>
    <x v="1365"/>
    <d v="2015-03-16T16:35:52"/>
  </r>
  <r>
    <n v="1366"/>
    <s v="Kick It! A Tribute to the A.K.s"/>
    <s v="A musical memorial for Alexi Petersen."/>
    <n v="7500"/>
    <n v="9486.69"/>
    <x v="0"/>
    <s v="US"/>
    <s v="USD"/>
    <n v="1417049663"/>
    <n v="1413158063"/>
    <b v="0"/>
    <x v="206"/>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x v="24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n v="1372"/>
    <s v="Ted Lukas &amp; the Misled new CD - &quot;FEED&quot;"/>
    <s v="Please help us raise funds to press our new CD!"/>
    <n v="500"/>
    <n v="620"/>
    <x v="0"/>
    <s v="US"/>
    <s v="USD"/>
    <n v="1342115132"/>
    <n v="1339523132"/>
    <b v="0"/>
    <x v="38"/>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n v="1378"/>
    <s v="SIX BY SEVEN"/>
    <s v="A psychedelic post rock masterpiece!"/>
    <n v="2000"/>
    <n v="4067"/>
    <x v="0"/>
    <s v="GB"/>
    <s v="GBP"/>
    <n v="1470075210"/>
    <n v="1468779210"/>
    <b v="0"/>
    <x v="182"/>
    <b v="1"/>
    <s v="music/rock"/>
    <n v="203.35000000000002"/>
    <n v="30.578947368421051"/>
    <x v="4"/>
    <s v="rock"/>
    <x v="1378"/>
    <d v="2016-08-01T18:13:30"/>
  </r>
  <r>
    <n v="1379"/>
    <s v="J. Walter Makes a Record"/>
    <s v="---------The long-awaited debut full-length from Justin Ruddy--------"/>
    <n v="10000"/>
    <n v="11160"/>
    <x v="0"/>
    <s v="US"/>
    <s v="USD"/>
    <n v="1433504876"/>
    <n v="1430912876"/>
    <b v="0"/>
    <x v="299"/>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x v="25"/>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x v="62"/>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n v="1393"/>
    <s v="WolfHunt | Social Commentary Rock Project"/>
    <s v="Rock n' Roll tales of our times"/>
    <n v="10000"/>
    <n v="10235"/>
    <x v="0"/>
    <s v="US"/>
    <s v="USD"/>
    <n v="1470068523"/>
    <n v="1467476523"/>
    <b v="0"/>
    <x v="47"/>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n v="1395"/>
    <s v="Quiet Oaks Full Length Album"/>
    <s v="Help Quiet Oaks record their debut album!!!"/>
    <n v="3500"/>
    <n v="3916"/>
    <x v="0"/>
    <s v="US"/>
    <s v="USD"/>
    <n v="1484430481"/>
    <n v="1481838481"/>
    <b v="0"/>
    <x v="141"/>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x v="57"/>
    <b v="0"/>
    <s v="publishing/translations"/>
    <n v="0.42"/>
    <n v="6.1764705882352944"/>
    <x v="3"/>
    <s v="translations"/>
    <x v="1405"/>
    <d v="2014-11-28T17:20:01"/>
  </r>
  <r>
    <n v="1406"/>
    <s v="Man Down! Translation project"/>
    <s v="The White coat and the battle dress uniform"/>
    <n v="12000"/>
    <n v="15"/>
    <x v="2"/>
    <s v="IT"/>
    <s v="EUR"/>
    <n v="1449914400"/>
    <n v="1445336607"/>
    <b v="0"/>
    <x v="8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x v="62"/>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x v="29"/>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x v="8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x v="25"/>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x v="80"/>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x v="81"/>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x v="84"/>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n v="1447"/>
    <s v="Indian Language Dictionary"/>
    <s v="I'm creating a dictionary of multiple Indian languages."/>
    <n v="500000"/>
    <n v="75"/>
    <x v="2"/>
    <s v="US"/>
    <s v="USD"/>
    <n v="1467999134"/>
    <n v="1465407134"/>
    <b v="0"/>
    <x v="8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x v="29"/>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x v="84"/>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10.5"/>
    <n v="225"/>
    <x v="3"/>
    <s v="translations"/>
    <x v="1455"/>
    <d v="2014-09-05T13:39:00"/>
  </r>
  <r>
    <n v="1456"/>
    <s v="Sometimes you don't need love (Canceled)"/>
    <s v="English Version of my auto-published novel"/>
    <n v="5000"/>
    <n v="145"/>
    <x v="1"/>
    <s v="IT"/>
    <s v="EUR"/>
    <n v="1483459365"/>
    <n v="1480867365"/>
    <b v="0"/>
    <x v="8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x v="158"/>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n v="1464"/>
    <s v="Science Studio"/>
    <s v="The Best Science Media on the Web"/>
    <n v="5000"/>
    <n v="8160"/>
    <x v="0"/>
    <s v="US"/>
    <s v="USD"/>
    <n v="1361029958"/>
    <n v="1358437958"/>
    <b v="1"/>
    <x v="302"/>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n v="1473"/>
    <s v="ONE LOVES ONLY FORM"/>
    <s v="Public Radio Project"/>
    <n v="1500"/>
    <n v="1807.74"/>
    <x v="0"/>
    <s v="US"/>
    <s v="USD"/>
    <n v="1330644639"/>
    <n v="1328052639"/>
    <b v="1"/>
    <x v="5"/>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x v="309"/>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x v="84"/>
    <b v="0"/>
    <s v="publishing/fiction"/>
    <n v="0.7142857142857143"/>
    <n v="25"/>
    <x v="3"/>
    <s v="fiction"/>
    <x v="1483"/>
    <d v="2016-07-22T04:37:55"/>
  </r>
  <r>
    <n v="1484"/>
    <s v="a book called filtered down thru the stars"/>
    <s v="The mussings of an old wizard"/>
    <n v="2000"/>
    <n v="0"/>
    <x v="2"/>
    <s v="US"/>
    <s v="USD"/>
    <n v="1342882260"/>
    <n v="1337834963"/>
    <b v="0"/>
    <x v="78"/>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x v="79"/>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x v="29"/>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x v="84"/>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x v="29"/>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x v="29"/>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x v="312"/>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x v="314"/>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x v="68"/>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x v="224"/>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x v="282"/>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x v="322"/>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x v="325"/>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x v="291"/>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x v="84"/>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x v="29"/>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x v="29"/>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x v="29"/>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x v="29"/>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x v="79"/>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x v="8"/>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x v="29"/>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x v="8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x v="29"/>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x v="211"/>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13.639999999999999"/>
    <n v="155"/>
    <x v="3"/>
    <s v="art books"/>
    <x v="1568"/>
    <d v="2014-12-24T01:29:45"/>
  </r>
  <r>
    <n v="1569"/>
    <s v="to be removed (Canceled)"/>
    <s v="to be removed"/>
    <n v="30000"/>
    <n v="0"/>
    <x v="1"/>
    <s v="US"/>
    <s v="USD"/>
    <n v="1369498714"/>
    <n v="1366906714"/>
    <b v="0"/>
    <x v="78"/>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x v="47"/>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x v="73"/>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x v="84"/>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x v="29"/>
    <b v="0"/>
    <s v="photography/places"/>
    <n v="0.5"/>
    <n v="5"/>
    <x v="8"/>
    <s v="places"/>
    <x v="1581"/>
    <d v="2015-12-19T10:46:30"/>
  </r>
  <r>
    <n v="1582"/>
    <s v="Scenes from New Orleans"/>
    <s v="I create canvas prints of images from in and around New Orleans"/>
    <n v="1000"/>
    <n v="93"/>
    <x v="2"/>
    <s v="US"/>
    <s v="USD"/>
    <n v="1445894400"/>
    <n v="1440961053"/>
    <b v="0"/>
    <x v="8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79"/>
    <n v="131.66666666666666"/>
    <x v="8"/>
    <s v="places"/>
    <x v="1585"/>
    <d v="2016-12-25T11:00:00"/>
  </r>
  <r>
    <n v="1586"/>
    <s v="Missouri In Pictures"/>
    <s v="Show the world the beauty that is in all of our back yards!"/>
    <n v="1500"/>
    <n v="0"/>
    <x v="2"/>
    <s v="US"/>
    <s v="USD"/>
    <n v="1428197422"/>
    <n v="1425609022"/>
    <b v="0"/>
    <x v="78"/>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2"/>
    <n v="1"/>
    <x v="8"/>
    <s v="places"/>
    <x v="1587"/>
    <d v="2014-12-13T22:49:25"/>
  </r>
  <r>
    <n v="1588"/>
    <s v="The Right Side of Texas"/>
    <s v="Southeast Texas as seen through the lens of a cell phone camera"/>
    <n v="516"/>
    <n v="0"/>
    <x v="2"/>
    <s v="US"/>
    <s v="USD"/>
    <n v="1422735120"/>
    <n v="1420091999"/>
    <b v="0"/>
    <x v="78"/>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n v="1590"/>
    <s v="An Italian Adventure"/>
    <s v="Discover Italy through photography."/>
    <n v="60000"/>
    <n v="1020"/>
    <x v="2"/>
    <s v="IT"/>
    <s v="EUR"/>
    <n v="1443040464"/>
    <n v="1440448464"/>
    <b v="0"/>
    <x v="84"/>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x v="78"/>
    <b v="0"/>
    <s v="photography/places"/>
    <n v="0"/>
    <e v="#DIV/0!"/>
    <x v="8"/>
    <s v="places"/>
    <x v="1592"/>
    <d v="2015-03-28T00:44:45"/>
  </r>
  <r>
    <n v="1593"/>
    <s v="Picturing Italy"/>
    <s v="A trip to fulfill a dream of capturing the wonders and history of ancient Italy in person."/>
    <n v="22000"/>
    <n v="3"/>
    <x v="2"/>
    <s v="US"/>
    <s v="USD"/>
    <n v="1425154655"/>
    <n v="1422562655"/>
    <b v="0"/>
    <x v="8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x v="73"/>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x v="8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x v="300"/>
    <b v="1"/>
    <s v="music/rock"/>
    <n v="271.85000000000002"/>
    <n v="48.544642857142854"/>
    <x v="4"/>
    <s v="rock"/>
    <x v="1610"/>
    <d v="2012-12-15T22:11:50"/>
  </r>
  <r>
    <n v="1611"/>
    <s v="Skelton-Luns CD/7&quot;             No Big Deal."/>
    <s v="Skelton-Luns CD/7&quot; No Big Deal."/>
    <n v="800"/>
    <n v="1001"/>
    <x v="0"/>
    <s v="US"/>
    <s v="USD"/>
    <n v="1370390432"/>
    <n v="1368576032"/>
    <b v="0"/>
    <x v="74"/>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x v="201"/>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x v="106"/>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x v="6"/>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n v="1638"/>
    <s v="Avenues EP 2013"/>
    <s v="Avenues will be going in to the studio to record a new EP with Matt Allison!"/>
    <n v="1000"/>
    <n v="1050"/>
    <x v="0"/>
    <s v="US"/>
    <s v="USD"/>
    <n v="1362086700"/>
    <n v="1358180968"/>
    <b v="0"/>
    <x v="74"/>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x v="10"/>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x v="5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x v="55"/>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x v="33"/>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x v="7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x v="1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x v="58"/>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x v="53"/>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x v="329"/>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x v="2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x v="30"/>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s v="Kick Out a Record"/>
    <s v="Working Musician dilemma #164: how the taxman put Kick the Record 2.0 on hold"/>
    <n v="1000"/>
    <n v="1175"/>
    <x v="0"/>
    <s v="US"/>
    <s v="USD"/>
    <n v="1405188667"/>
    <n v="1402596667"/>
    <b v="0"/>
    <x v="20"/>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x v="73"/>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x v="2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x v="63"/>
    <b v="0"/>
    <s v="music/faith"/>
    <n v="44.3"/>
    <n v="253.14285714285714"/>
    <x v="4"/>
    <s v="faith"/>
    <x v="1688"/>
    <d v="2017-04-09T11:49:54"/>
  </r>
  <r>
    <n v="1689"/>
    <s v="Fly Away"/>
    <s v="Praising the Living God in the second half of life."/>
    <n v="2400"/>
    <n v="2400"/>
    <x v="3"/>
    <s v="US"/>
    <s v="USD"/>
    <n v="1489700230"/>
    <n v="1487111830"/>
    <b v="0"/>
    <x v="25"/>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x v="202"/>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x v="41"/>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x v="29"/>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x v="80"/>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0.19801980198019803"/>
    <n v="5"/>
    <x v="4"/>
    <s v="faith"/>
    <x v="1701"/>
    <d v="2015-01-15T15:56:45"/>
  </r>
  <r>
    <n v="1702"/>
    <s v="lyndale lewis and new vision prosper cd release"/>
    <s v="I can do all things through christ jesus"/>
    <n v="16500"/>
    <n v="1"/>
    <x v="2"/>
    <s v="US"/>
    <s v="USD"/>
    <n v="1427745150"/>
    <n v="1425156750"/>
    <b v="0"/>
    <x v="29"/>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x v="84"/>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x v="202"/>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n v="1709"/>
    <s v="Psalms"/>
    <s v="A project to set psalms to music. The psalms are taken from the English Standard Version (ESV) of the Bible."/>
    <n v="1750"/>
    <n v="85"/>
    <x v="2"/>
    <s v="US"/>
    <s v="USD"/>
    <n v="1409513940"/>
    <n v="1405949514"/>
    <b v="0"/>
    <x v="80"/>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x v="29"/>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x v="29"/>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x v="84"/>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x v="14"/>
    <b v="0"/>
    <s v="music/faith"/>
    <n v="42.725880551301685"/>
    <n v="34.024390243902438"/>
    <x v="4"/>
    <s v="faith"/>
    <x v="1717"/>
    <d v="2016-04-21T04:00:00"/>
  </r>
  <r>
    <n v="1718"/>
    <s v="The Prodigal Son"/>
    <s v="A melody for the galaxy."/>
    <n v="35000"/>
    <n v="75"/>
    <x v="2"/>
    <s v="US"/>
    <s v="USD"/>
    <n v="1463201940"/>
    <n v="1459435149"/>
    <b v="0"/>
    <x v="84"/>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x v="22"/>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x v="29"/>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x v="82"/>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x v="38"/>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x v="63"/>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n v="1731"/>
    <s v="Sam Cox Band First Christian Tour"/>
    <s v="We are a Christin Worship band looking to midwest tour. God Bless!"/>
    <n v="1000"/>
    <n v="0"/>
    <x v="2"/>
    <s v="US"/>
    <s v="USD"/>
    <n v="1434034800"/>
    <n v="1432849552"/>
    <b v="0"/>
    <x v="78"/>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x v="29"/>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x v="84"/>
    <b v="0"/>
    <s v="music/faith"/>
    <n v="11"/>
    <n v="55"/>
    <x v="4"/>
    <s v="faith"/>
    <x v="1735"/>
    <d v="2016-08-07T19:32:25"/>
  </r>
  <r>
    <n v="1736"/>
    <s v="In His Presence"/>
    <s v="A unique meditative album reflecting on the life of Christ, inviting Him into your presence"/>
    <n v="3000"/>
    <n v="22"/>
    <x v="2"/>
    <s v="US"/>
    <s v="USD"/>
    <n v="1447018833"/>
    <n v="1444423233"/>
    <b v="0"/>
    <x v="29"/>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x v="41"/>
    <b v="0"/>
    <s v="music/faith"/>
    <n v="21.25"/>
    <n v="56.666666666666664"/>
    <x v="4"/>
    <s v="faith"/>
    <x v="1737"/>
    <d v="2015-07-20T22:46:32"/>
  </r>
  <r>
    <n v="1738"/>
    <s v="The Flashing Lights"/>
    <s v="Music that inspires and gives hope for overcoming and change. And it is good music."/>
    <n v="5000"/>
    <n v="20"/>
    <x v="2"/>
    <s v="US"/>
    <s v="USD"/>
    <n v="1412283542"/>
    <n v="1409691542"/>
    <b v="0"/>
    <x v="29"/>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n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x v="33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x v="132"/>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x v="24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n v="1759"/>
    <s v="Death Valley"/>
    <s v="Death Valley will be the first photo book of Andi State"/>
    <n v="5000"/>
    <n v="5330"/>
    <x v="0"/>
    <s v="US"/>
    <s v="USD"/>
    <n v="1427309629"/>
    <n v="1425585229"/>
    <b v="0"/>
    <x v="72"/>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n v="1762"/>
    <s v="&quot;The Naked Pixel&quot; Ali Pakele"/>
    <s v="Project rewards $25 gets you 190+ digital images"/>
    <n v="100"/>
    <n v="885"/>
    <x v="0"/>
    <s v="US"/>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x v="70"/>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x v="19"/>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x v="20"/>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x v="10"/>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x v="20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x v="215"/>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x v="333"/>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x v="60"/>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x v="5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x v="80"/>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x v="80"/>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x v="80"/>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x v="237"/>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x v="59"/>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x v="75"/>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x v="48"/>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x v="79"/>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x v="7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x v="59"/>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x v="11"/>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x v="22"/>
    <b v="0"/>
    <s v="photography/photobooks"/>
    <n v="2.9550000000000001"/>
    <n v="73.875"/>
    <x v="8"/>
    <s v="photobooks"/>
    <x v="1806"/>
    <d v="2014-09-30T15:19:09"/>
  </r>
  <r>
    <n v="1807"/>
    <s v="Anywhere but Here"/>
    <s v="I want to explore alternative cultures and lifestyles in America."/>
    <n v="5000"/>
    <n v="553"/>
    <x v="2"/>
    <s v="US"/>
    <s v="USD"/>
    <n v="1411868313"/>
    <n v="1409276313"/>
    <b v="1"/>
    <x v="22"/>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x v="82"/>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x v="84"/>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x v="55"/>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x v="79"/>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x v="61"/>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x v="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x v="202"/>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n v="1824"/>
    <s v="Tin Man's Broken Wisdom Fund"/>
    <s v="cd fund raiser"/>
    <n v="3000"/>
    <n v="3002"/>
    <x v="0"/>
    <s v="US"/>
    <s v="USD"/>
    <n v="1389146880"/>
    <n v="1387403967"/>
    <b v="0"/>
    <x v="244"/>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n v="1826"/>
    <s v="BEAR GHOST! Professional Recording! Yay!"/>
    <s v="Hear your favorite Bear Ghost in eargasmic quality!"/>
    <n v="2000"/>
    <n v="2020"/>
    <x v="0"/>
    <s v="US"/>
    <s v="USD"/>
    <n v="1392675017"/>
    <n v="1390083017"/>
    <b v="0"/>
    <x v="44"/>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n v="1834"/>
    <s v="TDJ - All Part of the Plan EP/Tour"/>
    <s v="Help us fund our first tour and promote our new EP!"/>
    <n v="10000"/>
    <n v="11805"/>
    <x v="0"/>
    <s v="US"/>
    <s v="USD"/>
    <n v="1422140895"/>
    <n v="1418684895"/>
    <b v="0"/>
    <x v="24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n v="1836"/>
    <s v="KICKSTART OUR &lt;+3"/>
    <s v="Help fund our 2013 Sound &amp; Lighting Touring rig!"/>
    <n v="5000"/>
    <n v="10017"/>
    <x v="0"/>
    <s v="US"/>
    <s v="USD"/>
    <n v="1361129129"/>
    <n v="1359660329"/>
    <b v="0"/>
    <x v="16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x v="62"/>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x v="244"/>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x v="122"/>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x v="19"/>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n v="1859"/>
    <s v="Queen Kwong Tour to London and Paris"/>
    <s v="Queen Kwong is going ON TOUR to London and Paris!"/>
    <n v="3000"/>
    <n v="3955"/>
    <x v="0"/>
    <s v="US"/>
    <s v="USD"/>
    <n v="1316716129"/>
    <n v="1314124129"/>
    <b v="0"/>
    <x v="6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x v="84"/>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x v="29"/>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x v="202"/>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x v="62"/>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x v="84"/>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x v="8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x v="84"/>
    <b v="0"/>
    <s v="games/mobile games"/>
    <n v="0.12"/>
    <n v="3"/>
    <x v="6"/>
    <s v="mobile games"/>
    <x v="1879"/>
    <d v="2016-03-14T14:35:29"/>
  </r>
  <r>
    <n v="1880"/>
    <s v="Sim Betting Football"/>
    <s v="Sim Betting Football is the only football (soccer) betting simulation  game."/>
    <n v="5000"/>
    <n v="1004"/>
    <x v="2"/>
    <s v="GB"/>
    <s v="GBP"/>
    <n v="1459341380"/>
    <n v="1456839380"/>
    <b v="0"/>
    <x v="5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x v="16"/>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n v="1894"/>
    <s v="Help me release my first 3 song EP!!"/>
    <s v="Im trying to raise $1000 for a 3 song EP in a studio!"/>
    <n v="1000"/>
    <n v="1145"/>
    <x v="0"/>
    <s v="US"/>
    <s v="USD"/>
    <n v="1329082983"/>
    <n v="1326404583"/>
    <b v="0"/>
    <x v="9"/>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x v="8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x v="14"/>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x v="84"/>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x v="80"/>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x v="29"/>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x v="55"/>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x v="80"/>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x v="79"/>
    <b v="0"/>
    <s v="technology/gadgets"/>
    <n v="0.51"/>
    <n v="17"/>
    <x v="2"/>
    <s v="gadgets"/>
    <x v="1916"/>
    <d v="2016-11-07T18:12:55"/>
  </r>
  <r>
    <n v="1917"/>
    <s v="Chronovisor:The MOST innovative watch for night time reading"/>
    <s v="Let's build a legendary brand altogether"/>
    <n v="390000"/>
    <n v="205025"/>
    <x v="2"/>
    <s v="HK"/>
    <s v="HKD"/>
    <n v="1486708133"/>
    <n v="1484116133"/>
    <b v="0"/>
    <x v="16"/>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x v="217"/>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4"/>
    <n v="27.3896261682243"/>
    <x v="4"/>
    <s v="indie rock"/>
    <x v="1926"/>
    <d v="2010-11-02T00:26:00"/>
  </r>
  <r>
    <n v="1927"/>
    <s v="GBS Detroit Presents Hampshire"/>
    <s v="Hampshire is headed to GBS Detroit."/>
    <n v="600"/>
    <n v="620"/>
    <x v="0"/>
    <s v="US"/>
    <s v="USD"/>
    <n v="1331182740"/>
    <n v="1329856839"/>
    <b v="0"/>
    <x v="202"/>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x v="133"/>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x v="60"/>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x v="342"/>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x v="345"/>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x v="206"/>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x v="119"/>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x v="347"/>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x v="51"/>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x v="35"/>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x v="360"/>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x v="36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x v="364"/>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0.05"/>
    <n v="1"/>
    <x v="8"/>
    <s v="people"/>
    <x v="1986"/>
    <d v="2016-03-14T09:24:43"/>
  </r>
  <r>
    <n v="1987"/>
    <s v="Ethiopia: Beheld"/>
    <s v="A collection of images that depicts the beauty and diversity within Ethiopia"/>
    <n v="5500"/>
    <n v="2336"/>
    <x v="2"/>
    <s v="GB"/>
    <s v="GBP"/>
    <n v="1425223276"/>
    <n v="1422631276"/>
    <b v="0"/>
    <x v="33"/>
    <b v="0"/>
    <s v="photography/people"/>
    <n v="42.472727272727276"/>
    <n v="83.428571428571431"/>
    <x v="8"/>
    <s v="people"/>
    <x v="1987"/>
    <d v="2015-03-01T15:21:16"/>
  </r>
  <r>
    <n v="1988"/>
    <s v="Phillip Michael Photography"/>
    <s v="Expressing art in an image!"/>
    <n v="6000"/>
    <n v="25"/>
    <x v="2"/>
    <s v="US"/>
    <s v="USD"/>
    <n v="1440094742"/>
    <n v="1437502742"/>
    <b v="0"/>
    <x v="29"/>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x v="81"/>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x v="8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x v="84"/>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x v="8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x v="8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x v="63"/>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x v="20"/>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x v="277"/>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x v="368"/>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x v="37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x v="373"/>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x v="379"/>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x v="225"/>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x v="386"/>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x v="16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5"/>
    <n v="91.82989803350327"/>
    <x v="2"/>
    <s v="hardware"/>
    <x v="2048"/>
    <d v="2013-05-23T15:38:11"/>
  </r>
  <r>
    <n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x v="398"/>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x v="72"/>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x v="406"/>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x v="95"/>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x v="44"/>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n v="2099"/>
    <s v="Roosevelt Died."/>
    <s v="Our tour van died, we need help!"/>
    <n v="3000"/>
    <n v="3971"/>
    <x v="0"/>
    <s v="US"/>
    <s v="USD"/>
    <n v="1435808400"/>
    <n v="1434650084"/>
    <b v="0"/>
    <x v="287"/>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n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x v="7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x v="244"/>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x v="202"/>
    <b v="1"/>
    <s v="music/indie rock"/>
    <n v="100"/>
    <n v="27.272727272727273"/>
    <x v="4"/>
    <s v="indie rock"/>
    <x v="2112"/>
    <d v="2013-04-15T22:16:33"/>
  </r>
  <r>
    <n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n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x v="19"/>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x v="73"/>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x v="8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x v="81"/>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x v="84"/>
    <b v="0"/>
    <s v="games/video games"/>
    <n v="0.05"/>
    <n v="5"/>
    <x v="6"/>
    <s v="video games"/>
    <x v="2126"/>
    <d v="2014-12-08T23:21:27"/>
  </r>
  <r>
    <n v="2127"/>
    <s v="Three Monkeys - Part 1: Into the Abyss"/>
    <s v="Three Monkeys is an audio adventure game for PC."/>
    <n v="28000"/>
    <n v="8076"/>
    <x v="2"/>
    <s v="GB"/>
    <s v="GBP"/>
    <n v="1426158463"/>
    <n v="1423570063"/>
    <b v="0"/>
    <x v="163"/>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x v="29"/>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x v="8"/>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x v="80"/>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x v="8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x v="8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x v="19"/>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x v="80"/>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x v="8"/>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x v="6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11.25"/>
    <n v="45"/>
    <x v="6"/>
    <s v="video games"/>
    <x v="2143"/>
    <d v="2010-07-21T19:00:00"/>
  </r>
  <r>
    <n v="2144"/>
    <s v="Project Starborn"/>
    <s v="A thousand community-built sandbox games (and more!) with a fully-customizable game engine."/>
    <n v="35500"/>
    <n v="607"/>
    <x v="2"/>
    <s v="US"/>
    <s v="USD"/>
    <n v="1379164040"/>
    <n v="1376399240"/>
    <b v="0"/>
    <x v="5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x v="29"/>
    <b v="0"/>
    <s v="games/video games"/>
    <n v="0.02"/>
    <n v="1"/>
    <x v="6"/>
    <s v="video games"/>
    <x v="2146"/>
    <d v="2016-02-11T16:18:30"/>
  </r>
  <r>
    <n v="2147"/>
    <s v="Johnny Rocketfingers 3"/>
    <s v="A Point and Click Adventure on Steroids."/>
    <n v="390000"/>
    <n v="2716"/>
    <x v="2"/>
    <s v="US"/>
    <s v="USD"/>
    <n v="1416125148"/>
    <n v="1413356748"/>
    <b v="0"/>
    <x v="16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x v="84"/>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n v="2150"/>
    <s v="The Unknown Door"/>
    <s v="A pixel styled open world detective game."/>
    <n v="50000"/>
    <n v="405"/>
    <x v="2"/>
    <s v="NO"/>
    <s v="NOK"/>
    <n v="1468392599"/>
    <n v="1465800599"/>
    <b v="0"/>
    <x v="80"/>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x v="79"/>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x v="80"/>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x v="80"/>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x v="84"/>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x v="81"/>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x v="183"/>
    <b v="0"/>
    <s v="games/video games"/>
    <n v="2.6660714285714282"/>
    <n v="17.987951807228917"/>
    <x v="6"/>
    <s v="video games"/>
    <x v="2156"/>
    <d v="2013-09-16T20:30:06"/>
  </r>
  <r>
    <n v="2157"/>
    <s v="Nin"/>
    <s v="Gamers and 90's fans unite in this small tale of epic proportions!"/>
    <n v="75000"/>
    <n v="21144"/>
    <x v="2"/>
    <s v="US"/>
    <s v="USD"/>
    <n v="1482479940"/>
    <n v="1479684783"/>
    <b v="0"/>
    <x v="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x v="409"/>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x v="38"/>
    <b v="0"/>
    <s v="games/video games"/>
    <n v="0.85000000000000009"/>
    <n v="5.3125"/>
    <x v="6"/>
    <s v="video games"/>
    <x v="2160"/>
    <d v="2012-05-19T17:05:05"/>
  </r>
  <r>
    <n v="2161"/>
    <s v="CallMeGhost DEBUT ALBUM preorder!"/>
    <s v="We're trying to fund hard copies of our debut album!"/>
    <n v="400"/>
    <n v="463"/>
    <x v="0"/>
    <s v="US"/>
    <s v="USD"/>
    <n v="1443040059"/>
    <n v="1440448059"/>
    <b v="0"/>
    <x v="62"/>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2"/>
    <n v="75.11363636363636"/>
    <x v="4"/>
    <s v="rock"/>
    <x v="2163"/>
    <d v="2015-06-08T03:50:00"/>
  </r>
  <r>
    <n v="2164"/>
    <s v="Rosaline debut record"/>
    <s v="South Florida roots country/rock outfit's long awaited debut record"/>
    <n v="5500"/>
    <n v="5645"/>
    <x v="0"/>
    <s v="US"/>
    <s v="USD"/>
    <n v="1466827140"/>
    <n v="1464196414"/>
    <b v="0"/>
    <x v="1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x v="22"/>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x v="63"/>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x v="10"/>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x v="5"/>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x v="62"/>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x v="55"/>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x v="44"/>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x v="64"/>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x v="76"/>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x v="161"/>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x v="413"/>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x v="414"/>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x v="106"/>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x v="419"/>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x v="248"/>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x v="302"/>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x v="140"/>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x v="63"/>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x v="41"/>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x v="50"/>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x v="426"/>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x v="427"/>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x v="206"/>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x v="429"/>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x v="1"/>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x v="374"/>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x v="434"/>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x v="436"/>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x v="438"/>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x v="197"/>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x v="133"/>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x v="242"/>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x v="190"/>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x v="87"/>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x v="33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x v="65"/>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x v="441"/>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x v="441"/>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x v="33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x v="58"/>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x v="8"/>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x v="20"/>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x v="74"/>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x v="108"/>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x v="10"/>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x v="449"/>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x v="25"/>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n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x v="1"/>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x v="328"/>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x v="31"/>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x v="31"/>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x v="80"/>
    <b v="0"/>
    <s v="food/small batch"/>
    <n v="48"/>
    <n v="30"/>
    <x v="7"/>
    <s v="small batch"/>
    <x v="2323"/>
    <d v="2017-03-20T18:07:27"/>
  </r>
  <r>
    <n v="2324"/>
    <s v="Pies not Lies"/>
    <s v="A city centre shop selling great locally made food with room to chat and learn about eachother."/>
    <n v="7500"/>
    <n v="1555"/>
    <x v="3"/>
    <s v="GB"/>
    <s v="GBP"/>
    <n v="1490559285"/>
    <n v="1487970885"/>
    <b v="0"/>
    <x v="42"/>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x v="63"/>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x v="453"/>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x v="85"/>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x v="8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x v="29"/>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n v="2351"/>
    <s v="NZ Auction site.  No listing or success fees. Only $2 p/m"/>
    <s v="Donate $30 or more and receive a free selfie stick."/>
    <n v="18900"/>
    <n v="108"/>
    <x v="1"/>
    <s v="NZ"/>
    <s v="NZD"/>
    <n v="1430360739"/>
    <n v="1427768739"/>
    <b v="0"/>
    <x v="63"/>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n v="2354"/>
    <s v="Dissertation (Canceled)"/>
    <s v="Almost done with doctorate degree but need funding of $35,000 to complete research of project."/>
    <n v="35000"/>
    <n v="25"/>
    <x v="1"/>
    <s v="US"/>
    <s v="USD"/>
    <n v="1420910460"/>
    <n v="1415726460"/>
    <b v="0"/>
    <x v="29"/>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x v="84"/>
    <b v="0"/>
    <s v="technology/web"/>
    <n v="0.6875"/>
    <n v="27.5"/>
    <x v="2"/>
    <s v="web"/>
    <x v="2355"/>
    <d v="2015-05-02T22:02:16"/>
  </r>
  <r>
    <n v="2356"/>
    <s v="HardstyleUnited.com (Canceled)"/>
    <s v="HardstyleUnited.com The Global Hardstyle community. Your Hardstyle community."/>
    <n v="10000"/>
    <n v="0"/>
    <x v="1"/>
    <s v="NL"/>
    <s v="EUR"/>
    <n v="1433530104"/>
    <n v="1430938104"/>
    <b v="0"/>
    <x v="78"/>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x v="8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x v="29"/>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x v="84"/>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29"/>
    <n v="30"/>
    <x v="2"/>
    <s v="web"/>
    <x v="2372"/>
    <d v="2015-04-24T01:39:31"/>
  </r>
  <r>
    <n v="2373"/>
    <s v="Cykelauktion.com (Canceled)"/>
    <s v="We want to create a safe marketplace for buying and selling bicycles."/>
    <n v="850000"/>
    <n v="50"/>
    <x v="1"/>
    <s v="SE"/>
    <s v="SEK"/>
    <n v="1440863624"/>
    <n v="1438271624"/>
    <b v="0"/>
    <x v="29"/>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x v="80"/>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n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n v="2379"/>
    <s v="SelectCooks.com (Canceled)"/>
    <s v="Selectcooks.com is a community marketplace for people to list, find and hire chefs."/>
    <n v="30000"/>
    <n v="0"/>
    <x v="1"/>
    <s v="US"/>
    <s v="USD"/>
    <n v="1444004616"/>
    <n v="1440116616"/>
    <b v="0"/>
    <x v="78"/>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x v="8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x v="63"/>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x v="84"/>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x v="29"/>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x v="29"/>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x v="29"/>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0.71785714285714286"/>
    <n v="22.333333333333332"/>
    <x v="7"/>
    <s v="food trucks"/>
    <x v="2401"/>
    <d v="2016-03-05T19:44:56"/>
  </r>
  <r>
    <n v="2402"/>
    <s v="Cupcake Truck Unite"/>
    <s v="Small town, delicious treats, and a mobile truck"/>
    <n v="12000"/>
    <n v="52"/>
    <x v="2"/>
    <s v="US"/>
    <s v="USD"/>
    <n v="1431533931"/>
    <n v="1428941931"/>
    <b v="0"/>
    <x v="29"/>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x v="9"/>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x v="38"/>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x v="84"/>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x v="79"/>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x v="8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x v="8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x v="79"/>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n v="2418"/>
    <s v="Mexican food truck"/>
    <s v="I want to start my food truck business."/>
    <n v="25000"/>
    <n v="5"/>
    <x v="2"/>
    <s v="US"/>
    <s v="USD"/>
    <n v="1427225644"/>
    <n v="1422045244"/>
    <b v="0"/>
    <x v="81"/>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14.825133372851216"/>
    <n v="69.472222222222229"/>
    <x v="7"/>
    <s v="food trucks"/>
    <x v="2420"/>
    <d v="2014-11-10T01:41:35"/>
  </r>
  <r>
    <n v="2421"/>
    <s v="hot dog cart"/>
    <s v="help me start Merrill's first hot dog cart in this empty lot"/>
    <n v="6000"/>
    <n v="1"/>
    <x v="2"/>
    <s v="US"/>
    <s v="USD"/>
    <n v="1424536196"/>
    <n v="1421944196"/>
    <b v="0"/>
    <x v="29"/>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x v="29"/>
    <b v="0"/>
    <s v="food/food trucks"/>
    <n v="0.2"/>
    <n v="1"/>
    <x v="7"/>
    <s v="food trucks"/>
    <x v="2422"/>
    <d v="2015-03-11T16:23:56"/>
  </r>
  <r>
    <n v="2423"/>
    <s v="FBTR BBQ"/>
    <s v="FBTR is a Texas-style, North Carolina based, homemade BBQ company looking to bring good meat to the masses."/>
    <n v="60000"/>
    <n v="8"/>
    <x v="2"/>
    <s v="US"/>
    <s v="USD"/>
    <n v="1420044890"/>
    <n v="1417452890"/>
    <b v="0"/>
    <x v="29"/>
    <b v="0"/>
    <s v="food/food trucks"/>
    <n v="1.3333333333333334E-2"/>
    <n v="8"/>
    <x v="7"/>
    <s v="food trucks"/>
    <x v="2423"/>
    <d v="2014-12-31T16:54:50"/>
  </r>
  <r>
    <n v="2424"/>
    <s v="Lily and Memphs"/>
    <s v="Great and creative food from the heart in the form of a sweet food truck!"/>
    <n v="25000"/>
    <n v="310"/>
    <x v="2"/>
    <s v="US"/>
    <s v="USD"/>
    <n v="1414445108"/>
    <n v="1411853108"/>
    <b v="0"/>
    <x v="82"/>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x v="29"/>
    <b v="0"/>
    <s v="food/food trucks"/>
    <n v="2E-3"/>
    <n v="1"/>
    <x v="7"/>
    <s v="food trucks"/>
    <x v="2427"/>
    <d v="2016-03-23T06:38:53"/>
  </r>
  <r>
    <n v="2428"/>
    <s v="Premium Burgers"/>
    <s v="From Moo 2 You! We want to offer premium burgers to a taco flooded environment."/>
    <n v="35000"/>
    <n v="1"/>
    <x v="2"/>
    <s v="US"/>
    <s v="USD"/>
    <n v="1426182551"/>
    <n v="1423594151"/>
    <b v="0"/>
    <x v="29"/>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x v="84"/>
    <b v="0"/>
    <s v="food/food trucks"/>
    <n v="0.70000000000000007"/>
    <n v="10.5"/>
    <x v="7"/>
    <s v="food trucks"/>
    <x v="2430"/>
    <d v="2016-02-12T03:08:24"/>
  </r>
  <r>
    <n v="2431"/>
    <s v="Murphy's good eatin'"/>
    <s v="Go to Colorado and run a food truck with homemade food of all kinds."/>
    <n v="100000"/>
    <n v="2"/>
    <x v="2"/>
    <s v="US"/>
    <s v="USD"/>
    <n v="1467080613"/>
    <n v="1461896613"/>
    <b v="0"/>
    <x v="84"/>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x v="84"/>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x v="29"/>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x v="84"/>
    <b v="0"/>
    <s v="food/food trucks"/>
    <n v="0.2"/>
    <n v="5"/>
    <x v="7"/>
    <s v="food trucks"/>
    <x v="2440"/>
    <d v="2016-02-13T21:35:13"/>
  </r>
  <r>
    <n v="2441"/>
    <s v="Bring Alchemy Pops to the People!"/>
    <s v="YOU can help Alchemy Pops POP up on a street near you!"/>
    <n v="7500"/>
    <n v="8091"/>
    <x v="0"/>
    <s v="US"/>
    <s v="USD"/>
    <n v="1437627540"/>
    <n v="1435806054"/>
    <b v="0"/>
    <x v="280"/>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x v="153"/>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x v="85"/>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x v="11"/>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x v="68"/>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x v="75"/>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x v="16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x v="38"/>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x v="22"/>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x v="20"/>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x v="38"/>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n v="2492"/>
    <s v="SUPER NICE EP 2012"/>
    <s v="We're a band from Hawaii trying to produce our first EP and we need help!"/>
    <n v="600"/>
    <n v="750"/>
    <x v="0"/>
    <s v="US"/>
    <s v="USD"/>
    <n v="1339840740"/>
    <n v="1335397188"/>
    <b v="0"/>
    <x v="74"/>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x v="73"/>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x v="9"/>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x v="81"/>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x v="84"/>
    <b v="0"/>
    <s v="food/restaurants"/>
    <n v="0.6"/>
    <n v="15"/>
    <x v="7"/>
    <s v="restaurants"/>
    <x v="2506"/>
    <d v="2015-10-03T21:00:00"/>
  </r>
  <r>
    <n v="2507"/>
    <s v="Help Cafe Talavera get a New Kitchen!"/>
    <s v="Unique dishes for a unique city!."/>
    <n v="42850"/>
    <n v="0"/>
    <x v="2"/>
    <s v="US"/>
    <s v="USD"/>
    <n v="1431308704"/>
    <n v="1428716704"/>
    <b v="0"/>
    <x v="78"/>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x v="51"/>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n v="2519"/>
    <s v="Kelli's Kitchen"/>
    <s v="Better than your mom's, better than Cracker Barrel, only at Kelli's Kitchen (all from scratch)."/>
    <n v="150000"/>
    <n v="65"/>
    <x v="2"/>
    <s v="US"/>
    <s v="USD"/>
    <n v="1405741404"/>
    <n v="1403149404"/>
    <b v="0"/>
    <x v="80"/>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x v="55"/>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n v="2529"/>
    <s v="UrbanArias is DC's Contemporary Opera Company"/>
    <s v="Opera. Short. New."/>
    <n v="6000"/>
    <n v="6257"/>
    <x v="0"/>
    <s v="US"/>
    <s v="USD"/>
    <n v="1332636975"/>
    <n v="1328752575"/>
    <b v="0"/>
    <x v="88"/>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s v="Mark Hayes Requiem Recording"/>
    <s v="Mark Hayes: Requiem Recording"/>
    <n v="20000"/>
    <n v="20755"/>
    <x v="0"/>
    <s v="US"/>
    <s v="USD"/>
    <n v="1417463945"/>
    <n v="1414781945"/>
    <b v="0"/>
    <x v="76"/>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x v="333"/>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x v="211"/>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x v="59"/>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0.75"/>
    <n v="25"/>
    <x v="7"/>
    <s v="food trucks"/>
    <x v="2562"/>
    <d v="2016-10-11T12:35:39"/>
  </r>
  <r>
    <n v="2563"/>
    <s v="Phoenix Pearl Boba Tea Truck (Canceled)"/>
    <s v="Michigan based bubble tea and specialty ice cream food truck"/>
    <n v="20000"/>
    <n v="0"/>
    <x v="1"/>
    <s v="US"/>
    <s v="USD"/>
    <n v="1438226451"/>
    <n v="1433042451"/>
    <b v="0"/>
    <x v="78"/>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x v="29"/>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x v="80"/>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n v="2576"/>
    <s v="2 Go Fast Food (Canceled)"/>
    <s v="A New Twist with an American and Philippine fast food Mobile Trailer."/>
    <n v="10000"/>
    <n v="0"/>
    <x v="1"/>
    <s v="US"/>
    <s v="USD"/>
    <n v="1428707647"/>
    <n v="1424823247"/>
    <b v="0"/>
    <x v="78"/>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x v="84"/>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x v="202"/>
    <b v="0"/>
    <s v="food/food trucks"/>
    <n v="10.6"/>
    <n v="48.18181818181818"/>
    <x v="7"/>
    <s v="food trucks"/>
    <x v="2581"/>
    <d v="2015-11-16T16:04:58"/>
  </r>
  <r>
    <n v="2582"/>
    <s v="Drunken Wings"/>
    <s v="The place where chicken meets liquor for the first time!"/>
    <n v="90000"/>
    <n v="1"/>
    <x v="2"/>
    <s v="US"/>
    <s v="USD"/>
    <n v="1477784634"/>
    <n v="1475192634"/>
    <b v="0"/>
    <x v="29"/>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x v="81"/>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x v="29"/>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x v="84"/>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x v="29"/>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1.25E-3"/>
    <n v="1"/>
    <x v="7"/>
    <s v="food trucks"/>
    <x v="2594"/>
    <d v="2014-08-07T23:13:48"/>
  </r>
  <r>
    <n v="2595"/>
    <s v="Food Truck for Little Fox Bakery"/>
    <s v="Looking to put the best baked goods in Bowling Green on wheels"/>
    <n v="15000"/>
    <n v="1825"/>
    <x v="2"/>
    <s v="US"/>
    <s v="USD"/>
    <n v="1487915500"/>
    <n v="1485323500"/>
    <b v="0"/>
    <x v="10"/>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x v="74"/>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x v="25"/>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x v="81"/>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x v="209"/>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x v="468"/>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x v="146"/>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x v="64"/>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x v="473"/>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x v="55"/>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x v="29"/>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x v="8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x v="16"/>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2"/>
    <n v="8.5"/>
    <x v="2"/>
    <s v="space exploration"/>
    <x v="2654"/>
    <d v="2015-04-21T13:25:26"/>
  </r>
  <r>
    <n v="2655"/>
    <s v="Balloons (Canceled)"/>
    <s v="Thank you for your support!"/>
    <n v="15000"/>
    <n v="3155"/>
    <x v="1"/>
    <s v="US"/>
    <s v="USD"/>
    <n v="1455048000"/>
    <n v="1452631647"/>
    <b v="0"/>
    <x v="68"/>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x v="215"/>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6E-2"/>
    <n v="22.75"/>
    <x v="2"/>
    <s v="space exploration"/>
    <x v="2658"/>
    <d v="2016-07-30T21:13:14"/>
  </r>
  <r>
    <n v="2659"/>
    <s v="test (Canceled)"/>
    <s v="test"/>
    <n v="49000"/>
    <n v="1333"/>
    <x v="1"/>
    <s v="US"/>
    <s v="USD"/>
    <n v="1429321210"/>
    <n v="1426729210"/>
    <b v="0"/>
    <x v="73"/>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x v="33"/>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x v="82"/>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x v="83"/>
    <b v="0"/>
    <s v="technology/makerspaces"/>
    <n v="0.33"/>
    <n v="44"/>
    <x v="2"/>
    <s v="makerspaces"/>
    <x v="2679"/>
    <d v="2015-02-28T00:01:34"/>
  </r>
  <r>
    <n v="2680"/>
    <s v="iHeart Pillow"/>
    <s v="iHeartPillow, Connecting loved ones"/>
    <n v="32000"/>
    <n v="276"/>
    <x v="2"/>
    <s v="ES"/>
    <s v="EUR"/>
    <n v="1459915491"/>
    <n v="1457327091"/>
    <b v="0"/>
    <x v="80"/>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x v="84"/>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x v="9"/>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x v="8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x v="80"/>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x v="29"/>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n v="2688"/>
    <s v="Mac N Cheez Food Truck"/>
    <s v="The amazing gourmet Mac N Cheez Food Truck Campaigne!"/>
    <n v="50000"/>
    <n v="74"/>
    <x v="2"/>
    <s v="US"/>
    <s v="USD"/>
    <n v="1424746800"/>
    <n v="1422067870"/>
    <b v="0"/>
    <x v="25"/>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10.7325"/>
    <n v="72.762711864406782"/>
    <x v="7"/>
    <s v="food trucks"/>
    <x v="2690"/>
    <d v="2015-06-03T02:31:16"/>
  </r>
  <r>
    <n v="2691"/>
    <s v="Cook"/>
    <s v="A Great New local Food Truck serving up ethnic fusion inspired eats in Ottawa."/>
    <n v="65000"/>
    <n v="35"/>
    <x v="2"/>
    <s v="CA"/>
    <s v="CAD"/>
    <n v="1431278557"/>
    <n v="1427390557"/>
    <b v="0"/>
    <x v="84"/>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x v="29"/>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x v="8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x v="8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x v="44"/>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x v="47"/>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x v="80"/>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x v="63"/>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x v="22"/>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x v="479"/>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x v="116"/>
    <b v="1"/>
    <s v="technology/hardware"/>
    <n v="144.54249999999999"/>
    <n v="511.65486725663715"/>
    <x v="2"/>
    <s v="hardware"/>
    <x v="2725"/>
    <d v="2017-03-01T17:52:15"/>
  </r>
  <r>
    <n v="2726"/>
    <s v="Krimston TWO - Dual SIM case for iPhone"/>
    <s v="Krimston TWO: iPhone Dual SIM Case"/>
    <n v="100000"/>
    <n v="105745"/>
    <x v="0"/>
    <s v="US"/>
    <s v="USD"/>
    <n v="1461333311"/>
    <n v="1458741311"/>
    <b v="0"/>
    <x v="442"/>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x v="413"/>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x v="80"/>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x v="59"/>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x v="80"/>
    <b v="0"/>
    <s v="publishing/children's books"/>
    <n v="1.06"/>
    <n v="13.25"/>
    <x v="3"/>
    <s v="children's books"/>
    <x v="2748"/>
    <d v="2016-09-02T17:03:22"/>
  </r>
  <r>
    <n v="2749"/>
    <s v="A Tree is a Tree, no matter what you see.  CHILDREN'S BOOK"/>
    <s v="Self-publishing my children's book."/>
    <n v="10000"/>
    <n v="110"/>
    <x v="2"/>
    <s v="US"/>
    <s v="USD"/>
    <n v="1428171037"/>
    <n v="1425582637"/>
    <b v="0"/>
    <x v="84"/>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x v="41"/>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x v="51"/>
    <b v="0"/>
    <s v="publishing/children's books"/>
    <n v="10.48"/>
    <n v="31.757575757575758"/>
    <x v="3"/>
    <s v="children's books"/>
    <x v="2756"/>
    <d v="2014-01-11T21:36:41"/>
  </r>
  <r>
    <n v="2757"/>
    <s v="C is for Crooked"/>
    <s v="A children's letter book that Lampoons Hillary Clinton"/>
    <n v="1500"/>
    <n v="10"/>
    <x v="2"/>
    <s v="US"/>
    <s v="USD"/>
    <n v="1470498332"/>
    <n v="1469202332"/>
    <b v="0"/>
    <x v="84"/>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x v="80"/>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x v="8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x v="80"/>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x v="80"/>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x v="8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x v="69"/>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x v="84"/>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x v="29"/>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x v="59"/>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x v="136"/>
    <b v="1"/>
    <s v="theater/plays"/>
    <n v="104.67999999999999"/>
    <n v="36.859154929577464"/>
    <x v="1"/>
    <s v="plays"/>
    <x v="2785"/>
    <d v="2016-08-05T21:00:00"/>
  </r>
  <r>
    <n v="2786"/>
    <s v="Fierce"/>
    <s v="A heart-melting farce about sex, art and the lovelorn lay-abouts of London-town."/>
    <n v="2500"/>
    <n v="2946"/>
    <x v="0"/>
    <s v="GB"/>
    <s v="GBP"/>
    <n v="1404913180"/>
    <n v="1403703580"/>
    <b v="0"/>
    <x v="142"/>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
    <n v="31.5"/>
    <x v="1"/>
    <s v="plays"/>
    <x v="2787"/>
    <d v="2014-07-18T04:45:52"/>
  </r>
  <r>
    <n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n v="2789"/>
    <s v="The Adventurers Club"/>
    <s v="BNT's Biggest Adventure So Far: Our 2015 full length production!"/>
    <n v="3000"/>
    <n v="3035"/>
    <x v="0"/>
    <s v="US"/>
    <s v="USD"/>
    <n v="1426132800"/>
    <n v="1424477934"/>
    <b v="0"/>
    <x v="5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x v="208"/>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x v="62"/>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n v="2807"/>
    <s v="The Commission Theatre Co."/>
    <s v="Bringing Shakespeare back to the Playwrights"/>
    <n v="5000"/>
    <n v="6300"/>
    <x v="0"/>
    <s v="US"/>
    <s v="USD"/>
    <n v="1435611438"/>
    <n v="1433019438"/>
    <b v="0"/>
    <x v="251"/>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x v="52"/>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x v="51"/>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x v="225"/>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x v="174"/>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x v="88"/>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x v="202"/>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n v="2833"/>
    <s v="Star Man Rocket Man"/>
    <s v="A new play about exploring outer space"/>
    <n v="2700"/>
    <n v="2923"/>
    <x v="0"/>
    <s v="US"/>
    <s v="USD"/>
    <n v="1444528800"/>
    <n v="1442804633"/>
    <b v="0"/>
    <x v="2"/>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x v="64"/>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x v="29"/>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x v="29"/>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x v="79"/>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x v="25"/>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x v="81"/>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x v="79"/>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x v="41"/>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n v="2859"/>
    <s v="Grover Theatre Company (GTC)"/>
    <s v="A theatre company that will create works to inspire young people and get everyone involved."/>
    <n v="2000"/>
    <n v="35"/>
    <x v="2"/>
    <s v="AU"/>
    <s v="AUD"/>
    <n v="1444984904"/>
    <n v="1439800904"/>
    <b v="0"/>
    <x v="29"/>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x v="82"/>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x v="8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x v="8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x v="29"/>
    <b v="0"/>
    <s v="theater/plays"/>
    <n v="0.04"/>
    <n v="20"/>
    <x v="1"/>
    <s v="plays"/>
    <x v="2863"/>
    <d v="2014-09-09T16:12:03"/>
  </r>
  <r>
    <n v="2864"/>
    <s v="'Haunting Julia' by Alan Ayckbourn"/>
    <s v="Accessible, original theatre for all!"/>
    <n v="2500"/>
    <n v="40"/>
    <x v="2"/>
    <s v="GB"/>
    <s v="GBP"/>
    <n v="1437139080"/>
    <n v="1434552207"/>
    <b v="0"/>
    <x v="8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x v="84"/>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x v="73"/>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x v="65"/>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x v="62"/>
    <b v="0"/>
    <s v="theater/plays"/>
    <n v="4.67"/>
    <n v="35.92307692307692"/>
    <x v="1"/>
    <s v="plays"/>
    <x v="2871"/>
    <d v="2014-12-21T17:43:33"/>
  </r>
  <r>
    <n v="2872"/>
    <s v="Loud Arts"/>
    <s v="Local Theatre group in Loudoun County, Virginia. Looking for funds to start producing shows!"/>
    <n v="3000"/>
    <n v="0"/>
    <x v="2"/>
    <s v="US"/>
    <s v="USD"/>
    <n v="1434768438"/>
    <n v="1429584438"/>
    <b v="0"/>
    <x v="78"/>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x v="8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x v="8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x v="29"/>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x v="60"/>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x v="80"/>
    <b v="0"/>
    <s v="theater/plays"/>
    <n v="0.41111111111111115"/>
    <n v="46.25"/>
    <x v="1"/>
    <s v="plays"/>
    <x v="2884"/>
    <d v="2014-12-05T17:27:15"/>
  </r>
  <r>
    <n v="2885"/>
    <s v="The Wedding"/>
    <s v="An historic and proud work of Polish nationalistic literature performed on stage."/>
    <n v="400"/>
    <n v="130"/>
    <x v="2"/>
    <s v="US"/>
    <s v="USD"/>
    <n v="1426294201"/>
    <n v="1423705801"/>
    <b v="0"/>
    <x v="81"/>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x v="25"/>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x v="8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x v="73"/>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x v="57"/>
    <b v="0"/>
    <s v="theater/plays"/>
    <n v="9.0909090909090917"/>
    <n v="29.411764705882351"/>
    <x v="1"/>
    <s v="plays"/>
    <x v="2892"/>
    <d v="2014-08-25T21:00:00"/>
  </r>
  <r>
    <n v="2893"/>
    <s v="REDISCOVERING KIA THE PLAY"/>
    <s v="Fundraising for REDISCOVERING KIA THE PLAY"/>
    <n v="5000"/>
    <n v="25"/>
    <x v="2"/>
    <s v="US"/>
    <s v="USD"/>
    <n v="1420768800"/>
    <n v="1415644395"/>
    <b v="0"/>
    <x v="84"/>
    <b v="0"/>
    <s v="theater/plays"/>
    <n v="0.5"/>
    <n v="12.5"/>
    <x v="1"/>
    <s v="plays"/>
    <x v="2893"/>
    <d v="2015-01-09T02:00:00"/>
  </r>
  <r>
    <n v="2894"/>
    <s v="How Could You Do This To Me (The Stage Play)"/>
    <s v="This Is A Story About A Woman A Man And A Woman"/>
    <n v="50000"/>
    <n v="0"/>
    <x v="2"/>
    <s v="US"/>
    <s v="USD"/>
    <n v="1428100815"/>
    <n v="1422920415"/>
    <b v="0"/>
    <x v="78"/>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x v="8"/>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x v="8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x v="8"/>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x v="84"/>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x v="80"/>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x v="5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x v="84"/>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x v="29"/>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x v="55"/>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x v="84"/>
    <b v="0"/>
    <s v="theater/plays"/>
    <n v="0.02"/>
    <n v="1"/>
    <x v="1"/>
    <s v="plays"/>
    <x v="2913"/>
    <d v="2014-09-06T22:08:59"/>
  </r>
  <r>
    <n v="2914"/>
    <s v="Hercules the Panto"/>
    <s v="Hercules must complete four challenges in order to meet the father he never knew"/>
    <n v="25000"/>
    <n v="1"/>
    <x v="2"/>
    <s v="GB"/>
    <s v="GBP"/>
    <n v="1426365994"/>
    <n v="1421185594"/>
    <b v="0"/>
    <x v="29"/>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x v="8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x v="63"/>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x v="82"/>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x v="9"/>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x v="79"/>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x v="62"/>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x v="79"/>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x v="73"/>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x v="5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n v="2937"/>
    <s v="UCAS"/>
    <s v="UCAS is a new British musical premiering at the Edinburgh Fringe Festival 2014."/>
    <n v="1500"/>
    <n v="2000"/>
    <x v="0"/>
    <s v="GB"/>
    <s v="GBP"/>
    <n v="1405249113"/>
    <n v="1402657113"/>
    <b v="0"/>
    <x v="16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x v="58"/>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x v="29"/>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x v="29"/>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x v="84"/>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x v="82"/>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x v="8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x v="202"/>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x v="9"/>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x v="8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n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x v="486"/>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x v="6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x v="33"/>
    <b v="1"/>
    <s v="theater/spaces"/>
    <n v="100"/>
    <n v="35.714285714285715"/>
    <x v="1"/>
    <s v="spaces"/>
    <x v="2988"/>
    <d v="2016-06-20T08:41:21"/>
  </r>
  <r>
    <n v="2989"/>
    <s v="Let's Light Up The Gem!"/>
    <s v="Bring the movies back to Bethel, Maine."/>
    <n v="20000"/>
    <n v="35307"/>
    <x v="0"/>
    <s v="US"/>
    <s v="USD"/>
    <n v="1450673940"/>
    <n v="1448756962"/>
    <b v="0"/>
    <x v="487"/>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x v="74"/>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x v="31"/>
    <b v="1"/>
    <s v="theater/spaces"/>
    <n v="104.5"/>
    <n v="48.984375"/>
    <x v="1"/>
    <s v="spaces"/>
    <x v="2992"/>
    <d v="2016-10-09T18:25:10"/>
  </r>
  <r>
    <n v="2993"/>
    <s v="TRUE WEST: Think, Dog! Productions"/>
    <s v="Help us build the Kitchen from Hell!"/>
    <n v="1000"/>
    <n v="1003"/>
    <x v="0"/>
    <s v="US"/>
    <s v="USD"/>
    <n v="1455998867"/>
    <n v="1453406867"/>
    <b v="0"/>
    <x v="19"/>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x v="22"/>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n v="3007"/>
    <s v="Bethlem"/>
    <s v="Consuite for 2015 CoreCon.  An adventure into insanity."/>
    <n v="600"/>
    <n v="1080"/>
    <x v="0"/>
    <s v="US"/>
    <s v="USD"/>
    <n v="1429938683"/>
    <n v="1428124283"/>
    <b v="0"/>
    <x v="9"/>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x v="108"/>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n v="3028"/>
    <s v="A Home for Vegas Theatre Hub"/>
    <s v="We have a space! Help us fill it with a stage, chairs, gear and audiences' laughter!"/>
    <n v="5000"/>
    <n v="8401"/>
    <x v="0"/>
    <s v="US"/>
    <s v="USD"/>
    <n v="1471242025"/>
    <n v="1468650025"/>
    <b v="0"/>
    <x v="221"/>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x v="60"/>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x v="163"/>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n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x v="5"/>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x v="2"/>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x v="84"/>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x v="8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x v="29"/>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x v="79"/>
    <b v="0"/>
    <s v="theater/spaces"/>
    <n v="0.15227272727272728"/>
    <n v="55.833333333333336"/>
    <x v="1"/>
    <s v="spaces"/>
    <x v="3060"/>
    <d v="2015-09-28T06:35:34"/>
  </r>
  <r>
    <n v="3061"/>
    <s v="Help Save Parkway Cinemas!"/>
    <s v="Save a historic Local theater."/>
    <n v="1000000"/>
    <n v="0"/>
    <x v="2"/>
    <s v="US"/>
    <s v="USD"/>
    <n v="1407955748"/>
    <n v="1405363748"/>
    <b v="0"/>
    <x v="78"/>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x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x v="250"/>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x v="84"/>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x v="41"/>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x v="2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x v="9"/>
    <b v="0"/>
    <s v="theater/spaces"/>
    <n v="8.64"/>
    <n v="64.8"/>
    <x v="1"/>
    <s v="spaces"/>
    <x v="3075"/>
    <d v="2016-08-19T02:27:20"/>
  </r>
  <r>
    <n v="3076"/>
    <s v="10,000 Hours"/>
    <s v="Helping female comedians get in their 10,000 Hours of practice!"/>
    <n v="10000"/>
    <n v="1506"/>
    <x v="2"/>
    <s v="US"/>
    <s v="USD"/>
    <n v="1444405123"/>
    <n v="1439221123"/>
    <b v="0"/>
    <x v="133"/>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x v="79"/>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x v="8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x v="43"/>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x v="82"/>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x v="82"/>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x v="29"/>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x v="29"/>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x v="74"/>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x v="8"/>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x v="24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x v="84"/>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x v="81"/>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x v="162"/>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x v="60"/>
    <b v="0"/>
    <s v="theater/spaces"/>
    <n v="19.762499999999999"/>
    <n v="272.58620689655174"/>
    <x v="1"/>
    <s v="spaces"/>
    <x v="3107"/>
    <d v="2015-05-11T19:32:31"/>
  </r>
  <r>
    <n v="3108"/>
    <s v="Funding a home for our Children's Theater"/>
    <s v="We need a permanent home for the theater!"/>
    <n v="50000"/>
    <n v="26"/>
    <x v="2"/>
    <s v="US"/>
    <s v="USD"/>
    <n v="1430234394"/>
    <n v="1425053994"/>
    <b v="0"/>
    <x v="84"/>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x v="29"/>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x v="88"/>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x v="82"/>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x v="29"/>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x v="73"/>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x v="29"/>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x v="84"/>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x v="73"/>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x v="29"/>
    <b v="0"/>
    <s v="theater/spaces"/>
    <n v="0.66666666666666674"/>
    <n v="10"/>
    <x v="1"/>
    <s v="spaces"/>
    <x v="3121"/>
    <d v="2014-09-26T16:18:55"/>
  </r>
  <r>
    <n v="3122"/>
    <s v="be back soon (Canceled)"/>
    <s v="cancelled until further notice"/>
    <n v="199"/>
    <n v="116"/>
    <x v="1"/>
    <s v="US"/>
    <s v="USD"/>
    <n v="1478733732"/>
    <n v="1478298132"/>
    <b v="0"/>
    <x v="84"/>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x v="80"/>
    <b v="0"/>
    <s v="theater/spaces"/>
    <n v="3.2499999999999999E-3"/>
    <n v="6.5"/>
    <x v="1"/>
    <s v="spaces"/>
    <x v="3124"/>
    <d v="2015-02-02T18:43:21"/>
  </r>
  <r>
    <n v="3125"/>
    <s v="N/A (Canceled)"/>
    <s v="N/A"/>
    <n v="1500000"/>
    <n v="0"/>
    <x v="1"/>
    <s v="US"/>
    <s v="USD"/>
    <n v="1452142672"/>
    <n v="1449550672"/>
    <b v="0"/>
    <x v="78"/>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0.8"/>
    <n v="10"/>
    <x v="1"/>
    <s v="plays"/>
    <x v="3129"/>
    <d v="2017-04-18T19:13:39"/>
  </r>
  <r>
    <n v="3130"/>
    <s v="MEDEA | A New Vision"/>
    <s v="A shockingly relevant modern take on a 2,000-year-old tragedy that confronts current gender politics."/>
    <n v="10000"/>
    <n v="375"/>
    <x v="3"/>
    <s v="US"/>
    <s v="USD"/>
    <n v="1492145940"/>
    <n v="1489504916"/>
    <b v="0"/>
    <x v="80"/>
    <b v="0"/>
    <s v="theater/plays"/>
    <n v="3.75"/>
    <n v="93.75"/>
    <x v="1"/>
    <s v="plays"/>
    <x v="3130"/>
    <d v="2017-04-14T04:59:00"/>
  </r>
  <r>
    <n v="3131"/>
    <s v="SNAKE EYES"/>
    <s v="A Staged Reading of &quot;Snake Eyes,&quot; a new play by Alex Rafala"/>
    <n v="4100"/>
    <n v="645"/>
    <x v="3"/>
    <s v="US"/>
    <s v="USD"/>
    <n v="1491656045"/>
    <n v="1489067645"/>
    <b v="0"/>
    <x v="8"/>
    <b v="0"/>
    <s v="theater/plays"/>
    <n v="15.731707317073171"/>
    <n v="53.75"/>
    <x v="1"/>
    <s v="plays"/>
    <x v="3131"/>
    <d v="2017-04-08T12:54:05"/>
  </r>
  <r>
    <n v="3132"/>
    <s v="A Bite of a Snake Play"/>
    <s v="Smells Like Money, Drips Like Honey, Taste Like Mocha, Better Run AWAY"/>
    <n v="30000"/>
    <n v="10"/>
    <x v="3"/>
    <s v="US"/>
    <s v="USD"/>
    <n v="1492759460"/>
    <n v="1487579060"/>
    <b v="0"/>
    <x v="29"/>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x v="29"/>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x v="22"/>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x v="8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x v="209"/>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n v="3146"/>
    <s v="SoÃ±Ã© una ciudad amurallada"/>
    <s v="Somos... Podemos... Amamos... Nuestra muralla, nuestra utopÃ­a. Que el amor sea el lÃ­mite"/>
    <n v="50000"/>
    <n v="5250"/>
    <x v="3"/>
    <s v="MX"/>
    <s v="MXN"/>
    <n v="1492356166"/>
    <n v="1488471766"/>
    <b v="0"/>
    <x v="8"/>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x v="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x v="85"/>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x v="198"/>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x v="177"/>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n v="3157"/>
    <s v="Summer FourPlay"/>
    <s v="Four Directors.  Four One Acts.  Four Genres.  For You."/>
    <n v="4000"/>
    <n v="4040"/>
    <x v="0"/>
    <s v="US"/>
    <s v="USD"/>
    <n v="1405746000"/>
    <n v="1404932105"/>
    <b v="1"/>
    <x v="14"/>
    <b v="1"/>
    <s v="theater/plays"/>
    <n v="101"/>
    <n v="98.536585365853654"/>
    <x v="1"/>
    <s v="plays"/>
    <x v="3157"/>
    <d v="2014-07-19T05:00:00"/>
  </r>
  <r>
    <n v="3158"/>
    <s v="Nursery Crimes"/>
    <s v="A 40s crime-noir play using nursery rhyme characters."/>
    <n v="5000"/>
    <n v="5700"/>
    <x v="0"/>
    <s v="US"/>
    <s v="USD"/>
    <n v="1374523752"/>
    <n v="1371931752"/>
    <b v="1"/>
    <x v="50"/>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x v="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x v="142"/>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x v="287"/>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x v="64"/>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n v="3169"/>
    <s v="The Window"/>
    <s v="We're bringing The Window to the Cherry Lane Theater in January 2014."/>
    <n v="8000"/>
    <n v="8241"/>
    <x v="0"/>
    <s v="US"/>
    <s v="USD"/>
    <n v="1386910740"/>
    <n v="1384364561"/>
    <b v="1"/>
    <x v="141"/>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x v="26"/>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x v="10"/>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x v="80"/>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x v="22"/>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x v="5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x v="70"/>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x v="79"/>
    <b v="0"/>
    <s v="theater/musical"/>
    <n v="0.06"/>
    <n v="300"/>
    <x v="1"/>
    <s v="musical"/>
    <x v="3196"/>
    <d v="2015-08-01T14:00:00"/>
  </r>
  <r>
    <n v="3197"/>
    <s v="Mirror, mirror on the wall"/>
    <s v="This years most important stage project for young artists in our region. www.ungespor.no"/>
    <n v="10000"/>
    <n v="1145"/>
    <x v="2"/>
    <s v="NO"/>
    <s v="NOK"/>
    <n v="1423050618"/>
    <n v="1420458618"/>
    <b v="0"/>
    <x v="80"/>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x v="8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x v="28"/>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x v="29"/>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x v="84"/>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x v="79"/>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x v="225"/>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x v="2"/>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n v="3220"/>
    <s v="Burners"/>
    <s v="A sci-fi thriller for the stage opening March 10 in Los Angeles."/>
    <n v="15000"/>
    <n v="15126"/>
    <x v="0"/>
    <s v="US"/>
    <s v="USD"/>
    <n v="1489352400"/>
    <n v="1486411204"/>
    <b v="1"/>
    <x v="211"/>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x v="142"/>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x v="42"/>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x v="314"/>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x v="275"/>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x v="26"/>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x v="50"/>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n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x v="248"/>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x v="11"/>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x v="196"/>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x v="72"/>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n v="3271"/>
    <s v="Saxon Court at Southwark Playhouse"/>
    <s v="A razor sharp satire to darken your Christmas."/>
    <n v="1500"/>
    <n v="1950"/>
    <x v="0"/>
    <s v="GB"/>
    <s v="GBP"/>
    <n v="1414927775"/>
    <n v="1412332175"/>
    <b v="1"/>
    <x v="13"/>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x v="64"/>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x v="61"/>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n v="3285"/>
    <s v="By Morning"/>
    <s v="A new play by Matthew Gasda"/>
    <n v="4999"/>
    <n v="5604"/>
    <x v="0"/>
    <s v="US"/>
    <s v="USD"/>
    <n v="1488258000"/>
    <n v="1485556626"/>
    <b v="0"/>
    <x v="75"/>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x v="69"/>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x v="41"/>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x v="5"/>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x v="3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n v="3302"/>
    <s v="El muro de BorÃ­s KiÃ©n"/>
    <s v="FilosofÃ­a de los anÃ³nimos"/>
    <n v="8400"/>
    <n v="8685"/>
    <x v="0"/>
    <s v="ES"/>
    <s v="EUR"/>
    <n v="1481099176"/>
    <n v="1478507176"/>
    <b v="0"/>
    <x v="133"/>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x v="489"/>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x v="9"/>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n v="3309"/>
    <s v="Collision Course"/>
    <s v="Two unlikely friends, a garage, tinned beans &amp; the end of the world."/>
    <n v="350"/>
    <n v="558"/>
    <x v="0"/>
    <s v="GB"/>
    <s v="GBP"/>
    <n v="1476632178"/>
    <n v="1473953778"/>
    <b v="0"/>
    <x v="162"/>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x v="162"/>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x v="14"/>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x v="6"/>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x v="58"/>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x v="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x v="55"/>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x v="1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x v="82"/>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x v="69"/>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x v="33"/>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x v="241"/>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n v="3360"/>
    <s v="Pretty Butch"/>
    <s v="World Premiere, an M1 Singapore Fringe Festival 2017 commission."/>
    <n v="9000"/>
    <n v="9124"/>
    <x v="0"/>
    <s v="SG"/>
    <s v="SGD"/>
    <n v="1481731140"/>
    <n v="1479866343"/>
    <b v="0"/>
    <x v="250"/>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x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x v="5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x v="44"/>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x v="8"/>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x v="74"/>
    <b v="1"/>
    <s v="theater/plays"/>
    <n v="142.36363636363635"/>
    <n v="29"/>
    <x v="1"/>
    <s v="plays"/>
    <x v="3394"/>
    <d v="2014-07-27T14:17:25"/>
  </r>
  <r>
    <n v="3395"/>
    <s v="MIRAMAR"/>
    <s v="Miramar is a a darkly funny play exploring what it is we call â€˜homeâ€™."/>
    <n v="500"/>
    <n v="920"/>
    <x v="0"/>
    <s v="GB"/>
    <s v="GBP"/>
    <n v="1433009400"/>
    <n v="1431795944"/>
    <b v="0"/>
    <x v="44"/>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x v="33"/>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x v="111"/>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x v="5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x v="110"/>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x v="55"/>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x v="82"/>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x v="73"/>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x v="201"/>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x v="60"/>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n v="3433"/>
    <s v="The Dybbuk"/>
    <s v="death&amp;pretzels presents their first Chicago based project:_x000a_The Dybbuk by S. Ansky"/>
    <n v="9500"/>
    <n v="9525"/>
    <x v="0"/>
    <s v="US"/>
    <s v="USD"/>
    <n v="1402974000"/>
    <n v="1400290255"/>
    <b v="0"/>
    <x v="26"/>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x v="22"/>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x v="162"/>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
    <n v="43.28"/>
    <x v="1"/>
    <s v="plays"/>
    <x v="3446"/>
    <d v="2015-02-05T12:20:00"/>
  </r>
  <r>
    <n v="3447"/>
    <s v="The Vagabond Halfback"/>
    <s v="&quot;He was a poet, a vagrant, a philosopher, a lady's man and a hard drinker&quot;"/>
    <n v="1000"/>
    <n v="1078"/>
    <x v="0"/>
    <s v="US"/>
    <s v="USD"/>
    <n v="1458332412"/>
    <n v="1454448012"/>
    <b v="0"/>
    <x v="25"/>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n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x v="10"/>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n v="3467"/>
    <s v="Venus in Fur, Los Angeles."/>
    <s v="Venus in Fur, By David Ives."/>
    <n v="3000"/>
    <n v="3030"/>
    <x v="0"/>
    <s v="US"/>
    <s v="USD"/>
    <n v="1426864032"/>
    <n v="1424275632"/>
    <b v="0"/>
    <x v="5"/>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x v="82"/>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x v="209"/>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x v="51"/>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x v="1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x v="144"/>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x v="62"/>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x v="2"/>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x v="41"/>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x v="5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x v="202"/>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x v="62"/>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x v="51"/>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x v="64"/>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x v="144"/>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x v="142"/>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x v="19"/>
    <b v="1"/>
    <s v="theater/plays"/>
    <n v="100"/>
    <n v="125"/>
    <x v="1"/>
    <s v="plays"/>
    <x v="3530"/>
    <d v="2016-04-10T20:00:00"/>
  </r>
  <r>
    <n v="3531"/>
    <s v="The Reinvention of Lily Johnson"/>
    <s v="A political comedy for a crazy election year"/>
    <n v="1000"/>
    <n v="1280"/>
    <x v="0"/>
    <s v="US"/>
    <s v="USD"/>
    <n v="1467301334"/>
    <n v="1464709334"/>
    <b v="0"/>
    <x v="55"/>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n v="3534"/>
    <s v="Night of Ashes"/>
    <s v="A Theatrical Prequel to Hell's Rebels, the current Pathfinder Adventure Path from Paizo Publishing"/>
    <n v="5000"/>
    <n v="7810"/>
    <x v="0"/>
    <s v="US"/>
    <s v="USD"/>
    <n v="1443711623"/>
    <n v="1440687623"/>
    <b v="0"/>
    <x v="386"/>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x v="67"/>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x v="62"/>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x v="268"/>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x v="5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x v="31"/>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x v="201"/>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x v="28"/>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x v="9"/>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n v="3572"/>
    <s v="Monster"/>
    <s v="A darkly comic one woman show by Abram Rooney as part of The Camden Fringe 2015."/>
    <n v="500"/>
    <n v="500"/>
    <x v="0"/>
    <s v="GB"/>
    <s v="GBP"/>
    <n v="1434894082"/>
    <n v="1432302082"/>
    <b v="0"/>
    <x v="82"/>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x v="81"/>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x v="74"/>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x v="7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x v="74"/>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x v="43"/>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x v="23"/>
    <b v="1"/>
    <s v="theater/plays"/>
    <n v="119.11764705882352"/>
    <n v="176.08695652173913"/>
    <x v="1"/>
    <s v="plays"/>
    <x v="3585"/>
    <d v="2014-12-21T17:11:30"/>
  </r>
  <r>
    <n v="3586"/>
    <s v="Actors &amp; Musicians who are Blind or Autistic"/>
    <s v="See Theatre In A New Light"/>
    <n v="7500"/>
    <n v="8207"/>
    <x v="0"/>
    <s v="US"/>
    <s v="USD"/>
    <n v="1474649070"/>
    <n v="1469465070"/>
    <b v="0"/>
    <x v="241"/>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n v="3595"/>
    <s v="The Flu Season"/>
    <s v="A new theatre company staging Will Eno's The Flu Season in Seattle"/>
    <n v="2600"/>
    <n v="3081"/>
    <x v="0"/>
    <s v="US"/>
    <s v="USD"/>
    <n v="1426229940"/>
    <n v="1423959123"/>
    <b v="0"/>
    <x v="95"/>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x v="51"/>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n v="3600"/>
    <s v="Pariah"/>
    <s v="The First Play From The Man Who Brought You The Black James Bond!"/>
    <n v="10"/>
    <n v="13"/>
    <x v="0"/>
    <s v="US"/>
    <s v="USD"/>
    <n v="1476390164"/>
    <n v="1473970964"/>
    <b v="0"/>
    <x v="80"/>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x v="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x v="9"/>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x v="74"/>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x v="162"/>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x v="9"/>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x v="16"/>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x v="69"/>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x v="53"/>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x v="60"/>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x v="29"/>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x v="29"/>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x v="162"/>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7"/>
    <n v="176.94444444444446"/>
    <x v="1"/>
    <s v="musical"/>
    <x v="3634"/>
    <d v="2017-01-14T03:59:00"/>
  </r>
  <r>
    <n v="3635"/>
    <s v="Mary's Son"/>
    <s v="Mary's Son is a pop opera about Jesus and the hope he brings to all people."/>
    <n v="3500"/>
    <n v="1276"/>
    <x v="2"/>
    <s v="US"/>
    <s v="USD"/>
    <n v="1461186676"/>
    <n v="1458594676"/>
    <b v="0"/>
    <x v="73"/>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x v="25"/>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x v="84"/>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x v="29"/>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x v="84"/>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x v="8"/>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x v="29"/>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x v="22"/>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6"/>
    <n v="15"/>
    <x v="1"/>
    <s v="musical"/>
    <x v="3647"/>
    <d v="2016-09-30T17:58:47"/>
  </r>
  <r>
    <n v="3648"/>
    <s v="Moth Theater Lives"/>
    <s v="Help Moth Live! Support Moth and its artist collective to achieve its 2014/15 season."/>
    <n v="40000"/>
    <n v="40153"/>
    <x v="0"/>
    <s v="US"/>
    <s v="USD"/>
    <n v="1412492445"/>
    <n v="1409900445"/>
    <b v="0"/>
    <x v="196"/>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x v="5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x v="5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x v="1"/>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5"/>
    <n v="110.75"/>
    <x v="1"/>
    <s v="plays"/>
    <x v="3657"/>
    <d v="2016-06-01T21:42:00"/>
  </r>
  <r>
    <n v="3658"/>
    <s v="Mr. Marmalade"/>
    <s v="Life is hard when your own imaginary friend can't make time for you."/>
    <n v="1500"/>
    <n v="1510"/>
    <x v="0"/>
    <s v="US"/>
    <s v="USD"/>
    <n v="1404273540"/>
    <n v="1400272580"/>
    <b v="0"/>
    <x v="9"/>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4"/>
    <n v="51"/>
    <x v="1"/>
    <s v="plays"/>
    <x v="3665"/>
    <d v="2015-10-28T19:54:00"/>
  </r>
  <r>
    <n v="3666"/>
    <s v="Israel LÃ³pez @ Ojai Playwrights Conference"/>
    <s v="Artistic Internship @ Ojai Playwrights Conference"/>
    <n v="1200"/>
    <n v="1200"/>
    <x v="0"/>
    <s v="US"/>
    <s v="USD"/>
    <n v="1406185200"/>
    <n v="1404337382"/>
    <b v="0"/>
    <x v="44"/>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x v="244"/>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x v="162"/>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x v="8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x v="473"/>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x v="3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x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x v="162"/>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x v="5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n v="3700"/>
    <s v="Generations (Senior Project)"/>
    <s v="Help me produce the play I have written for my senior project!"/>
    <n v="500"/>
    <n v="606"/>
    <x v="0"/>
    <s v="US"/>
    <s v="USD"/>
    <n v="1412092800"/>
    <n v="1409493800"/>
    <b v="0"/>
    <x v="59"/>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x v="70"/>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x v="201"/>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x v="5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x v="62"/>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x v="67"/>
    <b v="1"/>
    <s v="theater/plays"/>
    <n v="239.4"/>
    <n v="26.021739130434781"/>
    <x v="1"/>
    <s v="plays"/>
    <x v="3718"/>
    <d v="2015-02-27T17:11:15"/>
  </r>
  <r>
    <n v="3719"/>
    <s v="Corium"/>
    <s v="A new piece of physical theatre about love, regret and longing."/>
    <n v="200"/>
    <n v="420"/>
    <x v="0"/>
    <s v="GB"/>
    <s v="GBP"/>
    <n v="1434994266"/>
    <n v="1432402266"/>
    <b v="0"/>
    <x v="80"/>
    <b v="1"/>
    <s v="theater/plays"/>
    <n v="210"/>
    <n v="105"/>
    <x v="1"/>
    <s v="plays"/>
    <x v="3719"/>
    <d v="2015-06-22T17:31:06"/>
  </r>
  <r>
    <n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2"/>
    <n v="47.657142857142858"/>
    <x v="1"/>
    <s v="plays"/>
    <x v="3722"/>
    <d v="2016-02-11T22:59:00"/>
  </r>
  <r>
    <n v="3723"/>
    <s v="Beauty and the Beast"/>
    <s v="Saltmine Theatre Company present Beauty and the Beast:"/>
    <n v="4500"/>
    <n v="4592"/>
    <x v="0"/>
    <s v="GB"/>
    <s v="GBP"/>
    <n v="1417374262"/>
    <n v="1414778662"/>
    <b v="0"/>
    <x v="287"/>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x v="67"/>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x v="162"/>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x v="8"/>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x v="80"/>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x v="63"/>
    <b v="0"/>
    <s v="theater/plays"/>
    <n v="28.466666666666669"/>
    <n v="61"/>
    <x v="1"/>
    <s v="plays"/>
    <x v="3734"/>
    <d v="2015-05-25T21:38:16"/>
  </r>
  <r>
    <n v="3735"/>
    <s v="Women Beware Women"/>
    <s v="Young Actor's taking on a Jacobean tragedy. Family, betrayal, love, lust, sex and death."/>
    <n v="150"/>
    <n v="20"/>
    <x v="2"/>
    <s v="GB"/>
    <s v="GBP"/>
    <n v="1432831089"/>
    <n v="1430239089"/>
    <b v="0"/>
    <x v="84"/>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x v="29"/>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x v="80"/>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x v="79"/>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x v="80"/>
    <b v="0"/>
    <s v="theater/plays"/>
    <n v="2"/>
    <n v="25"/>
    <x v="1"/>
    <s v="plays"/>
    <x v="3742"/>
    <d v="2014-09-06T05:09:04"/>
  </r>
  <r>
    <n v="3743"/>
    <s v="Down the Mississippi"/>
    <s v="I'm taking the Adventures of Huckleberry Finn puppet show down the Mississippi River!"/>
    <n v="2200"/>
    <n v="0"/>
    <x v="2"/>
    <s v="US"/>
    <s v="USD"/>
    <n v="1404406964"/>
    <n v="1401814964"/>
    <b v="0"/>
    <x v="78"/>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n v="3745"/>
    <s v="Tyke Theatre Web Show"/>
    <s v="Tyke wants to expand her puppet theater show to weekly online web shows and is looking for backers."/>
    <n v="100"/>
    <n v="10"/>
    <x v="2"/>
    <s v="US"/>
    <s v="USD"/>
    <n v="1407689102"/>
    <n v="1405097102"/>
    <b v="0"/>
    <x v="29"/>
    <b v="0"/>
    <s v="theater/plays"/>
    <n v="10"/>
    <n v="10"/>
    <x v="1"/>
    <s v="plays"/>
    <x v="3745"/>
    <d v="2014-08-10T16:45:02"/>
  </r>
  <r>
    <n v="3746"/>
    <s v="Stage Play Production - &quot;I Love You to Death&quot;"/>
    <s v="Generational curses CAN be broken...right?"/>
    <n v="8500"/>
    <n v="202"/>
    <x v="2"/>
    <s v="US"/>
    <s v="USD"/>
    <n v="1475918439"/>
    <n v="1473326439"/>
    <b v="0"/>
    <x v="29"/>
    <b v="0"/>
    <s v="theater/plays"/>
    <n v="2.3764705882352941"/>
    <n v="202"/>
    <x v="1"/>
    <s v="plays"/>
    <x v="3746"/>
    <d v="2016-10-08T09:20:39"/>
  </r>
  <r>
    <n v="3747"/>
    <s v="Counting Stars"/>
    <s v="The world premiere of an astonishing new play by acclaimed writer Atiha Sen Gupta."/>
    <n v="2500"/>
    <n v="25"/>
    <x v="2"/>
    <s v="GB"/>
    <s v="GBP"/>
    <n v="1436137140"/>
    <n v="1433833896"/>
    <b v="0"/>
    <x v="29"/>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x v="47"/>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x v="202"/>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x v="209"/>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x v="74"/>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x v="33"/>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n v="3758"/>
    <s v="Luigi's Ladies"/>
    <s v="LUIGI'S LADIES: an original one-woman musical comedy"/>
    <n v="1500"/>
    <n v="1535"/>
    <x v="0"/>
    <s v="US"/>
    <s v="USD"/>
    <n v="1400475600"/>
    <n v="1397819938"/>
    <b v="0"/>
    <x v="55"/>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x v="99"/>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x v="74"/>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00"/>
    <n v="100"/>
    <x v="1"/>
    <s v="musical"/>
    <x v="3770"/>
    <d v="2015-06-13T22:20:10"/>
  </r>
  <r>
    <n v="3771"/>
    <s v="COME OUT SWINGIN'!"/>
    <s v="I would like to make a demo recording of six songs from COME OUT SWINGIN'!"/>
    <n v="1000"/>
    <n v="1460"/>
    <x v="0"/>
    <s v="US"/>
    <s v="USD"/>
    <n v="1463529600"/>
    <n v="1462307652"/>
    <b v="0"/>
    <x v="44"/>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x v="51"/>
    <b v="1"/>
    <s v="theater/musical"/>
    <n v="110.2"/>
    <n v="166.96969696969697"/>
    <x v="1"/>
    <s v="musical"/>
    <x v="3772"/>
    <d v="2016-11-29T06:00:00"/>
  </r>
  <r>
    <n v="3773"/>
    <s v="Dundee: A Hip-Hopera"/>
    <s v="A dramatic hip-hopera, inspired from monologues written by the performers."/>
    <n v="5000"/>
    <n v="5410"/>
    <x v="0"/>
    <s v="US"/>
    <s v="USD"/>
    <n v="1479175680"/>
    <n v="1476317247"/>
    <b v="0"/>
    <x v="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x v="20"/>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x v="17"/>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x v="248"/>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x v="80"/>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n v="3791"/>
    <s v="Spin! at The Cumming Playhouse"/>
    <s v="Spin! is an original musical comedy-drama presented by Blue Palm Productions."/>
    <n v="1500"/>
    <n v="0"/>
    <x v="2"/>
    <s v="US"/>
    <s v="USD"/>
    <n v="1404664592"/>
    <n v="1399480592"/>
    <b v="0"/>
    <x v="78"/>
    <b v="0"/>
    <s v="theater/musical"/>
    <n v="0"/>
    <e v="#DIV/0!"/>
    <x v="1"/>
    <s v="musical"/>
    <x v="3791"/>
    <d v="2014-07-06T16:36:32"/>
  </r>
  <r>
    <n v="3792"/>
    <s v="BorikÃ©n: The Show"/>
    <s v="A cultural and historic journey through Puerto Rico's music and dance!"/>
    <n v="12500"/>
    <n v="35"/>
    <x v="2"/>
    <s v="US"/>
    <s v="USD"/>
    <n v="1436957022"/>
    <n v="1434365022"/>
    <b v="0"/>
    <x v="84"/>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x v="84"/>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x v="80"/>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x v="82"/>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n v="3803"/>
    <s v="Benjamin Button the Musical Concept Album"/>
    <s v="A fully orchestrated concept album of Benjamin Button the Musical!"/>
    <n v="12000"/>
    <n v="2358"/>
    <x v="2"/>
    <s v="US"/>
    <s v="USD"/>
    <n v="1457133568"/>
    <n v="1454541568"/>
    <b v="0"/>
    <x v="244"/>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x v="84"/>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x v="5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x v="55"/>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x v="10"/>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x v="9"/>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x v="9"/>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x v="5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x v="8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x v="10"/>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x v="8"/>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x v="22"/>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x v="82"/>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x v="80"/>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x v="5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x v="84"/>
    <b v="0"/>
    <s v="theater/plays"/>
    <n v="2.5999999999999999E-2"/>
    <n v="13"/>
    <x v="1"/>
    <s v="plays"/>
    <x v="3853"/>
    <d v="2014-09-01T20:09:38"/>
  </r>
  <r>
    <n v="3854"/>
    <s v="The Case Of Soghomon Tehlirian"/>
    <s v="A play dedicated to the 100th anniversary of the Armenian Genocide."/>
    <n v="11000"/>
    <n v="1788"/>
    <x v="2"/>
    <s v="US"/>
    <s v="USD"/>
    <n v="1431206058"/>
    <n v="1428614058"/>
    <b v="0"/>
    <x v="9"/>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x v="80"/>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x v="29"/>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17.666666666666668"/>
    <n v="81.538461538461533"/>
    <x v="1"/>
    <s v="plays"/>
    <x v="3860"/>
    <d v="2014-08-12T15:51:50"/>
  </r>
  <r>
    <n v="3861"/>
    <s v="READY OR NOT HERE I COME"/>
    <s v="THE COMING OF THE LORD!"/>
    <n v="2000"/>
    <n v="100"/>
    <x v="2"/>
    <s v="US"/>
    <s v="USD"/>
    <n v="1415828820"/>
    <n v="1412258977"/>
    <b v="0"/>
    <x v="29"/>
    <b v="0"/>
    <s v="theater/plays"/>
    <n v="5"/>
    <n v="100"/>
    <x v="1"/>
    <s v="plays"/>
    <x v="3861"/>
    <d v="2014-11-12T21:47:00"/>
  </r>
  <r>
    <n v="3862"/>
    <s v="The Container Play"/>
    <s v="The hit immersive theatre experience of England comes to Corpus Christi!"/>
    <n v="7500"/>
    <n v="1"/>
    <x v="2"/>
    <s v="US"/>
    <s v="USD"/>
    <n v="1473699540"/>
    <n v="1472451356"/>
    <b v="0"/>
    <x v="29"/>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x v="8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x v="25"/>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x v="84"/>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x v="81"/>
    <b v="0"/>
    <s v="theater/plays"/>
    <n v="12.55"/>
    <n v="50.2"/>
    <x v="1"/>
    <s v="plays"/>
    <x v="3867"/>
    <d v="2016-06-18T19:32:19"/>
  </r>
  <r>
    <n v="3868"/>
    <s v="1000 words (Canceled)"/>
    <s v="New collection of music by Scott Evan Davis!"/>
    <n v="5000"/>
    <n v="10"/>
    <x v="1"/>
    <s v="GB"/>
    <s v="GBP"/>
    <n v="1410191405"/>
    <n v="1408031405"/>
    <b v="0"/>
    <x v="29"/>
    <b v="0"/>
    <s v="theater/musical"/>
    <n v="0.2"/>
    <n v="10"/>
    <x v="1"/>
    <s v="musical"/>
    <x v="3868"/>
    <d v="2014-09-08T15:50:05"/>
  </r>
  <r>
    <n v="3869"/>
    <s v="The Masturbation Musical (Canceled)"/>
    <s v="A Musical about 3 women who pursue their Pleasure and end up finding themselves."/>
    <n v="13111"/>
    <n v="452"/>
    <x v="1"/>
    <s v="US"/>
    <s v="USD"/>
    <n v="1426302660"/>
    <n v="1423761792"/>
    <b v="0"/>
    <x v="41"/>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x v="8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x v="29"/>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n v="3886"/>
    <s v="a (Canceled)"/>
    <n v="1"/>
    <n v="10000"/>
    <n v="0"/>
    <x v="1"/>
    <s v="AU"/>
    <s v="AUD"/>
    <n v="1418275702"/>
    <n v="1415683702"/>
    <b v="0"/>
    <x v="78"/>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x v="25"/>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16.826666666666668"/>
    <n v="315.5"/>
    <x v="1"/>
    <s v="plays"/>
    <x v="3890"/>
    <d v="2015-08-15T18:12:24"/>
  </r>
  <r>
    <n v="3891"/>
    <s v="Out of the Box: A Mime Story"/>
    <s v="A comedy about a mime who dreams of becoming a stand up comedian."/>
    <n v="800"/>
    <n v="260"/>
    <x v="2"/>
    <s v="US"/>
    <s v="USD"/>
    <n v="1427086740"/>
    <n v="1424488244"/>
    <b v="0"/>
    <x v="63"/>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x v="87"/>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x v="29"/>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x v="80"/>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x v="84"/>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x v="81"/>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n v="3904"/>
    <s v="Black America from Prophets to Pimps"/>
    <s v="A play that will cover 4000 years of black history."/>
    <n v="10000"/>
    <n v="3"/>
    <x v="2"/>
    <s v="US"/>
    <s v="USD"/>
    <n v="1429074240"/>
    <n v="1427866200"/>
    <b v="0"/>
    <x v="84"/>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x v="38"/>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x v="80"/>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x v="80"/>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x v="80"/>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x v="17"/>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x v="29"/>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x v="29"/>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x v="29"/>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x v="8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x v="8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x v="8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x v="8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x v="29"/>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x v="63"/>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x v="8"/>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x v="8"/>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x v="73"/>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x v="81"/>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x v="29"/>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x v="84"/>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0.25"/>
    <n v="5"/>
    <x v="1"/>
    <s v="plays"/>
    <x v="3945"/>
    <d v="2015-05-15T19:14:28"/>
  </r>
  <r>
    <n v="3946"/>
    <s v="DR. Mecurio's Mythical Marvels &amp; Beastiry"/>
    <s v="Dr. Mecurio's is an original work of fantasy designed and written for the stage."/>
    <n v="6000"/>
    <n v="195"/>
    <x v="2"/>
    <s v="US"/>
    <s v="USD"/>
    <n v="1425110400"/>
    <n v="1422388822"/>
    <b v="0"/>
    <x v="81"/>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x v="80"/>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x v="84"/>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x v="8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x v="84"/>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x v="202"/>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x v="79"/>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x v="22"/>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x v="202"/>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x v="73"/>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x v="22"/>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x v="63"/>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x v="62"/>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x v="62"/>
    <b v="0"/>
    <s v="theater/plays"/>
    <n v="37.75"/>
    <n v="11.615384615384615"/>
    <x v="1"/>
    <s v="plays"/>
    <x v="3987"/>
    <d v="2014-05-16T22:11:30"/>
  </r>
  <r>
    <n v="3988"/>
    <s v="Folk-Tales: What Stories Do Your Folks Tell?"/>
    <s v="An evening of of stories based both in myth and truth."/>
    <n v="1500"/>
    <n v="32"/>
    <x v="2"/>
    <s v="US"/>
    <s v="USD"/>
    <n v="1440813413"/>
    <n v="1439517413"/>
    <b v="0"/>
    <x v="80"/>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x v="29"/>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x v="82"/>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x v="29"/>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x v="29"/>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x v="8"/>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16.514285714285716"/>
    <n v="82.571428571428569"/>
    <x v="1"/>
    <s v="plays"/>
    <x v="3999"/>
    <d v="2014-08-31T19:51:49"/>
  </r>
  <r>
    <n v="4000"/>
    <s v="The Escorts"/>
    <s v="An Enticing Trip into the World of Assisted Dying"/>
    <n v="8000"/>
    <n v="10"/>
    <x v="2"/>
    <s v="US"/>
    <s v="USD"/>
    <n v="1462631358"/>
    <n v="1457450958"/>
    <b v="0"/>
    <x v="29"/>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x v="80"/>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x v="84"/>
    <b v="0"/>
    <s v="theater/plays"/>
    <n v="10.050000000000001"/>
    <n v="100.5"/>
    <x v="1"/>
    <s v="plays"/>
    <x v="4003"/>
    <d v="2015-02-15T14:05:47"/>
  </r>
  <r>
    <n v="4004"/>
    <s v="South Florida Tours"/>
    <s v="Help Launch The Queen Into South Florida!"/>
    <n v="500"/>
    <n v="1"/>
    <x v="2"/>
    <s v="US"/>
    <s v="USD"/>
    <n v="1412740457"/>
    <n v="1410148457"/>
    <b v="0"/>
    <x v="29"/>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x v="84"/>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x v="29"/>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x v="44"/>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x v="80"/>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x v="84"/>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x v="29"/>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x v="63"/>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
    <n v="52.5"/>
    <x v="1"/>
    <s v="plays"/>
    <x v="4017"/>
    <d v="2014-09-04T16:07:54"/>
  </r>
  <r>
    <n v="4018"/>
    <s v="Time Please Fringe"/>
    <s v="Funding for a production of Time Please at the Brighton Fringe 2017... and beyond."/>
    <n v="1500"/>
    <n v="130"/>
    <x v="2"/>
    <s v="GB"/>
    <s v="GBP"/>
    <n v="1475877108"/>
    <n v="1473285108"/>
    <b v="0"/>
    <x v="80"/>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x v="80"/>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x v="8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x v="84"/>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x v="438"/>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x v="202"/>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x v="79"/>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6"/>
    <n v="100"/>
    <x v="1"/>
    <s v="plays"/>
    <x v="4034"/>
    <d v="2015-04-03T21:44:10"/>
  </r>
  <r>
    <n v="4035"/>
    <s v="The Lost Boy"/>
    <s v="&quot;Stories are where you go to look for the truth of your own life.&quot; (Frank Delaney)"/>
    <n v="10000"/>
    <n v="3685"/>
    <x v="2"/>
    <s v="US"/>
    <s v="USD"/>
    <n v="1413925887"/>
    <n v="1411333887"/>
    <b v="0"/>
    <x v="20"/>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x v="5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x v="84"/>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x v="81"/>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x v="84"/>
    <b v="0"/>
    <s v="theater/plays"/>
    <n v="31.25"/>
    <n v="1250"/>
    <x v="1"/>
    <s v="plays"/>
    <x v="4040"/>
    <d v="2015-07-18T03:00:00"/>
  </r>
  <r>
    <n v="4041"/>
    <s v="In the Land of Gold"/>
    <s v="A bold, colouful, vibrant play centred around the last remaining monarchy of Africa."/>
    <n v="5000"/>
    <n v="21"/>
    <x v="2"/>
    <s v="GB"/>
    <s v="GBP"/>
    <n v="1473160954"/>
    <n v="1467976954"/>
    <b v="0"/>
    <x v="84"/>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x v="8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x v="80"/>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x v="29"/>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x v="110"/>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x v="29"/>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x v="62"/>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x v="82"/>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x v="80"/>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x v="63"/>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x v="80"/>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x v="29"/>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x v="62"/>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x v="79"/>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x v="64"/>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x v="8"/>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x v="29"/>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x v="81"/>
    <b v="0"/>
    <s v="theater/plays"/>
    <n v="4.7"/>
    <n v="9.4"/>
    <x v="1"/>
    <s v="plays"/>
    <x v="4086"/>
    <d v="2015-11-21T04:00:00"/>
  </r>
  <r>
    <n v="4087"/>
    <s v="Stage Production &quot;The Nail Shop&quot;"/>
    <s v="Comedy Stage Play"/>
    <n v="9600"/>
    <n v="0"/>
    <x v="2"/>
    <s v="US"/>
    <s v="USD"/>
    <n v="1468777786"/>
    <n v="1466185786"/>
    <b v="0"/>
    <x v="78"/>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x v="8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x v="8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x v="29"/>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x v="22"/>
    <b v="0"/>
    <s v="theater/plays"/>
    <n v="36.5"/>
    <n v="91.25"/>
    <x v="1"/>
    <s v="plays"/>
    <x v="4094"/>
    <d v="2014-10-22T04:59:00"/>
  </r>
  <r>
    <n v="4095"/>
    <s v="LOPE ENAMORADO"/>
    <s v="Proyecto teatral dirigido por MartÃ­n Acosta que habla y reflexiona sobre el amor y su naturaleza."/>
    <n v="30000"/>
    <n v="800"/>
    <x v="2"/>
    <s v="MX"/>
    <s v="MXN"/>
    <n v="1482108350"/>
    <n v="1479516350"/>
    <b v="0"/>
    <x v="29"/>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x v="79"/>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x v="79"/>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x v="25"/>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x v="79"/>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x v="51"/>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x v="80"/>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x v="79"/>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0.2"/>
    <n v="1"/>
    <x v="1"/>
    <s v="plays"/>
    <x v="4113"/>
    <d v="2016-01-08T06:34:00"/>
  </r>
  <r>
    <m/>
    <m/>
    <m/>
    <m/>
    <m/>
    <x v="4"/>
    <m/>
    <m/>
    <m/>
    <m/>
    <m/>
    <x v="502"/>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13DA3D-055C-824B-9CFE-A62FE1A390E3}" name="PivotTable8"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A1540A-E81B-1F4F-BB7C-5F7FF4BE955E}" name="PivotTable9" cacheId="5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151B14-573D-4E4C-B06D-AF63318D2F53}" name="PivotTable10"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BDE285-2B5F-3E4E-88CC-66C34FD087AF}" name="PivotTable11" cacheId="6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6" firstHeaderRow="0" firstDataRow="1" firstDataCol="1"/>
  <pivotFields count="22">
    <pivotField showAll="0"/>
    <pivotField showAll="0"/>
    <pivotField showAll="0"/>
    <pivotField showAll="0"/>
    <pivotField showAll="0"/>
    <pivotField axis="axisRow" showAll="0">
      <items count="6">
        <item h="1" x="1"/>
        <item x="2"/>
        <item h="1" x="3"/>
        <item x="0"/>
        <item h="1"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5"/>
  </rowFields>
  <rowItems count="3">
    <i>
      <x v="1"/>
    </i>
    <i>
      <x v="3"/>
    </i>
    <i t="grand">
      <x/>
    </i>
  </rowItems>
  <colFields count="1">
    <field x="-2"/>
  </colFields>
  <colItems count="5">
    <i>
      <x/>
    </i>
    <i i="1">
      <x v="1"/>
    </i>
    <i i="2">
      <x v="2"/>
    </i>
    <i i="3">
      <x v="3"/>
    </i>
    <i i="4">
      <x v="4"/>
    </i>
  </colItems>
  <dataFields count="5">
    <dataField name="Mean of Backers Count" fld="11" subtotal="average" baseField="0" baseItem="0"/>
    <dataField name="Max of backer count" fld="11" subtotal="max" baseField="0" baseItem="0"/>
    <dataField name="Min of Backers Count" fld="11" subtotal="min" baseField="0" baseItem="0"/>
    <dataField name="Varp of Backers Count" fld="11" subtotal="varp" baseField="0" baseItem="0"/>
    <dataField name="StdDevp of Backers Count" fld="11" subtotal="stdDevp" baseField="0" baseItem="0"/>
  </dataFields>
  <formats count="1">
    <format dxfId="12">
      <pivotArea collapsedLevelsAreSubtotals="1" fieldPosition="0">
        <references count="2">
          <reference field="4294967294" count="1" selected="0">
            <x v="0"/>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110" zoomScaleNormal="110" workbookViewId="0">
      <selection activeCell="L1" activeCellId="1" sqref="F1:F1048576 L1:L1048576"/>
    </sheetView>
  </sheetViews>
  <sheetFormatPr baseColWidth="10" defaultColWidth="8.83203125" defaultRowHeight="15" x14ac:dyDescent="0.2"/>
  <cols>
    <col min="2" max="2" width="38.5" style="3" customWidth="1"/>
    <col min="3" max="3" width="40.33203125" style="3" customWidth="1"/>
    <col min="4" max="4" width="12" bestFit="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2" bestFit="1" customWidth="1"/>
    <col min="18" max="18" width="12.83203125" bestFit="1" customWidth="1"/>
    <col min="19" max="19" width="25.5" bestFit="1" customWidth="1"/>
    <col min="20" max="20" width="24.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8330</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6">
        <f>E2/L2</f>
        <v>63.917582417582416</v>
      </c>
      <c r="Q2" t="str">
        <f>LEFT(N2,SEARCH("/",N2)-1)</f>
        <v>film &amp; video</v>
      </c>
      <c r="R2" t="str">
        <f>RIGHT(N2,LEN(N2)-SEARCH("/",N2))</f>
        <v>television</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6">
        <f t="shared" ref="P3:P66" si="1">E3/L3</f>
        <v>185.48101265822785</v>
      </c>
      <c r="Q3" t="str">
        <f t="shared" ref="Q3:Q66" si="2">LEFT(N3,SEARCH("/",N3)-1)</f>
        <v>film &amp; video</v>
      </c>
      <c r="R3" t="str">
        <f t="shared" ref="R3:R66" si="3">RIGHT(N3,LEN(N3)-SEARCH("/",N3))</f>
        <v>television</v>
      </c>
      <c r="S3" s="10">
        <f t="shared" ref="S3:S66" si="4">(((J3/60)/60)/24)+DATE(1970,1,1)</f>
        <v>42766.600497685184</v>
      </c>
      <c r="T3" s="10">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6">
        <f t="shared" si="1"/>
        <v>93.40425531914893</v>
      </c>
      <c r="Q7" t="str">
        <f t="shared" si="2"/>
        <v>film &amp; video</v>
      </c>
      <c r="R7" t="str">
        <f t="shared" si="3"/>
        <v>television</v>
      </c>
      <c r="S7" s="10">
        <f t="shared" si="4"/>
        <v>42563.932951388888</v>
      </c>
      <c r="T7" s="10">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6">
        <f t="shared" si="1"/>
        <v>31.499500000000001</v>
      </c>
      <c r="Q11" t="str">
        <f t="shared" si="2"/>
        <v>film &amp; video</v>
      </c>
      <c r="R11" t="str">
        <f t="shared" si="3"/>
        <v>television</v>
      </c>
      <c r="S11" s="10">
        <f t="shared" si="4"/>
        <v>42447.103518518517</v>
      </c>
      <c r="T11" s="10">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6">
        <f t="shared" si="1"/>
        <v>80.333333333333329</v>
      </c>
      <c r="Q13" t="str">
        <f t="shared" si="2"/>
        <v>film &amp; video</v>
      </c>
      <c r="R13" t="str">
        <f t="shared" si="3"/>
        <v>television</v>
      </c>
      <c r="S13" s="10">
        <f t="shared" si="4"/>
        <v>42572.778495370367</v>
      </c>
      <c r="T13" s="10">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6">
        <f t="shared" si="1"/>
        <v>59.961305925030231</v>
      </c>
      <c r="Q14" t="str">
        <f t="shared" si="2"/>
        <v>film &amp; video</v>
      </c>
      <c r="R14" t="str">
        <f t="shared" si="3"/>
        <v>television</v>
      </c>
      <c r="S14" s="10">
        <f t="shared" si="4"/>
        <v>41791.713252314818</v>
      </c>
      <c r="T14" s="10">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6">
        <f t="shared" si="1"/>
        <v>93.264122807017543</v>
      </c>
      <c r="Q20" t="str">
        <f t="shared" si="2"/>
        <v>film &amp; video</v>
      </c>
      <c r="R20" t="str">
        <f t="shared" si="3"/>
        <v>television</v>
      </c>
      <c r="S20" s="10">
        <f t="shared" si="4"/>
        <v>41869.542314814818</v>
      </c>
      <c r="T20" s="10">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6">
        <f t="shared" si="1"/>
        <v>56.136363636363633</v>
      </c>
      <c r="Q21" t="str">
        <f t="shared" si="2"/>
        <v>film &amp; video</v>
      </c>
      <c r="R21" t="str">
        <f t="shared" si="3"/>
        <v>television</v>
      </c>
      <c r="S21" s="10">
        <f t="shared" si="4"/>
        <v>42175.816365740742</v>
      </c>
      <c r="T21" s="10">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6">
        <f t="shared" si="1"/>
        <v>103.04347826086956</v>
      </c>
      <c r="Q25" t="str">
        <f t="shared" si="2"/>
        <v>film &amp; video</v>
      </c>
      <c r="R25" t="str">
        <f t="shared" si="3"/>
        <v>television</v>
      </c>
      <c r="S25" s="10">
        <f t="shared" si="4"/>
        <v>42097.778946759259</v>
      </c>
      <c r="T25" s="10">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6">
        <f t="shared" si="1"/>
        <v>57.142857142857146</v>
      </c>
      <c r="Q27" t="str">
        <f t="shared" si="2"/>
        <v>film &amp; video</v>
      </c>
      <c r="R27" t="str">
        <f t="shared" si="3"/>
        <v>television</v>
      </c>
      <c r="S27" s="10">
        <f t="shared" si="4"/>
        <v>42318.025011574078</v>
      </c>
      <c r="T27" s="10">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6">
        <f t="shared" si="1"/>
        <v>102.10526315789474</v>
      </c>
      <c r="Q28" t="str">
        <f t="shared" si="2"/>
        <v>film &amp; video</v>
      </c>
      <c r="R28" t="str">
        <f t="shared" si="3"/>
        <v>television</v>
      </c>
      <c r="S28" s="10">
        <f t="shared" si="4"/>
        <v>41828.515555555554</v>
      </c>
      <c r="T28" s="10">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6">
        <f t="shared" si="1"/>
        <v>13</v>
      </c>
      <c r="Q33" t="str">
        <f t="shared" si="2"/>
        <v>film &amp; video</v>
      </c>
      <c r="R33" t="str">
        <f t="shared" si="3"/>
        <v>television</v>
      </c>
      <c r="S33" s="10">
        <f t="shared" si="4"/>
        <v>42376.79206018518</v>
      </c>
      <c r="T33" s="10">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6">
        <f t="shared" si="1"/>
        <v>83.75</v>
      </c>
      <c r="Q35" t="str">
        <f t="shared" si="2"/>
        <v>film &amp; video</v>
      </c>
      <c r="R35" t="str">
        <f t="shared" si="3"/>
        <v>television</v>
      </c>
      <c r="S35" s="10">
        <f t="shared" si="4"/>
        <v>42286.660891203705</v>
      </c>
      <c r="T35" s="10">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6">
        <f t="shared" si="1"/>
        <v>150.89861751152074</v>
      </c>
      <c r="Q41" t="str">
        <f t="shared" si="2"/>
        <v>film &amp; video</v>
      </c>
      <c r="R41" t="str">
        <f t="shared" si="3"/>
        <v>television</v>
      </c>
      <c r="S41" s="10">
        <f t="shared" si="4"/>
        <v>41754.047083333331</v>
      </c>
      <c r="T41" s="10">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6">
        <f t="shared" si="1"/>
        <v>105.26315789473684</v>
      </c>
      <c r="Q43" t="str">
        <f t="shared" si="2"/>
        <v>film &amp; video</v>
      </c>
      <c r="R43" t="str">
        <f t="shared" si="3"/>
        <v>television</v>
      </c>
      <c r="S43" s="10">
        <f t="shared" si="4"/>
        <v>41887.568912037037</v>
      </c>
      <c r="T43" s="10">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6">
        <f t="shared" si="1"/>
        <v>117.36121673003802</v>
      </c>
      <c r="Q45" t="str">
        <f t="shared" si="2"/>
        <v>film &amp; video</v>
      </c>
      <c r="R45" t="str">
        <f t="shared" si="3"/>
        <v>television</v>
      </c>
      <c r="S45" s="10">
        <f t="shared" si="4"/>
        <v>41802.790347222224</v>
      </c>
      <c r="T45" s="10">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6">
        <f t="shared" si="1"/>
        <v>133.33333333333334</v>
      </c>
      <c r="Q46" t="str">
        <f t="shared" si="2"/>
        <v>film &amp; video</v>
      </c>
      <c r="R46" t="str">
        <f t="shared" si="3"/>
        <v>television</v>
      </c>
      <c r="S46" s="10">
        <f t="shared" si="4"/>
        <v>41874.098807870374</v>
      </c>
      <c r="T46" s="10">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6">
        <f t="shared" si="1"/>
        <v>98.360655737704917</v>
      </c>
      <c r="Q47" t="str">
        <f t="shared" si="2"/>
        <v>film &amp; video</v>
      </c>
      <c r="R47" t="str">
        <f t="shared" si="3"/>
        <v>television</v>
      </c>
      <c r="S47" s="10">
        <f t="shared" si="4"/>
        <v>42457.623923611114</v>
      </c>
      <c r="T47" s="10">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6">
        <f t="shared" si="1"/>
        <v>76.865000000000009</v>
      </c>
      <c r="Q49" t="str">
        <f t="shared" si="2"/>
        <v>film &amp; video</v>
      </c>
      <c r="R49" t="str">
        <f t="shared" si="3"/>
        <v>television</v>
      </c>
      <c r="S49" s="10">
        <f t="shared" si="4"/>
        <v>41932.819525462961</v>
      </c>
      <c r="T49" s="10">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6">
        <f t="shared" si="1"/>
        <v>137.93103448275863</v>
      </c>
      <c r="Q51" t="str">
        <f t="shared" si="2"/>
        <v>film &amp; video</v>
      </c>
      <c r="R51" t="str">
        <f t="shared" si="3"/>
        <v>television</v>
      </c>
      <c r="S51" s="10">
        <f t="shared" si="4"/>
        <v>42271.176446759258</v>
      </c>
      <c r="T51" s="10">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6">
        <f t="shared" si="1"/>
        <v>27.272727272727273</v>
      </c>
      <c r="Q52" t="str">
        <f t="shared" si="2"/>
        <v>film &amp; video</v>
      </c>
      <c r="R52" t="str">
        <f t="shared" si="3"/>
        <v>television</v>
      </c>
      <c r="S52" s="10">
        <f t="shared" si="4"/>
        <v>41995.752986111111</v>
      </c>
      <c r="T52" s="10">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6">
        <f t="shared" si="1"/>
        <v>118.33613445378151</v>
      </c>
      <c r="Q53" t="str">
        <f t="shared" si="2"/>
        <v>film &amp; video</v>
      </c>
      <c r="R53" t="str">
        <f t="shared" si="3"/>
        <v>television</v>
      </c>
      <c r="S53" s="10">
        <f t="shared" si="4"/>
        <v>42196.928668981483</v>
      </c>
      <c r="T53" s="10">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6">
        <f t="shared" si="1"/>
        <v>223.48076923076923</v>
      </c>
      <c r="Q54" t="str">
        <f t="shared" si="2"/>
        <v>film &amp; video</v>
      </c>
      <c r="R54" t="str">
        <f t="shared" si="3"/>
        <v>television</v>
      </c>
      <c r="S54" s="10">
        <f t="shared" si="4"/>
        <v>41807.701921296299</v>
      </c>
      <c r="T54" s="10">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6">
        <f t="shared" si="1"/>
        <v>128.95348837209303</v>
      </c>
      <c r="Q57" t="str">
        <f t="shared" si="2"/>
        <v>film &amp; video</v>
      </c>
      <c r="R57" t="str">
        <f t="shared" si="3"/>
        <v>television</v>
      </c>
      <c r="S57" s="10">
        <f t="shared" si="4"/>
        <v>42496.968935185185</v>
      </c>
      <c r="T57" s="10">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6">
        <f t="shared" si="1"/>
        <v>137.21333333333334</v>
      </c>
      <c r="Q60" t="str">
        <f t="shared" si="2"/>
        <v>film &amp; video</v>
      </c>
      <c r="R60" t="str">
        <f t="shared" si="3"/>
        <v>television</v>
      </c>
      <c r="S60" s="10">
        <f t="shared" si="4"/>
        <v>41932.745046296295</v>
      </c>
      <c r="T60" s="10">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s="6">
        <f t="shared" ref="P67:P130" si="7">E67/L67</f>
        <v>132.05263157894737</v>
      </c>
      <c r="Q67" t="str">
        <f t="shared" ref="Q67:Q130" si="8">LEFT(N67,SEARCH("/",N67)-1)</f>
        <v>film &amp; video</v>
      </c>
      <c r="R67" t="str">
        <f t="shared" ref="R67:R130" si="9">RIGHT(N67,LEN(N67)-SEARCH("/",N67))</f>
        <v>shorts</v>
      </c>
      <c r="S67" s="10">
        <f t="shared" ref="S67:S130" si="10">(((J67/60)/60)/24)+DATE(1970,1,1)</f>
        <v>41835.821226851855</v>
      </c>
      <c r="T67" s="10">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s="6">
        <f t="shared" si="7"/>
        <v>91.230769230769226</v>
      </c>
      <c r="Q68" t="str">
        <f t="shared" si="8"/>
        <v>film &amp; video</v>
      </c>
      <c r="R68" t="str">
        <f t="shared" si="9"/>
        <v>shorts</v>
      </c>
      <c r="S68" s="10">
        <f t="shared" si="10"/>
        <v>42539.849768518514</v>
      </c>
      <c r="T68" s="10">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s="6">
        <f t="shared" si="7"/>
        <v>58.170731707317074</v>
      </c>
      <c r="Q74" t="str">
        <f t="shared" si="8"/>
        <v>film &amp; video</v>
      </c>
      <c r="R74" t="str">
        <f t="shared" si="9"/>
        <v>shorts</v>
      </c>
      <c r="S74" s="10">
        <f t="shared" si="10"/>
        <v>41208.010196759256</v>
      </c>
      <c r="T74" s="10">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s="6">
        <f t="shared" si="7"/>
        <v>50</v>
      </c>
      <c r="Q75" t="str">
        <f t="shared" si="8"/>
        <v>film &amp; video</v>
      </c>
      <c r="R75" t="str">
        <f t="shared" si="9"/>
        <v>shorts</v>
      </c>
      <c r="S75" s="10">
        <f t="shared" si="10"/>
        <v>40587.75675925926</v>
      </c>
      <c r="T75" s="10">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s="6">
        <f t="shared" si="7"/>
        <v>85.957446808510639</v>
      </c>
      <c r="Q77" t="str">
        <f t="shared" si="8"/>
        <v>film &amp; video</v>
      </c>
      <c r="R77" t="str">
        <f t="shared" si="9"/>
        <v>shorts</v>
      </c>
      <c r="S77" s="10">
        <f t="shared" si="10"/>
        <v>41357.209166666667</v>
      </c>
      <c r="T77" s="10">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s="6">
        <f t="shared" si="7"/>
        <v>60.384615384615387</v>
      </c>
      <c r="Q79" t="str">
        <f t="shared" si="8"/>
        <v>film &amp; video</v>
      </c>
      <c r="R79" t="str">
        <f t="shared" si="9"/>
        <v>shorts</v>
      </c>
      <c r="S79" s="10">
        <f t="shared" si="10"/>
        <v>40997.144872685189</v>
      </c>
      <c r="T79" s="10">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s="6">
        <f t="shared" si="7"/>
        <v>71.428571428571431</v>
      </c>
      <c r="Q86" t="str">
        <f t="shared" si="8"/>
        <v>film &amp; video</v>
      </c>
      <c r="R86" t="str">
        <f t="shared" si="9"/>
        <v>shorts</v>
      </c>
      <c r="S86" s="10">
        <f t="shared" si="10"/>
        <v>40648.757939814815</v>
      </c>
      <c r="T86" s="10">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s="6">
        <f t="shared" si="7"/>
        <v>104.6</v>
      </c>
      <c r="Q89" t="str">
        <f t="shared" si="8"/>
        <v>film &amp; video</v>
      </c>
      <c r="R89" t="str">
        <f t="shared" si="9"/>
        <v>shorts</v>
      </c>
      <c r="S89" s="10">
        <f t="shared" si="10"/>
        <v>40322.53938657407</v>
      </c>
      <c r="T89" s="10">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s="6">
        <f t="shared" si="7"/>
        <v>123.28571428571429</v>
      </c>
      <c r="Q91" t="str">
        <f t="shared" si="8"/>
        <v>film &amp; video</v>
      </c>
      <c r="R91" t="str">
        <f t="shared" si="9"/>
        <v>shorts</v>
      </c>
      <c r="S91" s="10">
        <f t="shared" si="10"/>
        <v>41402.752222222225</v>
      </c>
      <c r="T91" s="10">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s="6">
        <f t="shared" si="7"/>
        <v>78.260869565217391</v>
      </c>
      <c r="Q93" t="str">
        <f t="shared" si="8"/>
        <v>film &amp; video</v>
      </c>
      <c r="R93" t="str">
        <f t="shared" si="9"/>
        <v>shorts</v>
      </c>
      <c r="S93" s="10">
        <f t="shared" si="10"/>
        <v>40619.402361111112</v>
      </c>
      <c r="T93" s="10">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s="6">
        <f t="shared" si="7"/>
        <v>21.904761904761905</v>
      </c>
      <c r="Q97" t="str">
        <f t="shared" si="8"/>
        <v>film &amp; video</v>
      </c>
      <c r="R97" t="str">
        <f t="shared" si="9"/>
        <v>shorts</v>
      </c>
      <c r="S97" s="10">
        <f t="shared" si="10"/>
        <v>40935.005104166667</v>
      </c>
      <c r="T97" s="10">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s="6">
        <f t="shared" si="7"/>
        <v>40.776666666666664</v>
      </c>
      <c r="Q101" t="str">
        <f t="shared" si="8"/>
        <v>film &amp; video</v>
      </c>
      <c r="R101" t="str">
        <f t="shared" si="9"/>
        <v>shorts</v>
      </c>
      <c r="S101" s="10">
        <f t="shared" si="10"/>
        <v>41631.902766203704</v>
      </c>
      <c r="T101" s="10">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s="6">
        <f t="shared" si="7"/>
        <v>192.30769230769232</v>
      </c>
      <c r="Q102" t="str">
        <f t="shared" si="8"/>
        <v>film &amp; video</v>
      </c>
      <c r="R102" t="str">
        <f t="shared" si="9"/>
        <v>shorts</v>
      </c>
      <c r="S102" s="10">
        <f t="shared" si="10"/>
        <v>41197.753310185188</v>
      </c>
      <c r="T102" s="10">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s="6">
        <f t="shared" si="7"/>
        <v>100</v>
      </c>
      <c r="Q103" t="str">
        <f t="shared" si="8"/>
        <v>film &amp; video</v>
      </c>
      <c r="R103" t="str">
        <f t="shared" si="9"/>
        <v>shorts</v>
      </c>
      <c r="S103" s="10">
        <f t="shared" si="10"/>
        <v>41274.776736111111</v>
      </c>
      <c r="T103" s="10">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s="6">
        <f t="shared" si="7"/>
        <v>27.897959183673468</v>
      </c>
      <c r="Q105" t="str">
        <f t="shared" si="8"/>
        <v>film &amp; video</v>
      </c>
      <c r="R105" t="str">
        <f t="shared" si="9"/>
        <v>shorts</v>
      </c>
      <c r="S105" s="10">
        <f t="shared" si="10"/>
        <v>41682.805902777778</v>
      </c>
      <c r="T105" s="10">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s="6">
        <f t="shared" si="7"/>
        <v>60</v>
      </c>
      <c r="Q106" t="str">
        <f t="shared" si="8"/>
        <v>film &amp; video</v>
      </c>
      <c r="R106" t="str">
        <f t="shared" si="9"/>
        <v>shorts</v>
      </c>
      <c r="S106" s="10">
        <f t="shared" si="10"/>
        <v>40612.695208333331</v>
      </c>
      <c r="T106" s="10">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s="6">
        <f t="shared" si="7"/>
        <v>39.383333333333333</v>
      </c>
      <c r="Q107" t="str">
        <f t="shared" si="8"/>
        <v>film &amp; video</v>
      </c>
      <c r="R107" t="str">
        <f t="shared" si="9"/>
        <v>shorts</v>
      </c>
      <c r="S107" s="10">
        <f t="shared" si="10"/>
        <v>42485.724768518514</v>
      </c>
      <c r="T107" s="10">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s="6">
        <f t="shared" si="7"/>
        <v>111.37681159420291</v>
      </c>
      <c r="Q109" t="str">
        <f t="shared" si="8"/>
        <v>film &amp; video</v>
      </c>
      <c r="R109" t="str">
        <f t="shared" si="9"/>
        <v>shorts</v>
      </c>
      <c r="S109" s="10">
        <f t="shared" si="10"/>
        <v>40635.982488425929</v>
      </c>
      <c r="T109" s="10">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s="6">
        <f t="shared" si="7"/>
        <v>78.723404255319153</v>
      </c>
      <c r="Q110" t="str">
        <f t="shared" si="8"/>
        <v>film &amp; video</v>
      </c>
      <c r="R110" t="str">
        <f t="shared" si="9"/>
        <v>shorts</v>
      </c>
      <c r="S110" s="10">
        <f t="shared" si="10"/>
        <v>41365.613078703704</v>
      </c>
      <c r="T110" s="10">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s="6">
        <f t="shared" si="7"/>
        <v>46.702127659574465</v>
      </c>
      <c r="Q111" t="str">
        <f t="shared" si="8"/>
        <v>film &amp; video</v>
      </c>
      <c r="R111" t="str">
        <f t="shared" si="9"/>
        <v>shorts</v>
      </c>
      <c r="S111" s="10">
        <f t="shared" si="10"/>
        <v>40570.025810185187</v>
      </c>
      <c r="T111" s="10">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s="6">
        <f t="shared" si="7"/>
        <v>28.727272727272727</v>
      </c>
      <c r="Q117" t="str">
        <f t="shared" si="8"/>
        <v>film &amp; video</v>
      </c>
      <c r="R117" t="str">
        <f t="shared" si="9"/>
        <v>shorts</v>
      </c>
      <c r="S117" s="10">
        <f t="shared" si="10"/>
        <v>40918.738935185182</v>
      </c>
      <c r="T117" s="10">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s="6">
        <f t="shared" si="7"/>
        <v>144.91230769230768</v>
      </c>
      <c r="Q120" t="str">
        <f t="shared" si="8"/>
        <v>film &amp; video</v>
      </c>
      <c r="R120" t="str">
        <f t="shared" si="9"/>
        <v>shorts</v>
      </c>
      <c r="S120" s="10">
        <f t="shared" si="10"/>
        <v>40723.053657407407</v>
      </c>
      <c r="T120" s="10">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s="6">
        <f t="shared" si="7"/>
        <v>10</v>
      </c>
      <c r="Q122" t="str">
        <f t="shared" si="8"/>
        <v>film &amp; video</v>
      </c>
      <c r="R122" t="str">
        <f t="shared" si="9"/>
        <v>science fiction</v>
      </c>
      <c r="S122" s="10">
        <f t="shared" si="10"/>
        <v>42616.049849537041</v>
      </c>
      <c r="T122" s="10">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s="6">
        <f t="shared" si="7"/>
        <v>1</v>
      </c>
      <c r="Q123" t="str">
        <f t="shared" si="8"/>
        <v>film &amp; video</v>
      </c>
      <c r="R123" t="str">
        <f t="shared" si="9"/>
        <v>science fiction</v>
      </c>
      <c r="S123" s="10">
        <f t="shared" si="10"/>
        <v>42096.704976851848</v>
      </c>
      <c r="T123" s="10">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0">
        <f t="shared" si="10"/>
        <v>42593.431793981479</v>
      </c>
      <c r="T124" s="10">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s="6">
        <f t="shared" si="7"/>
        <v>25.166666666666668</v>
      </c>
      <c r="Q125" t="str">
        <f t="shared" si="8"/>
        <v>film &amp; video</v>
      </c>
      <c r="R125" t="str">
        <f t="shared" si="9"/>
        <v>science fiction</v>
      </c>
      <c r="S125" s="10">
        <f t="shared" si="10"/>
        <v>41904.781990740739</v>
      </c>
      <c r="T125" s="10">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0">
        <f t="shared" si="10"/>
        <v>42114.928726851853</v>
      </c>
      <c r="T126" s="10">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s="6">
        <f t="shared" si="7"/>
        <v>11.666666666666666</v>
      </c>
      <c r="Q127" t="str">
        <f t="shared" si="8"/>
        <v>film &amp; video</v>
      </c>
      <c r="R127" t="str">
        <f t="shared" si="9"/>
        <v>science fiction</v>
      </c>
      <c r="S127" s="10">
        <f t="shared" si="10"/>
        <v>42709.993981481486</v>
      </c>
      <c r="T127" s="10">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s="6">
        <f t="shared" si="7"/>
        <v>106.69230769230769</v>
      </c>
      <c r="Q128" t="str">
        <f t="shared" si="8"/>
        <v>film &amp; video</v>
      </c>
      <c r="R128" t="str">
        <f t="shared" si="9"/>
        <v>science fiction</v>
      </c>
      <c r="S128" s="10">
        <f t="shared" si="10"/>
        <v>42135.589548611111</v>
      </c>
      <c r="T128" s="10">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s="6">
        <f t="shared" si="7"/>
        <v>47.5</v>
      </c>
      <c r="Q129" t="str">
        <f t="shared" si="8"/>
        <v>film &amp; video</v>
      </c>
      <c r="R129" t="str">
        <f t="shared" si="9"/>
        <v>science fiction</v>
      </c>
      <c r="S129" s="10">
        <f t="shared" si="10"/>
        <v>42067.62431712963</v>
      </c>
      <c r="T129" s="10">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s="6">
        <f t="shared" si="7"/>
        <v>311.16666666666669</v>
      </c>
      <c r="Q130" t="str">
        <f t="shared" si="8"/>
        <v>film &amp; video</v>
      </c>
      <c r="R130" t="str">
        <f t="shared" si="9"/>
        <v>science fiction</v>
      </c>
      <c r="S130" s="10">
        <f t="shared" si="10"/>
        <v>42628.22792824074</v>
      </c>
      <c r="T130" s="10">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s="6" t="e">
        <f t="shared" ref="P131:P194" si="13">E131/L131</f>
        <v>#DIV/0!</v>
      </c>
      <c r="Q131" t="str">
        <f t="shared" ref="Q131:Q194" si="14">LEFT(N131,SEARCH("/",N131)-1)</f>
        <v>film &amp; video</v>
      </c>
      <c r="R131" t="str">
        <f t="shared" ref="R131:R194" si="15">RIGHT(N131,LEN(N131)-SEARCH("/",N131))</f>
        <v>science fiction</v>
      </c>
      <c r="S131" s="10">
        <f t="shared" ref="S131:S194" si="16">(((J131/60)/60)/24)+DATE(1970,1,1)</f>
        <v>41882.937303240738</v>
      </c>
      <c r="T131" s="10">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0">
        <f t="shared" si="16"/>
        <v>41778.915416666663</v>
      </c>
      <c r="T132" s="10">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0">
        <f t="shared" si="16"/>
        <v>42541.837511574078</v>
      </c>
      <c r="T133" s="10">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s="6">
        <f t="shared" si="13"/>
        <v>94.506172839506178</v>
      </c>
      <c r="Q134" t="str">
        <f t="shared" si="14"/>
        <v>film &amp; video</v>
      </c>
      <c r="R134" t="str">
        <f t="shared" si="15"/>
        <v>science fiction</v>
      </c>
      <c r="S134" s="10">
        <f t="shared" si="16"/>
        <v>41905.812581018516</v>
      </c>
      <c r="T134" s="10">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0">
        <f t="shared" si="16"/>
        <v>42491.80768518518</v>
      </c>
      <c r="T135" s="10">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0">
        <f t="shared" si="16"/>
        <v>42221.909930555557</v>
      </c>
      <c r="T136" s="10">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s="6">
        <f t="shared" si="13"/>
        <v>80.599999999999994</v>
      </c>
      <c r="Q137" t="str">
        <f t="shared" si="14"/>
        <v>film &amp; video</v>
      </c>
      <c r="R137" t="str">
        <f t="shared" si="15"/>
        <v>science fiction</v>
      </c>
      <c r="S137" s="10">
        <f t="shared" si="16"/>
        <v>41788.381909722222</v>
      </c>
      <c r="T137" s="10">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0">
        <f t="shared" si="16"/>
        <v>42096.410115740742</v>
      </c>
      <c r="T138" s="10">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0">
        <f t="shared" si="16"/>
        <v>42239.573993055557</v>
      </c>
      <c r="T139" s="10">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s="6">
        <f t="shared" si="13"/>
        <v>81.241379310344826</v>
      </c>
      <c r="Q140" t="str">
        <f t="shared" si="14"/>
        <v>film &amp; video</v>
      </c>
      <c r="R140" t="str">
        <f t="shared" si="15"/>
        <v>science fiction</v>
      </c>
      <c r="S140" s="10">
        <f t="shared" si="16"/>
        <v>42186.257418981477</v>
      </c>
      <c r="T140" s="10">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s="6">
        <f t="shared" si="13"/>
        <v>500</v>
      </c>
      <c r="Q141" t="str">
        <f t="shared" si="14"/>
        <v>film &amp; video</v>
      </c>
      <c r="R141" t="str">
        <f t="shared" si="15"/>
        <v>science fiction</v>
      </c>
      <c r="S141" s="10">
        <f t="shared" si="16"/>
        <v>42187.920972222222</v>
      </c>
      <c r="T141" s="10">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0">
        <f t="shared" si="16"/>
        <v>42053.198287037041</v>
      </c>
      <c r="T142" s="10">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s="6">
        <f t="shared" si="13"/>
        <v>46.178571428571431</v>
      </c>
      <c r="Q143" t="str">
        <f t="shared" si="14"/>
        <v>film &amp; video</v>
      </c>
      <c r="R143" t="str">
        <f t="shared" si="15"/>
        <v>science fiction</v>
      </c>
      <c r="S143" s="10">
        <f t="shared" si="16"/>
        <v>42110.153043981481</v>
      </c>
      <c r="T143" s="10">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s="6">
        <f t="shared" si="13"/>
        <v>10</v>
      </c>
      <c r="Q144" t="str">
        <f t="shared" si="14"/>
        <v>film &amp; video</v>
      </c>
      <c r="R144" t="str">
        <f t="shared" si="15"/>
        <v>science fiction</v>
      </c>
      <c r="S144" s="10">
        <f t="shared" si="16"/>
        <v>41938.893263888887</v>
      </c>
      <c r="T144" s="10">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0">
        <f t="shared" si="16"/>
        <v>42559.064143518524</v>
      </c>
      <c r="T145" s="10">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s="6">
        <f t="shared" si="13"/>
        <v>55.945945945945944</v>
      </c>
      <c r="Q146" t="str">
        <f t="shared" si="14"/>
        <v>film &amp; video</v>
      </c>
      <c r="R146" t="str">
        <f t="shared" si="15"/>
        <v>science fiction</v>
      </c>
      <c r="S146" s="10">
        <f t="shared" si="16"/>
        <v>42047.762407407412</v>
      </c>
      <c r="T146" s="10">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s="6">
        <f t="shared" si="13"/>
        <v>37.555555555555557</v>
      </c>
      <c r="Q147" t="str">
        <f t="shared" si="14"/>
        <v>film &amp; video</v>
      </c>
      <c r="R147" t="str">
        <f t="shared" si="15"/>
        <v>science fiction</v>
      </c>
      <c r="S147" s="10">
        <f t="shared" si="16"/>
        <v>42200.542268518519</v>
      </c>
      <c r="T147" s="10">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s="6">
        <f t="shared" si="13"/>
        <v>38.333333333333336</v>
      </c>
      <c r="Q148" t="str">
        <f t="shared" si="14"/>
        <v>film &amp; video</v>
      </c>
      <c r="R148" t="str">
        <f t="shared" si="15"/>
        <v>science fiction</v>
      </c>
      <c r="S148" s="10">
        <f t="shared" si="16"/>
        <v>42693.016180555554</v>
      </c>
      <c r="T148" s="10">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0">
        <f t="shared" si="16"/>
        <v>41969.767824074079</v>
      </c>
      <c r="T149" s="10">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s="6">
        <f t="shared" si="13"/>
        <v>20</v>
      </c>
      <c r="Q150" t="str">
        <f t="shared" si="14"/>
        <v>film &amp; video</v>
      </c>
      <c r="R150" t="str">
        <f t="shared" si="15"/>
        <v>science fiction</v>
      </c>
      <c r="S150" s="10">
        <f t="shared" si="16"/>
        <v>42397.281666666662</v>
      </c>
      <c r="T150" s="10">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s="6">
        <f t="shared" si="13"/>
        <v>15.333333333333334</v>
      </c>
      <c r="Q151" t="str">
        <f t="shared" si="14"/>
        <v>film &amp; video</v>
      </c>
      <c r="R151" t="str">
        <f t="shared" si="15"/>
        <v>science fiction</v>
      </c>
      <c r="S151" s="10">
        <f t="shared" si="16"/>
        <v>41968.172106481477</v>
      </c>
      <c r="T151" s="10">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s="6">
        <f t="shared" si="13"/>
        <v>28</v>
      </c>
      <c r="Q153" t="str">
        <f t="shared" si="14"/>
        <v>film &amp; video</v>
      </c>
      <c r="R153" t="str">
        <f t="shared" si="15"/>
        <v>science fiction</v>
      </c>
      <c r="S153" s="10">
        <f t="shared" si="16"/>
        <v>42113.550821759258</v>
      </c>
      <c r="T153" s="10">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s="6">
        <f t="shared" si="13"/>
        <v>15</v>
      </c>
      <c r="Q154" t="str">
        <f t="shared" si="14"/>
        <v>film &amp; video</v>
      </c>
      <c r="R154" t="str">
        <f t="shared" si="15"/>
        <v>science fiction</v>
      </c>
      <c r="S154" s="10">
        <f t="shared" si="16"/>
        <v>41875.077546296299</v>
      </c>
      <c r="T154" s="10">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s="6">
        <f t="shared" si="13"/>
        <v>35.9</v>
      </c>
      <c r="Q155" t="str">
        <f t="shared" si="14"/>
        <v>film &amp; video</v>
      </c>
      <c r="R155" t="str">
        <f t="shared" si="15"/>
        <v>science fiction</v>
      </c>
      <c r="S155" s="10">
        <f t="shared" si="16"/>
        <v>41933.586157407408</v>
      </c>
      <c r="T155" s="10">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s="6">
        <f t="shared" si="13"/>
        <v>13.333333333333334</v>
      </c>
      <c r="Q156" t="str">
        <f t="shared" si="14"/>
        <v>film &amp; video</v>
      </c>
      <c r="R156" t="str">
        <f t="shared" si="15"/>
        <v>science fiction</v>
      </c>
      <c r="S156" s="10">
        <f t="shared" si="16"/>
        <v>42115.547395833331</v>
      </c>
      <c r="T156" s="10">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s="6">
        <f t="shared" si="13"/>
        <v>20.25</v>
      </c>
      <c r="Q157" t="str">
        <f t="shared" si="14"/>
        <v>film &amp; video</v>
      </c>
      <c r="R157" t="str">
        <f t="shared" si="15"/>
        <v>science fiction</v>
      </c>
      <c r="S157" s="10">
        <f t="shared" si="16"/>
        <v>42168.559432870374</v>
      </c>
      <c r="T157" s="10">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s="6">
        <f t="shared" si="13"/>
        <v>119</v>
      </c>
      <c r="Q158" t="str">
        <f t="shared" si="14"/>
        <v>film &amp; video</v>
      </c>
      <c r="R158" t="str">
        <f t="shared" si="15"/>
        <v>science fiction</v>
      </c>
      <c r="S158" s="10">
        <f t="shared" si="16"/>
        <v>41794.124953703707</v>
      </c>
      <c r="T158" s="10">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s="6">
        <f t="shared" si="13"/>
        <v>4</v>
      </c>
      <c r="Q159" t="str">
        <f t="shared" si="14"/>
        <v>film &amp; video</v>
      </c>
      <c r="R159" t="str">
        <f t="shared" si="15"/>
        <v>science fiction</v>
      </c>
      <c r="S159" s="10">
        <f t="shared" si="16"/>
        <v>42396.911712962959</v>
      </c>
      <c r="T159" s="10">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0">
        <f t="shared" si="16"/>
        <v>41904.07671296296</v>
      </c>
      <c r="T160" s="10">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s="6">
        <f t="shared" si="13"/>
        <v>10</v>
      </c>
      <c r="Q161" t="str">
        <f t="shared" si="14"/>
        <v>film &amp; video</v>
      </c>
      <c r="R161" t="str">
        <f t="shared" si="15"/>
        <v>science fiction</v>
      </c>
      <c r="S161" s="10">
        <f t="shared" si="16"/>
        <v>42514.434548611112</v>
      </c>
      <c r="T161" s="10">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0">
        <f t="shared" si="16"/>
        <v>42171.913090277783</v>
      </c>
      <c r="T162" s="10">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6">
        <f t="shared" si="13"/>
        <v>5</v>
      </c>
      <c r="Q163" t="str">
        <f t="shared" si="14"/>
        <v>film &amp; video</v>
      </c>
      <c r="R163" t="str">
        <f t="shared" si="15"/>
        <v>drama</v>
      </c>
      <c r="S163" s="10">
        <f t="shared" si="16"/>
        <v>41792.687442129631</v>
      </c>
      <c r="T163" s="10">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s="6">
        <f t="shared" si="13"/>
        <v>43.5</v>
      </c>
      <c r="Q164" t="str">
        <f t="shared" si="14"/>
        <v>film &amp; video</v>
      </c>
      <c r="R164" t="str">
        <f t="shared" si="15"/>
        <v>drama</v>
      </c>
      <c r="S164" s="10">
        <f t="shared" si="16"/>
        <v>41835.126805555556</v>
      </c>
      <c r="T164" s="10">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0">
        <f t="shared" si="16"/>
        <v>42243.961273148147</v>
      </c>
      <c r="T165" s="10">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s="6">
        <f t="shared" si="13"/>
        <v>91.428571428571431</v>
      </c>
      <c r="Q166" t="str">
        <f t="shared" si="14"/>
        <v>film &amp; video</v>
      </c>
      <c r="R166" t="str">
        <f t="shared" si="15"/>
        <v>drama</v>
      </c>
      <c r="S166" s="10">
        <f t="shared" si="16"/>
        <v>41841.762743055559</v>
      </c>
      <c r="T166" s="10">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0">
        <f t="shared" si="16"/>
        <v>42351.658842592587</v>
      </c>
      <c r="T167" s="10">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6">
        <f t="shared" si="13"/>
        <v>3000</v>
      </c>
      <c r="Q168" t="str">
        <f t="shared" si="14"/>
        <v>film &amp; video</v>
      </c>
      <c r="R168" t="str">
        <f t="shared" si="15"/>
        <v>drama</v>
      </c>
      <c r="S168" s="10">
        <f t="shared" si="16"/>
        <v>42721.075949074075</v>
      </c>
      <c r="T168" s="10">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6">
        <f t="shared" si="13"/>
        <v>5.5</v>
      </c>
      <c r="Q169" t="str">
        <f t="shared" si="14"/>
        <v>film &amp; video</v>
      </c>
      <c r="R169" t="str">
        <f t="shared" si="15"/>
        <v>drama</v>
      </c>
      <c r="S169" s="10">
        <f t="shared" si="16"/>
        <v>42160.927488425921</v>
      </c>
      <c r="T169" s="10">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s="6">
        <f t="shared" si="13"/>
        <v>108.33333333333333</v>
      </c>
      <c r="Q170" t="str">
        <f t="shared" si="14"/>
        <v>film &amp; video</v>
      </c>
      <c r="R170" t="str">
        <f t="shared" si="15"/>
        <v>drama</v>
      </c>
      <c r="S170" s="10">
        <f t="shared" si="16"/>
        <v>42052.83530092593</v>
      </c>
      <c r="T170" s="10">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s="6">
        <f t="shared" si="13"/>
        <v>56</v>
      </c>
      <c r="Q171" t="str">
        <f t="shared" si="14"/>
        <v>film &amp; video</v>
      </c>
      <c r="R171" t="str">
        <f t="shared" si="15"/>
        <v>drama</v>
      </c>
      <c r="S171" s="10">
        <f t="shared" si="16"/>
        <v>41900.505312499998</v>
      </c>
      <c r="T171" s="10">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6">
        <f t="shared" si="13"/>
        <v>32.5</v>
      </c>
      <c r="Q172" t="str">
        <f t="shared" si="14"/>
        <v>film &amp; video</v>
      </c>
      <c r="R172" t="str">
        <f t="shared" si="15"/>
        <v>drama</v>
      </c>
      <c r="S172" s="10">
        <f t="shared" si="16"/>
        <v>42216.977812500001</v>
      </c>
      <c r="T172" s="10">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s="6">
        <f t="shared" si="13"/>
        <v>1</v>
      </c>
      <c r="Q173" t="str">
        <f t="shared" si="14"/>
        <v>film &amp; video</v>
      </c>
      <c r="R173" t="str">
        <f t="shared" si="15"/>
        <v>drama</v>
      </c>
      <c r="S173" s="10">
        <f t="shared" si="16"/>
        <v>42534.180717592593</v>
      </c>
      <c r="T173" s="10">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0">
        <f t="shared" si="16"/>
        <v>42047.394942129627</v>
      </c>
      <c r="T174" s="10">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0">
        <f t="shared" si="16"/>
        <v>42033.573009259257</v>
      </c>
      <c r="T175" s="10">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0">
        <f t="shared" si="16"/>
        <v>42072.758981481486</v>
      </c>
      <c r="T176" s="10">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s="6">
        <f t="shared" si="13"/>
        <v>49.884615384615387</v>
      </c>
      <c r="Q177" t="str">
        <f t="shared" si="14"/>
        <v>film &amp; video</v>
      </c>
      <c r="R177" t="str">
        <f t="shared" si="15"/>
        <v>drama</v>
      </c>
      <c r="S177" s="10">
        <f t="shared" si="16"/>
        <v>41855.777905092589</v>
      </c>
      <c r="T177" s="10">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0">
        <f t="shared" si="16"/>
        <v>42191.824062500003</v>
      </c>
      <c r="T178" s="10">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6">
        <f t="shared" si="13"/>
        <v>25.714285714285715</v>
      </c>
      <c r="Q179" t="str">
        <f t="shared" si="14"/>
        <v>film &amp; video</v>
      </c>
      <c r="R179" t="str">
        <f t="shared" si="15"/>
        <v>drama</v>
      </c>
      <c r="S179" s="10">
        <f t="shared" si="16"/>
        <v>42070.047754629632</v>
      </c>
      <c r="T179" s="10">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0">
        <f t="shared" si="16"/>
        <v>42304.955381944441</v>
      </c>
      <c r="T180" s="10">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6">
        <f t="shared" si="13"/>
        <v>100</v>
      </c>
      <c r="Q181" t="str">
        <f t="shared" si="14"/>
        <v>film &amp; video</v>
      </c>
      <c r="R181" t="str">
        <f t="shared" si="15"/>
        <v>drama</v>
      </c>
      <c r="S181" s="10">
        <f t="shared" si="16"/>
        <v>42403.080497685187</v>
      </c>
      <c r="T181" s="10">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s="6">
        <f t="shared" si="13"/>
        <v>30.846153846153847</v>
      </c>
      <c r="Q182" t="str">
        <f t="shared" si="14"/>
        <v>film &amp; video</v>
      </c>
      <c r="R182" t="str">
        <f t="shared" si="15"/>
        <v>drama</v>
      </c>
      <c r="S182" s="10">
        <f t="shared" si="16"/>
        <v>42067.991238425922</v>
      </c>
      <c r="T182" s="10">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s="6">
        <f t="shared" si="13"/>
        <v>180.5</v>
      </c>
      <c r="Q183" t="str">
        <f t="shared" si="14"/>
        <v>film &amp; video</v>
      </c>
      <c r="R183" t="str">
        <f t="shared" si="15"/>
        <v>drama</v>
      </c>
      <c r="S183" s="10">
        <f t="shared" si="16"/>
        <v>42147.741840277777</v>
      </c>
      <c r="T183" s="10">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0">
        <f t="shared" si="16"/>
        <v>42712.011944444443</v>
      </c>
      <c r="T184" s="10">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s="6">
        <f t="shared" si="13"/>
        <v>373.5</v>
      </c>
      <c r="Q185" t="str">
        <f t="shared" si="14"/>
        <v>film &amp; video</v>
      </c>
      <c r="R185" t="str">
        <f t="shared" si="15"/>
        <v>drama</v>
      </c>
      <c r="S185" s="10">
        <f t="shared" si="16"/>
        <v>41939.810300925928</v>
      </c>
      <c r="T185" s="10">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s="6">
        <f t="shared" si="13"/>
        <v>25.5</v>
      </c>
      <c r="Q186" t="str">
        <f t="shared" si="14"/>
        <v>film &amp; video</v>
      </c>
      <c r="R186" t="str">
        <f t="shared" si="15"/>
        <v>drama</v>
      </c>
      <c r="S186" s="10">
        <f t="shared" si="16"/>
        <v>41825.791226851856</v>
      </c>
      <c r="T186" s="10">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6">
        <f t="shared" si="13"/>
        <v>220</v>
      </c>
      <c r="Q187" t="str">
        <f t="shared" si="14"/>
        <v>film &amp; video</v>
      </c>
      <c r="R187" t="str">
        <f t="shared" si="15"/>
        <v>drama</v>
      </c>
      <c r="S187" s="10">
        <f t="shared" si="16"/>
        <v>42570.91133101852</v>
      </c>
      <c r="T187" s="10">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0">
        <f t="shared" si="16"/>
        <v>42767.812893518523</v>
      </c>
      <c r="T188" s="10">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6">
        <f t="shared" si="13"/>
        <v>160</v>
      </c>
      <c r="Q189" t="str">
        <f t="shared" si="14"/>
        <v>film &amp; video</v>
      </c>
      <c r="R189" t="str">
        <f t="shared" si="15"/>
        <v>drama</v>
      </c>
      <c r="S189" s="10">
        <f t="shared" si="16"/>
        <v>42182.234456018516</v>
      </c>
      <c r="T189" s="10">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0">
        <f t="shared" si="16"/>
        <v>41857.18304398148</v>
      </c>
      <c r="T190" s="10">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s="6">
        <f t="shared" si="13"/>
        <v>69</v>
      </c>
      <c r="Q191" t="str">
        <f t="shared" si="14"/>
        <v>film &amp; video</v>
      </c>
      <c r="R191" t="str">
        <f t="shared" si="15"/>
        <v>drama</v>
      </c>
      <c r="S191" s="10">
        <f t="shared" si="16"/>
        <v>42556.690706018519</v>
      </c>
      <c r="T191" s="10">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s="6">
        <f t="shared" si="13"/>
        <v>50</v>
      </c>
      <c r="Q192" t="str">
        <f t="shared" si="14"/>
        <v>film &amp; video</v>
      </c>
      <c r="R192" t="str">
        <f t="shared" si="15"/>
        <v>drama</v>
      </c>
      <c r="S192" s="10">
        <f t="shared" si="16"/>
        <v>42527.650995370372</v>
      </c>
      <c r="T192" s="10">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6">
        <f t="shared" si="13"/>
        <v>83.333333333333329</v>
      </c>
      <c r="Q193" t="str">
        <f t="shared" si="14"/>
        <v>film &amp; video</v>
      </c>
      <c r="R193" t="str">
        <f t="shared" si="15"/>
        <v>drama</v>
      </c>
      <c r="S193" s="10">
        <f t="shared" si="16"/>
        <v>42239.441412037035</v>
      </c>
      <c r="T193" s="10">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s="6">
        <f t="shared" si="13"/>
        <v>5.666666666666667</v>
      </c>
      <c r="Q194" t="str">
        <f t="shared" si="14"/>
        <v>film &amp; video</v>
      </c>
      <c r="R194" t="str">
        <f t="shared" si="15"/>
        <v>drama</v>
      </c>
      <c r="S194" s="10">
        <f t="shared" si="16"/>
        <v>41899.792037037041</v>
      </c>
      <c r="T194" s="10">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s="6" t="e">
        <f t="shared" ref="P195:P258" si="19">E195/L195</f>
        <v>#DIV/0!</v>
      </c>
      <c r="Q195" t="str">
        <f t="shared" ref="Q195:Q258" si="20">LEFT(N195,SEARCH("/",N195)-1)</f>
        <v>film &amp; video</v>
      </c>
      <c r="R195" t="str">
        <f t="shared" ref="R195:R258" si="21">RIGHT(N195,LEN(N195)-SEARCH("/",N195))</f>
        <v>drama</v>
      </c>
      <c r="S195" s="10">
        <f t="shared" ref="S195:S258" si="22">(((J195/60)/60)/24)+DATE(1970,1,1)</f>
        <v>41911.934791666667</v>
      </c>
      <c r="T195" s="10">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s="6">
        <f t="shared" si="19"/>
        <v>1</v>
      </c>
      <c r="Q196" t="str">
        <f t="shared" si="20"/>
        <v>film &amp; video</v>
      </c>
      <c r="R196" t="str">
        <f t="shared" si="21"/>
        <v>drama</v>
      </c>
      <c r="S196" s="10">
        <f t="shared" si="22"/>
        <v>42375.996886574074</v>
      </c>
      <c r="T196" s="10">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0">
        <f t="shared" si="22"/>
        <v>42135.67050925926</v>
      </c>
      <c r="T197" s="10">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s="6">
        <f t="shared" si="19"/>
        <v>77.10526315789474</v>
      </c>
      <c r="Q198" t="str">
        <f t="shared" si="20"/>
        <v>film &amp; video</v>
      </c>
      <c r="R198" t="str">
        <f t="shared" si="21"/>
        <v>drama</v>
      </c>
      <c r="S198" s="10">
        <f t="shared" si="22"/>
        <v>42259.542800925927</v>
      </c>
      <c r="T198" s="10">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s="6">
        <f t="shared" si="19"/>
        <v>32.75</v>
      </c>
      <c r="Q199" t="str">
        <f t="shared" si="20"/>
        <v>film &amp; video</v>
      </c>
      <c r="R199" t="str">
        <f t="shared" si="21"/>
        <v>drama</v>
      </c>
      <c r="S199" s="10">
        <f t="shared" si="22"/>
        <v>42741.848379629635</v>
      </c>
      <c r="T199" s="10">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s="6">
        <f t="shared" si="19"/>
        <v>46.5</v>
      </c>
      <c r="Q200" t="str">
        <f t="shared" si="20"/>
        <v>film &amp; video</v>
      </c>
      <c r="R200" t="str">
        <f t="shared" si="21"/>
        <v>drama</v>
      </c>
      <c r="S200" s="10">
        <f t="shared" si="22"/>
        <v>41887.383356481485</v>
      </c>
      <c r="T200" s="10">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0">
        <f t="shared" si="22"/>
        <v>42584.123865740738</v>
      </c>
      <c r="T201" s="10">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s="6">
        <f t="shared" si="19"/>
        <v>87.308333333333337</v>
      </c>
      <c r="Q202" t="str">
        <f t="shared" si="20"/>
        <v>film &amp; video</v>
      </c>
      <c r="R202" t="str">
        <f t="shared" si="21"/>
        <v>drama</v>
      </c>
      <c r="S202" s="10">
        <f t="shared" si="22"/>
        <v>41867.083368055559</v>
      </c>
      <c r="T202" s="10">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s="6">
        <f t="shared" si="19"/>
        <v>54.285714285714285</v>
      </c>
      <c r="Q203" t="str">
        <f t="shared" si="20"/>
        <v>film &amp; video</v>
      </c>
      <c r="R203" t="str">
        <f t="shared" si="21"/>
        <v>drama</v>
      </c>
      <c r="S203" s="10">
        <f t="shared" si="22"/>
        <v>42023.818622685183</v>
      </c>
      <c r="T203" s="10">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0">
        <f t="shared" si="22"/>
        <v>42255.927824074075</v>
      </c>
      <c r="T204" s="10">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s="6">
        <f t="shared" si="19"/>
        <v>93.25</v>
      </c>
      <c r="Q205" t="str">
        <f t="shared" si="20"/>
        <v>film &amp; video</v>
      </c>
      <c r="R205" t="str">
        <f t="shared" si="21"/>
        <v>drama</v>
      </c>
      <c r="S205" s="10">
        <f t="shared" si="22"/>
        <v>41973.847962962958</v>
      </c>
      <c r="T205" s="10">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s="6">
        <f t="shared" si="19"/>
        <v>117.68368136117556</v>
      </c>
      <c r="Q206" t="str">
        <f t="shared" si="20"/>
        <v>film &amp; video</v>
      </c>
      <c r="R206" t="str">
        <f t="shared" si="21"/>
        <v>drama</v>
      </c>
      <c r="S206" s="10">
        <f t="shared" si="22"/>
        <v>42556.583368055552</v>
      </c>
      <c r="T206" s="10">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s="6">
        <f t="shared" si="19"/>
        <v>76.470588235294116</v>
      </c>
      <c r="Q207" t="str">
        <f t="shared" si="20"/>
        <v>film &amp; video</v>
      </c>
      <c r="R207" t="str">
        <f t="shared" si="21"/>
        <v>drama</v>
      </c>
      <c r="S207" s="10">
        <f t="shared" si="22"/>
        <v>42248.632199074069</v>
      </c>
      <c r="T207" s="10">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0">
        <f t="shared" si="22"/>
        <v>42567.004432870366</v>
      </c>
      <c r="T208" s="10">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s="6">
        <f t="shared" si="19"/>
        <v>163.84615384615384</v>
      </c>
      <c r="Q209" t="str">
        <f t="shared" si="20"/>
        <v>film &amp; video</v>
      </c>
      <c r="R209" t="str">
        <f t="shared" si="21"/>
        <v>drama</v>
      </c>
      <c r="S209" s="10">
        <f t="shared" si="22"/>
        <v>41978.197199074071</v>
      </c>
      <c r="T209" s="10">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0">
        <f t="shared" si="22"/>
        <v>41959.369988425926</v>
      </c>
      <c r="T210" s="10">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0">
        <f t="shared" si="22"/>
        <v>42165.922858796301</v>
      </c>
      <c r="T211" s="10">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s="6">
        <f t="shared" si="19"/>
        <v>91.818181818181813</v>
      </c>
      <c r="Q212" t="str">
        <f t="shared" si="20"/>
        <v>film &amp; video</v>
      </c>
      <c r="R212" t="str">
        <f t="shared" si="21"/>
        <v>drama</v>
      </c>
      <c r="S212" s="10">
        <f t="shared" si="22"/>
        <v>42249.064722222218</v>
      </c>
      <c r="T212" s="10">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s="6">
        <f t="shared" si="19"/>
        <v>185.83333333333334</v>
      </c>
      <c r="Q213" t="str">
        <f t="shared" si="20"/>
        <v>film &amp; video</v>
      </c>
      <c r="R213" t="str">
        <f t="shared" si="21"/>
        <v>drama</v>
      </c>
      <c r="S213" s="10">
        <f t="shared" si="22"/>
        <v>42236.159918981488</v>
      </c>
      <c r="T213" s="10">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s="6">
        <f t="shared" si="19"/>
        <v>1</v>
      </c>
      <c r="Q214" t="str">
        <f t="shared" si="20"/>
        <v>film &amp; video</v>
      </c>
      <c r="R214" t="str">
        <f t="shared" si="21"/>
        <v>drama</v>
      </c>
      <c r="S214" s="10">
        <f t="shared" si="22"/>
        <v>42416.881018518514</v>
      </c>
      <c r="T214" s="10">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s="6">
        <f t="shared" si="19"/>
        <v>20</v>
      </c>
      <c r="Q215" t="str">
        <f t="shared" si="20"/>
        <v>film &amp; video</v>
      </c>
      <c r="R215" t="str">
        <f t="shared" si="21"/>
        <v>drama</v>
      </c>
      <c r="S215" s="10">
        <f t="shared" si="22"/>
        <v>42202.594293981485</v>
      </c>
      <c r="T215" s="10">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s="6">
        <f t="shared" si="19"/>
        <v>1</v>
      </c>
      <c r="Q216" t="str">
        <f t="shared" si="20"/>
        <v>film &amp; video</v>
      </c>
      <c r="R216" t="str">
        <f t="shared" si="21"/>
        <v>drama</v>
      </c>
      <c r="S216" s="10">
        <f t="shared" si="22"/>
        <v>42009.64061342593</v>
      </c>
      <c r="T216" s="10">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s="6">
        <f t="shared" si="19"/>
        <v>10</v>
      </c>
      <c r="Q217" t="str">
        <f t="shared" si="20"/>
        <v>film &amp; video</v>
      </c>
      <c r="R217" t="str">
        <f t="shared" si="21"/>
        <v>drama</v>
      </c>
      <c r="S217" s="10">
        <f t="shared" si="22"/>
        <v>42375.230115740742</v>
      </c>
      <c r="T217" s="10">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s="6">
        <f t="shared" si="19"/>
        <v>331.53833333333336</v>
      </c>
      <c r="Q218" t="str">
        <f t="shared" si="20"/>
        <v>film &amp; video</v>
      </c>
      <c r="R218" t="str">
        <f t="shared" si="21"/>
        <v>drama</v>
      </c>
      <c r="S218" s="10">
        <f t="shared" si="22"/>
        <v>42066.958761574075</v>
      </c>
      <c r="T218" s="10">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s="6">
        <f t="shared" si="19"/>
        <v>314.28947368421052</v>
      </c>
      <c r="Q219" t="str">
        <f t="shared" si="20"/>
        <v>film &amp; video</v>
      </c>
      <c r="R219" t="str">
        <f t="shared" si="21"/>
        <v>drama</v>
      </c>
      <c r="S219" s="10">
        <f t="shared" si="22"/>
        <v>41970.64061342593</v>
      </c>
      <c r="T219" s="10">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s="6">
        <f t="shared" si="19"/>
        <v>100</v>
      </c>
      <c r="Q220" t="str">
        <f t="shared" si="20"/>
        <v>film &amp; video</v>
      </c>
      <c r="R220" t="str">
        <f t="shared" si="21"/>
        <v>drama</v>
      </c>
      <c r="S220" s="10">
        <f t="shared" si="22"/>
        <v>42079.628344907411</v>
      </c>
      <c r="T220" s="10">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s="6">
        <f t="shared" si="19"/>
        <v>115.98684210526316</v>
      </c>
      <c r="Q221" t="str">
        <f t="shared" si="20"/>
        <v>film &amp; video</v>
      </c>
      <c r="R221" t="str">
        <f t="shared" si="21"/>
        <v>drama</v>
      </c>
      <c r="S221" s="10">
        <f t="shared" si="22"/>
        <v>42429.326678240745</v>
      </c>
      <c r="T221" s="10">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s="6">
        <f t="shared" si="19"/>
        <v>120</v>
      </c>
      <c r="Q222" t="str">
        <f t="shared" si="20"/>
        <v>film &amp; video</v>
      </c>
      <c r="R222" t="str">
        <f t="shared" si="21"/>
        <v>drama</v>
      </c>
      <c r="S222" s="10">
        <f t="shared" si="22"/>
        <v>42195.643865740742</v>
      </c>
      <c r="T222" s="10">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0">
        <f t="shared" si="22"/>
        <v>42031.837546296301</v>
      </c>
      <c r="T223" s="10">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s="6">
        <f t="shared" si="19"/>
        <v>65</v>
      </c>
      <c r="Q224" t="str">
        <f t="shared" si="20"/>
        <v>film &amp; video</v>
      </c>
      <c r="R224" t="str">
        <f t="shared" si="21"/>
        <v>drama</v>
      </c>
      <c r="S224" s="10">
        <f t="shared" si="22"/>
        <v>42031.769884259258</v>
      </c>
      <c r="T224" s="10">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0">
        <f t="shared" si="22"/>
        <v>42482.048032407409</v>
      </c>
      <c r="T225" s="10">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0">
        <f t="shared" si="22"/>
        <v>42135.235254629632</v>
      </c>
      <c r="T226" s="10">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0">
        <f t="shared" si="22"/>
        <v>42438.961273148147</v>
      </c>
      <c r="T227" s="10">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s="6">
        <f t="shared" si="19"/>
        <v>125</v>
      </c>
      <c r="Q228" t="str">
        <f t="shared" si="20"/>
        <v>film &amp; video</v>
      </c>
      <c r="R228" t="str">
        <f t="shared" si="21"/>
        <v>drama</v>
      </c>
      <c r="S228" s="10">
        <f t="shared" si="22"/>
        <v>42106.666018518517</v>
      </c>
      <c r="T228" s="10">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0">
        <f t="shared" si="22"/>
        <v>42164.893993055557</v>
      </c>
      <c r="T229" s="10">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0">
        <f t="shared" si="22"/>
        <v>42096.686400462961</v>
      </c>
      <c r="T230" s="10">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0">
        <f t="shared" si="22"/>
        <v>42383.933993055558</v>
      </c>
      <c r="T231" s="10">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s="6">
        <f t="shared" si="19"/>
        <v>30</v>
      </c>
      <c r="Q232" t="str">
        <f t="shared" si="20"/>
        <v>film &amp; video</v>
      </c>
      <c r="R232" t="str">
        <f t="shared" si="21"/>
        <v>drama</v>
      </c>
      <c r="S232" s="10">
        <f t="shared" si="22"/>
        <v>42129.777210648142</v>
      </c>
      <c r="T232" s="10">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0">
        <f t="shared" si="22"/>
        <v>42341.958923611113</v>
      </c>
      <c r="T233" s="10">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s="6">
        <f t="shared" si="19"/>
        <v>15.714285714285714</v>
      </c>
      <c r="Q234" t="str">
        <f t="shared" si="20"/>
        <v>film &amp; video</v>
      </c>
      <c r="R234" t="str">
        <f t="shared" si="21"/>
        <v>drama</v>
      </c>
      <c r="S234" s="10">
        <f t="shared" si="22"/>
        <v>42032.82576388889</v>
      </c>
      <c r="T234" s="10">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0">
        <f t="shared" si="22"/>
        <v>42612.911712962959</v>
      </c>
      <c r="T235" s="10">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s="6">
        <f t="shared" si="19"/>
        <v>80.2</v>
      </c>
      <c r="Q236" t="str">
        <f t="shared" si="20"/>
        <v>film &amp; video</v>
      </c>
      <c r="R236" t="str">
        <f t="shared" si="21"/>
        <v>drama</v>
      </c>
      <c r="S236" s="10">
        <f t="shared" si="22"/>
        <v>42136.035405092596</v>
      </c>
      <c r="T236" s="10">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0">
        <f t="shared" si="22"/>
        <v>42164.908530092594</v>
      </c>
      <c r="T237" s="10">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0">
        <f t="shared" si="22"/>
        <v>42321.08447916666</v>
      </c>
      <c r="T238" s="10">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s="6">
        <f t="shared" si="19"/>
        <v>50</v>
      </c>
      <c r="Q239" t="str">
        <f t="shared" si="20"/>
        <v>film &amp; video</v>
      </c>
      <c r="R239" t="str">
        <f t="shared" si="21"/>
        <v>drama</v>
      </c>
      <c r="S239" s="10">
        <f t="shared" si="22"/>
        <v>42377.577187499999</v>
      </c>
      <c r="T239" s="10">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0">
        <f t="shared" si="22"/>
        <v>42713.962499999994</v>
      </c>
      <c r="T240" s="10">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s="6">
        <f t="shared" si="19"/>
        <v>50</v>
      </c>
      <c r="Q241" t="str">
        <f t="shared" si="20"/>
        <v>film &amp; video</v>
      </c>
      <c r="R241" t="str">
        <f t="shared" si="21"/>
        <v>drama</v>
      </c>
      <c r="S241" s="10">
        <f t="shared" si="22"/>
        <v>42297.110300925924</v>
      </c>
      <c r="T241" s="10">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s="6">
        <f t="shared" si="19"/>
        <v>73.019801980198025</v>
      </c>
      <c r="Q244" t="str">
        <f t="shared" si="20"/>
        <v>film &amp; video</v>
      </c>
      <c r="R244" t="str">
        <f t="shared" si="21"/>
        <v>documentary</v>
      </c>
      <c r="S244" s="10">
        <f t="shared" si="22"/>
        <v>40862.492939814816</v>
      </c>
      <c r="T244" s="10">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s="6">
        <f t="shared" si="19"/>
        <v>78.195121951219505</v>
      </c>
      <c r="Q245" t="str">
        <f t="shared" si="20"/>
        <v>film &amp; video</v>
      </c>
      <c r="R245" t="str">
        <f t="shared" si="21"/>
        <v>documentary</v>
      </c>
      <c r="S245" s="10">
        <f t="shared" si="22"/>
        <v>41662.047500000001</v>
      </c>
      <c r="T245" s="10">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s="6">
        <f t="shared" si="19"/>
        <v>54.020833333333336</v>
      </c>
      <c r="Q247" t="str">
        <f t="shared" si="20"/>
        <v>film &amp; video</v>
      </c>
      <c r="R247" t="str">
        <f t="shared" si="21"/>
        <v>documentary</v>
      </c>
      <c r="S247" s="10">
        <f t="shared" si="22"/>
        <v>41107.053067129629</v>
      </c>
      <c r="T247" s="10">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s="6">
        <f t="shared" si="19"/>
        <v>68.488789237668158</v>
      </c>
      <c r="Q248" t="str">
        <f t="shared" si="20"/>
        <v>film &amp; video</v>
      </c>
      <c r="R248" t="str">
        <f t="shared" si="21"/>
        <v>documentary</v>
      </c>
      <c r="S248" s="10">
        <f t="shared" si="22"/>
        <v>40480.363483796296</v>
      </c>
      <c r="T248" s="10">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s="6">
        <f t="shared" si="19"/>
        <v>85.444444444444443</v>
      </c>
      <c r="Q254" t="str">
        <f t="shared" si="20"/>
        <v>film &amp; video</v>
      </c>
      <c r="R254" t="str">
        <f t="shared" si="21"/>
        <v>documentary</v>
      </c>
      <c r="S254" s="10">
        <f t="shared" si="22"/>
        <v>40266.662708333337</v>
      </c>
      <c r="T254" s="10">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s="6">
        <f t="shared" si="19"/>
        <v>215.85714285714286</v>
      </c>
      <c r="Q255" t="str">
        <f t="shared" si="20"/>
        <v>film &amp; video</v>
      </c>
      <c r="R255" t="str">
        <f t="shared" si="21"/>
        <v>documentary</v>
      </c>
      <c r="S255" s="10">
        <f t="shared" si="22"/>
        <v>40924.650868055556</v>
      </c>
      <c r="T255" s="10">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s="6">
        <f t="shared" si="19"/>
        <v>89.38643312101911</v>
      </c>
      <c r="Q256" t="str">
        <f t="shared" si="20"/>
        <v>film &amp; video</v>
      </c>
      <c r="R256" t="str">
        <f t="shared" si="21"/>
        <v>documentary</v>
      </c>
      <c r="S256" s="10">
        <f t="shared" si="22"/>
        <v>42263.952662037031</v>
      </c>
      <c r="T256" s="10">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s="6">
        <f t="shared" ref="P259:P322" si="25">E259/L259</f>
        <v>66.70405357142856</v>
      </c>
      <c r="Q259" t="str">
        <f t="shared" ref="Q259:Q322" si="26">LEFT(N259,SEARCH("/",N259)-1)</f>
        <v>film &amp; video</v>
      </c>
      <c r="R259" t="str">
        <f t="shared" ref="R259:R322" si="27">RIGHT(N259,LEN(N259)-SEARCH("/",N259))</f>
        <v>documentary</v>
      </c>
      <c r="S259" s="10">
        <f t="shared" ref="S259:S322" si="28">(((J259/60)/60)/24)+DATE(1970,1,1)</f>
        <v>42479.626875000002</v>
      </c>
      <c r="T259" s="10">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s="6">
        <f t="shared" si="25"/>
        <v>105.04609341825902</v>
      </c>
      <c r="Q261" t="str">
        <f t="shared" si="26"/>
        <v>film &amp; video</v>
      </c>
      <c r="R261" t="str">
        <f t="shared" si="27"/>
        <v>documentary</v>
      </c>
      <c r="S261" s="10">
        <f t="shared" si="28"/>
        <v>42072.738067129627</v>
      </c>
      <c r="T261" s="10">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s="6">
        <f t="shared" si="25"/>
        <v>120.90909090909091</v>
      </c>
      <c r="Q262" t="str">
        <f t="shared" si="26"/>
        <v>film &amp; video</v>
      </c>
      <c r="R262" t="str">
        <f t="shared" si="27"/>
        <v>documentary</v>
      </c>
      <c r="S262" s="10">
        <f t="shared" si="28"/>
        <v>40330.755543981482</v>
      </c>
      <c r="T262" s="10">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s="6">
        <f t="shared" si="25"/>
        <v>97.63636363636364</v>
      </c>
      <c r="Q263" t="str">
        <f t="shared" si="26"/>
        <v>film &amp; video</v>
      </c>
      <c r="R263" t="str">
        <f t="shared" si="27"/>
        <v>documentary</v>
      </c>
      <c r="S263" s="10">
        <f t="shared" si="28"/>
        <v>41017.885462962964</v>
      </c>
      <c r="T263" s="10">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s="6">
        <f t="shared" si="25"/>
        <v>41.379310344827587</v>
      </c>
      <c r="Q264" t="str">
        <f t="shared" si="26"/>
        <v>film &amp; video</v>
      </c>
      <c r="R264" t="str">
        <f t="shared" si="27"/>
        <v>documentary</v>
      </c>
      <c r="S264" s="10">
        <f t="shared" si="28"/>
        <v>40555.24800925926</v>
      </c>
      <c r="T264" s="10">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s="6">
        <f t="shared" si="25"/>
        <v>30.654485981308412</v>
      </c>
      <c r="Q265" t="str">
        <f t="shared" si="26"/>
        <v>film &amp; video</v>
      </c>
      <c r="R265" t="str">
        <f t="shared" si="27"/>
        <v>documentary</v>
      </c>
      <c r="S265" s="10">
        <f t="shared" si="28"/>
        <v>41149.954791666663</v>
      </c>
      <c r="T265" s="10">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s="6">
        <f t="shared" si="25"/>
        <v>40.416666666666664</v>
      </c>
      <c r="Q268" t="str">
        <f t="shared" si="26"/>
        <v>film &amp; video</v>
      </c>
      <c r="R268" t="str">
        <f t="shared" si="27"/>
        <v>documentary</v>
      </c>
      <c r="S268" s="10">
        <f t="shared" si="28"/>
        <v>40205.174849537041</v>
      </c>
      <c r="T268" s="10">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s="6">
        <f t="shared" si="25"/>
        <v>78.578424242424248</v>
      </c>
      <c r="Q269" t="str">
        <f t="shared" si="26"/>
        <v>film &amp; video</v>
      </c>
      <c r="R269" t="str">
        <f t="shared" si="27"/>
        <v>documentary</v>
      </c>
      <c r="S269" s="10">
        <f t="shared" si="28"/>
        <v>41785.452534722222</v>
      </c>
      <c r="T269" s="10">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s="6">
        <f t="shared" si="25"/>
        <v>50.18018018018018</v>
      </c>
      <c r="Q270" t="str">
        <f t="shared" si="26"/>
        <v>film &amp; video</v>
      </c>
      <c r="R270" t="str">
        <f t="shared" si="27"/>
        <v>documentary</v>
      </c>
      <c r="S270" s="10">
        <f t="shared" si="28"/>
        <v>40809.15252314815</v>
      </c>
      <c r="T270" s="10">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s="6">
        <f t="shared" si="25"/>
        <v>92.251735588972423</v>
      </c>
      <c r="Q271" t="str">
        <f t="shared" si="26"/>
        <v>film &amp; video</v>
      </c>
      <c r="R271" t="str">
        <f t="shared" si="27"/>
        <v>documentary</v>
      </c>
      <c r="S271" s="10">
        <f t="shared" si="28"/>
        <v>42758.197013888886</v>
      </c>
      <c r="T271" s="10">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s="6">
        <f t="shared" si="25"/>
        <v>57.540983606557376</v>
      </c>
      <c r="Q272" t="str">
        <f t="shared" si="26"/>
        <v>film &amp; video</v>
      </c>
      <c r="R272" t="str">
        <f t="shared" si="27"/>
        <v>documentary</v>
      </c>
      <c r="S272" s="10">
        <f t="shared" si="28"/>
        <v>40637.866550925923</v>
      </c>
      <c r="T272" s="10">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s="6">
        <f t="shared" si="25"/>
        <v>109.42160278745645</v>
      </c>
      <c r="Q273" t="str">
        <f t="shared" si="26"/>
        <v>film &amp; video</v>
      </c>
      <c r="R273" t="str">
        <f t="shared" si="27"/>
        <v>documentary</v>
      </c>
      <c r="S273" s="10">
        <f t="shared" si="28"/>
        <v>41612.10024305556</v>
      </c>
      <c r="T273" s="10">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s="6">
        <f t="shared" si="25"/>
        <v>81.892461538461546</v>
      </c>
      <c r="Q274" t="str">
        <f t="shared" si="26"/>
        <v>film &amp; video</v>
      </c>
      <c r="R274" t="str">
        <f t="shared" si="27"/>
        <v>documentary</v>
      </c>
      <c r="S274" s="10">
        <f t="shared" si="28"/>
        <v>40235.900358796294</v>
      </c>
      <c r="T274" s="10">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s="6">
        <f t="shared" si="25"/>
        <v>75.444794952681391</v>
      </c>
      <c r="Q279" t="str">
        <f t="shared" si="26"/>
        <v>film &amp; video</v>
      </c>
      <c r="R279" t="str">
        <f t="shared" si="27"/>
        <v>documentary</v>
      </c>
      <c r="S279" s="10">
        <f t="shared" si="28"/>
        <v>42117.891423611116</v>
      </c>
      <c r="T279" s="10">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s="6">
        <f t="shared" si="25"/>
        <v>87.685606557377056</v>
      </c>
      <c r="Q281" t="str">
        <f t="shared" si="26"/>
        <v>film &amp; video</v>
      </c>
      <c r="R281" t="str">
        <f t="shared" si="27"/>
        <v>documentary</v>
      </c>
      <c r="S281" s="10">
        <f t="shared" si="28"/>
        <v>42759.244166666671</v>
      </c>
      <c r="T281" s="10">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s="6">
        <f t="shared" si="25"/>
        <v>54.748948106591868</v>
      </c>
      <c r="Q282" t="str">
        <f t="shared" si="26"/>
        <v>film &amp; video</v>
      </c>
      <c r="R282" t="str">
        <f t="shared" si="27"/>
        <v>documentary</v>
      </c>
      <c r="S282" s="10">
        <f t="shared" si="28"/>
        <v>41744.590682870366</v>
      </c>
      <c r="T282" s="10">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s="6">
        <f t="shared" si="25"/>
        <v>101.8269801980198</v>
      </c>
      <c r="Q285" t="str">
        <f t="shared" si="26"/>
        <v>film &amp; video</v>
      </c>
      <c r="R285" t="str">
        <f t="shared" si="27"/>
        <v>documentary</v>
      </c>
      <c r="S285" s="10">
        <f t="shared" si="28"/>
        <v>40675.71</v>
      </c>
      <c r="T285" s="10">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s="6">
        <f t="shared" si="25"/>
        <v>91.189655172413794</v>
      </c>
      <c r="Q289" t="str">
        <f t="shared" si="26"/>
        <v>film &amp; video</v>
      </c>
      <c r="R289" t="str">
        <f t="shared" si="27"/>
        <v>documentary</v>
      </c>
      <c r="S289" s="10">
        <f t="shared" si="28"/>
        <v>41184.277986111112</v>
      </c>
      <c r="T289" s="10">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s="6">
        <f t="shared" si="25"/>
        <v>67.771551724137936</v>
      </c>
      <c r="Q291" t="str">
        <f t="shared" si="26"/>
        <v>film &amp; video</v>
      </c>
      <c r="R291" t="str">
        <f t="shared" si="27"/>
        <v>documentary</v>
      </c>
      <c r="S291" s="10">
        <f t="shared" si="28"/>
        <v>41550.456412037034</v>
      </c>
      <c r="T291" s="10">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s="6">
        <f t="shared" si="25"/>
        <v>46.8828125</v>
      </c>
      <c r="Q293" t="str">
        <f t="shared" si="26"/>
        <v>film &amp; video</v>
      </c>
      <c r="R293" t="str">
        <f t="shared" si="27"/>
        <v>documentary</v>
      </c>
      <c r="S293" s="10">
        <f t="shared" si="28"/>
        <v>41376.769050925926</v>
      </c>
      <c r="T293" s="10">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s="6">
        <f t="shared" si="25"/>
        <v>201.22137404580153</v>
      </c>
      <c r="Q295" t="str">
        <f t="shared" si="26"/>
        <v>film &amp; video</v>
      </c>
      <c r="R295" t="str">
        <f t="shared" si="27"/>
        <v>documentary</v>
      </c>
      <c r="S295" s="10">
        <f t="shared" si="28"/>
        <v>41719.667986111112</v>
      </c>
      <c r="T295" s="10">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s="6">
        <f t="shared" si="25"/>
        <v>100</v>
      </c>
      <c r="Q296" t="str">
        <f t="shared" si="26"/>
        <v>film &amp; video</v>
      </c>
      <c r="R296" t="str">
        <f t="shared" si="27"/>
        <v>documentary</v>
      </c>
      <c r="S296" s="10">
        <f t="shared" si="28"/>
        <v>40343.084421296298</v>
      </c>
      <c r="T296" s="10">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s="6">
        <f t="shared" si="25"/>
        <v>230.08953488372092</v>
      </c>
      <c r="Q298" t="str">
        <f t="shared" si="26"/>
        <v>film &amp; video</v>
      </c>
      <c r="R298" t="str">
        <f t="shared" si="27"/>
        <v>documentary</v>
      </c>
      <c r="S298" s="10">
        <f t="shared" si="28"/>
        <v>41134.475497685184</v>
      </c>
      <c r="T298" s="10">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s="6">
        <f t="shared" si="25"/>
        <v>56.344351395730705</v>
      </c>
      <c r="Q300" t="str">
        <f t="shared" si="26"/>
        <v>film &amp; video</v>
      </c>
      <c r="R300" t="str">
        <f t="shared" si="27"/>
        <v>documentary</v>
      </c>
      <c r="S300" s="10">
        <f t="shared" si="28"/>
        <v>41709.463518518518</v>
      </c>
      <c r="T300" s="10">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s="6">
        <f t="shared" si="25"/>
        <v>73.341188524590166</v>
      </c>
      <c r="Q301" t="str">
        <f t="shared" si="26"/>
        <v>film &amp; video</v>
      </c>
      <c r="R301" t="str">
        <f t="shared" si="27"/>
        <v>documentary</v>
      </c>
      <c r="S301" s="10">
        <f t="shared" si="28"/>
        <v>40469.225231481483</v>
      </c>
      <c r="T301" s="10">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s="6">
        <f t="shared" si="25"/>
        <v>93.018518518518519</v>
      </c>
      <c r="Q304" t="str">
        <f t="shared" si="26"/>
        <v>film &amp; video</v>
      </c>
      <c r="R304" t="str">
        <f t="shared" si="27"/>
        <v>documentary</v>
      </c>
      <c r="S304" s="10">
        <f t="shared" si="28"/>
        <v>40933.856921296298</v>
      </c>
      <c r="T304" s="10">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s="6">
        <f t="shared" si="25"/>
        <v>106.43243243243244</v>
      </c>
      <c r="Q306" t="str">
        <f t="shared" si="26"/>
        <v>film &amp; video</v>
      </c>
      <c r="R306" t="str">
        <f t="shared" si="27"/>
        <v>documentary</v>
      </c>
      <c r="S306" s="10">
        <f t="shared" si="28"/>
        <v>41114.094872685186</v>
      </c>
      <c r="T306" s="10">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s="6">
        <f t="shared" si="25"/>
        <v>51.719576719576722</v>
      </c>
      <c r="Q307" t="str">
        <f t="shared" si="26"/>
        <v>film &amp; video</v>
      </c>
      <c r="R307" t="str">
        <f t="shared" si="27"/>
        <v>documentary</v>
      </c>
      <c r="S307" s="10">
        <f t="shared" si="28"/>
        <v>40948.630196759259</v>
      </c>
      <c r="T307" s="10">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s="6">
        <f t="shared" si="25"/>
        <v>89.957983193277315</v>
      </c>
      <c r="Q311" t="str">
        <f t="shared" si="26"/>
        <v>film &amp; video</v>
      </c>
      <c r="R311" t="str">
        <f t="shared" si="27"/>
        <v>documentary</v>
      </c>
      <c r="S311" s="10">
        <f t="shared" si="28"/>
        <v>41134.751550925925</v>
      </c>
      <c r="T311" s="10">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s="6">
        <f t="shared" si="25"/>
        <v>138.8022</v>
      </c>
      <c r="Q313" t="str">
        <f t="shared" si="26"/>
        <v>film &amp; video</v>
      </c>
      <c r="R313" t="str">
        <f t="shared" si="27"/>
        <v>documentary</v>
      </c>
      <c r="S313" s="10">
        <f t="shared" si="28"/>
        <v>40868.219814814816</v>
      </c>
      <c r="T313" s="10">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s="6">
        <f t="shared" si="25"/>
        <v>32.095833333333331</v>
      </c>
      <c r="Q316" t="str">
        <f t="shared" si="26"/>
        <v>film &amp; video</v>
      </c>
      <c r="R316" t="str">
        <f t="shared" si="27"/>
        <v>documentary</v>
      </c>
      <c r="S316" s="10">
        <f t="shared" si="28"/>
        <v>41304.833194444444</v>
      </c>
      <c r="T316" s="10">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s="6">
        <f t="shared" si="25"/>
        <v>49.880281690140848</v>
      </c>
      <c r="Q320" t="str">
        <f t="shared" si="26"/>
        <v>film &amp; video</v>
      </c>
      <c r="R320" t="str">
        <f t="shared" si="27"/>
        <v>documentary</v>
      </c>
      <c r="S320" s="10">
        <f t="shared" si="28"/>
        <v>41330.038784722223</v>
      </c>
      <c r="T320" s="10">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s="6">
        <f t="shared" ref="P323:P386" si="31">E323/L323</f>
        <v>106.62314540059347</v>
      </c>
      <c r="Q323" t="str">
        <f t="shared" ref="Q323:Q386" si="32">LEFT(N323,SEARCH("/",N323)-1)</f>
        <v>film &amp; video</v>
      </c>
      <c r="R323" t="str">
        <f t="shared" ref="R323:R386" si="33">RIGHT(N323,LEN(N323)-SEARCH("/",N323))</f>
        <v>documentary</v>
      </c>
      <c r="S323" s="10">
        <f t="shared" ref="S323:S386" si="34">(((J323/60)/60)/24)+DATE(1970,1,1)</f>
        <v>42647.446597222224</v>
      </c>
      <c r="T323" s="10">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s="6">
        <f t="shared" si="31"/>
        <v>114.58620689655173</v>
      </c>
      <c r="Q325" t="str">
        <f t="shared" si="32"/>
        <v>film &amp; video</v>
      </c>
      <c r="R325" t="str">
        <f t="shared" si="33"/>
        <v>documentary</v>
      </c>
      <c r="S325" s="10">
        <f t="shared" si="34"/>
        <v>42697.32136574074</v>
      </c>
      <c r="T325" s="10">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s="6">
        <f t="shared" si="31"/>
        <v>147.17167680278018</v>
      </c>
      <c r="Q328" t="str">
        <f t="shared" si="32"/>
        <v>film &amp; video</v>
      </c>
      <c r="R328" t="str">
        <f t="shared" si="33"/>
        <v>documentary</v>
      </c>
      <c r="S328" s="10">
        <f t="shared" si="34"/>
        <v>42775.314884259264</v>
      </c>
      <c r="T328" s="10">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s="6">
        <f t="shared" si="31"/>
        <v>160.47058823529412</v>
      </c>
      <c r="Q329" t="str">
        <f t="shared" si="32"/>
        <v>film &amp; video</v>
      </c>
      <c r="R329" t="str">
        <f t="shared" si="33"/>
        <v>documentary</v>
      </c>
      <c r="S329" s="10">
        <f t="shared" si="34"/>
        <v>42058.235289351855</v>
      </c>
      <c r="T329" s="10">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s="6">
        <f t="shared" si="31"/>
        <v>156.04578313253012</v>
      </c>
      <c r="Q330" t="str">
        <f t="shared" si="32"/>
        <v>film &amp; video</v>
      </c>
      <c r="R330" t="str">
        <f t="shared" si="33"/>
        <v>documentary</v>
      </c>
      <c r="S330" s="10">
        <f t="shared" si="34"/>
        <v>42278.946620370371</v>
      </c>
      <c r="T330" s="10">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s="6">
        <f t="shared" si="31"/>
        <v>63.17365269461078</v>
      </c>
      <c r="Q331" t="str">
        <f t="shared" si="32"/>
        <v>film &amp; video</v>
      </c>
      <c r="R331" t="str">
        <f t="shared" si="33"/>
        <v>documentary</v>
      </c>
      <c r="S331" s="10">
        <f t="shared" si="34"/>
        <v>42291.46674768519</v>
      </c>
      <c r="T331" s="10">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s="6">
        <f t="shared" si="31"/>
        <v>188.31203007518798</v>
      </c>
      <c r="Q335" t="str">
        <f t="shared" si="32"/>
        <v>film &amp; video</v>
      </c>
      <c r="R335" t="str">
        <f t="shared" si="33"/>
        <v>documentary</v>
      </c>
      <c r="S335" s="10">
        <f t="shared" si="34"/>
        <v>42437.636469907404</v>
      </c>
      <c r="T335" s="10">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s="6">
        <f t="shared" si="31"/>
        <v>59.249046653144013</v>
      </c>
      <c r="Q338" t="str">
        <f t="shared" si="32"/>
        <v>film &amp; video</v>
      </c>
      <c r="R338" t="str">
        <f t="shared" si="33"/>
        <v>documentary</v>
      </c>
      <c r="S338" s="10">
        <f t="shared" si="34"/>
        <v>42291.596273148149</v>
      </c>
      <c r="T338" s="10">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s="6">
        <f t="shared" si="31"/>
        <v>70.000169491525426</v>
      </c>
      <c r="Q340" t="str">
        <f t="shared" si="32"/>
        <v>film &amp; video</v>
      </c>
      <c r="R340" t="str">
        <f t="shared" si="33"/>
        <v>documentary</v>
      </c>
      <c r="S340" s="10">
        <f t="shared" si="34"/>
        <v>42559.755671296298</v>
      </c>
      <c r="T340" s="10">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s="6">
        <f t="shared" si="31"/>
        <v>169.85083076923075</v>
      </c>
      <c r="Q344" t="str">
        <f t="shared" si="32"/>
        <v>film &amp; video</v>
      </c>
      <c r="R344" t="str">
        <f t="shared" si="33"/>
        <v>documentary</v>
      </c>
      <c r="S344" s="10">
        <f t="shared" si="34"/>
        <v>42459.780844907407</v>
      </c>
      <c r="T344" s="10">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s="6">
        <f t="shared" si="31"/>
        <v>58.413339694656486</v>
      </c>
      <c r="Q345" t="str">
        <f t="shared" si="32"/>
        <v>film &amp; video</v>
      </c>
      <c r="R345" t="str">
        <f t="shared" si="33"/>
        <v>documentary</v>
      </c>
      <c r="S345" s="10">
        <f t="shared" si="34"/>
        <v>41926.73778935185</v>
      </c>
      <c r="T345" s="10">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s="6">
        <f t="shared" si="31"/>
        <v>90.579148936170213</v>
      </c>
      <c r="Q348" t="str">
        <f t="shared" si="32"/>
        <v>film &amp; video</v>
      </c>
      <c r="R348" t="str">
        <f t="shared" si="33"/>
        <v>documentary</v>
      </c>
      <c r="S348" s="10">
        <f t="shared" si="34"/>
        <v>42261.500243055561</v>
      </c>
      <c r="T348" s="10">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s="6">
        <f t="shared" si="31"/>
        <v>129.81900452488688</v>
      </c>
      <c r="Q352" t="str">
        <f t="shared" si="32"/>
        <v>film &amp; video</v>
      </c>
      <c r="R352" t="str">
        <f t="shared" si="33"/>
        <v>documentary</v>
      </c>
      <c r="S352" s="10">
        <f t="shared" si="34"/>
        <v>42586.066076388888</v>
      </c>
      <c r="T352" s="10">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s="6">
        <f t="shared" si="31"/>
        <v>246.60606060606059</v>
      </c>
      <c r="Q357" t="str">
        <f t="shared" si="32"/>
        <v>film &amp; video</v>
      </c>
      <c r="R357" t="str">
        <f t="shared" si="33"/>
        <v>documentary</v>
      </c>
      <c r="S357" s="10">
        <f t="shared" si="34"/>
        <v>41943.293912037036</v>
      </c>
      <c r="T357" s="10">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s="6">
        <f t="shared" si="31"/>
        <v>193.04868913857678</v>
      </c>
      <c r="Q360" t="str">
        <f t="shared" si="32"/>
        <v>film &amp; video</v>
      </c>
      <c r="R360" t="str">
        <f t="shared" si="33"/>
        <v>documentary</v>
      </c>
      <c r="S360" s="10">
        <f t="shared" si="34"/>
        <v>42507.860196759255</v>
      </c>
      <c r="T360" s="10">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s="6">
        <f t="shared" si="31"/>
        <v>139.82758620689654</v>
      </c>
      <c r="Q362" t="str">
        <f t="shared" si="32"/>
        <v>film &amp; video</v>
      </c>
      <c r="R362" t="str">
        <f t="shared" si="33"/>
        <v>documentary</v>
      </c>
      <c r="S362" s="10">
        <f t="shared" si="34"/>
        <v>42163.897916666669</v>
      </c>
      <c r="T362" s="10">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s="6">
        <f t="shared" si="31"/>
        <v>139.53488372093022</v>
      </c>
      <c r="Q364" t="str">
        <f t="shared" si="32"/>
        <v>film &amp; video</v>
      </c>
      <c r="R364" t="str">
        <f t="shared" si="33"/>
        <v>documentary</v>
      </c>
      <c r="S364" s="10">
        <f t="shared" si="34"/>
        <v>41837.210543981484</v>
      </c>
      <c r="T364" s="10">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s="6">
        <f t="shared" si="31"/>
        <v>68.24159292035398</v>
      </c>
      <c r="Q366" t="str">
        <f t="shared" si="32"/>
        <v>film &amp; video</v>
      </c>
      <c r="R366" t="str">
        <f t="shared" si="33"/>
        <v>documentary</v>
      </c>
      <c r="S366" s="10">
        <f t="shared" si="34"/>
        <v>41780.859629629631</v>
      </c>
      <c r="T366" s="10">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s="6">
        <f t="shared" si="31"/>
        <v>287.31343283582089</v>
      </c>
      <c r="Q368" t="str">
        <f t="shared" si="32"/>
        <v>film &amp; video</v>
      </c>
      <c r="R368" t="str">
        <f t="shared" si="33"/>
        <v>documentary</v>
      </c>
      <c r="S368" s="10">
        <f t="shared" si="34"/>
        <v>41019.793032407404</v>
      </c>
      <c r="T368" s="10">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s="6">
        <f t="shared" si="31"/>
        <v>81.84905660377359</v>
      </c>
      <c r="Q370" t="str">
        <f t="shared" si="32"/>
        <v>film &amp; video</v>
      </c>
      <c r="R370" t="str">
        <f t="shared" si="33"/>
        <v>documentary</v>
      </c>
      <c r="S370" s="10">
        <f t="shared" si="34"/>
        <v>42043.605578703704</v>
      </c>
      <c r="T370" s="10">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s="6">
        <f t="shared" si="31"/>
        <v>42.857142857142854</v>
      </c>
      <c r="Q377" t="str">
        <f t="shared" si="32"/>
        <v>film &amp; video</v>
      </c>
      <c r="R377" t="str">
        <f t="shared" si="33"/>
        <v>documentary</v>
      </c>
      <c r="S377" s="10">
        <f t="shared" si="34"/>
        <v>41657.985081018516</v>
      </c>
      <c r="T377" s="10">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s="6">
        <f t="shared" si="31"/>
        <v>54.083333333333336</v>
      </c>
      <c r="Q378" t="str">
        <f t="shared" si="32"/>
        <v>film &amp; video</v>
      </c>
      <c r="R378" t="str">
        <f t="shared" si="33"/>
        <v>documentary</v>
      </c>
      <c r="S378" s="10">
        <f t="shared" si="34"/>
        <v>42576.452731481477</v>
      </c>
      <c r="T378" s="10">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s="6">
        <f t="shared" si="31"/>
        <v>40.397590361445786</v>
      </c>
      <c r="Q380" t="str">
        <f t="shared" si="32"/>
        <v>film &amp; video</v>
      </c>
      <c r="R380" t="str">
        <f t="shared" si="33"/>
        <v>documentary</v>
      </c>
      <c r="S380" s="10">
        <f t="shared" si="34"/>
        <v>42370.571851851855</v>
      </c>
      <c r="T380" s="10">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s="6">
        <f t="shared" si="31"/>
        <v>43.020833333333336</v>
      </c>
      <c r="Q385" t="str">
        <f t="shared" si="32"/>
        <v>film &amp; video</v>
      </c>
      <c r="R385" t="str">
        <f t="shared" si="33"/>
        <v>documentary</v>
      </c>
      <c r="S385" s="10">
        <f t="shared" si="34"/>
        <v>41755.117581018516</v>
      </c>
      <c r="T385" s="10">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s="6">
        <f t="shared" si="31"/>
        <v>58.540469973890339</v>
      </c>
      <c r="Q386" t="str">
        <f t="shared" si="32"/>
        <v>film &amp; video</v>
      </c>
      <c r="R386" t="str">
        <f t="shared" si="33"/>
        <v>documentary</v>
      </c>
      <c r="S386" s="10">
        <f t="shared" si="34"/>
        <v>41980.781793981485</v>
      </c>
      <c r="T386" s="10">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s="6">
        <f t="shared" ref="P387:P450" si="37">E387/L387</f>
        <v>111.79535864978902</v>
      </c>
      <c r="Q387" t="str">
        <f t="shared" ref="Q387:Q450" si="38">LEFT(N387,SEARCH("/",N387)-1)</f>
        <v>film &amp; video</v>
      </c>
      <c r="R387" t="str">
        <f t="shared" ref="R387:R450" si="39">RIGHT(N387,LEN(N387)-SEARCH("/",N387))</f>
        <v>documentary</v>
      </c>
      <c r="S387" s="10">
        <f t="shared" ref="S387:S450" si="40">(((J387/60)/60)/24)+DATE(1970,1,1)</f>
        <v>41934.584502314814</v>
      </c>
      <c r="T387" s="10">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s="6">
        <f t="shared" si="37"/>
        <v>81.75107284768211</v>
      </c>
      <c r="Q391" t="str">
        <f t="shared" si="38"/>
        <v>film &amp; video</v>
      </c>
      <c r="R391" t="str">
        <f t="shared" si="39"/>
        <v>documentary</v>
      </c>
      <c r="S391" s="10">
        <f t="shared" si="40"/>
        <v>41674.063078703701</v>
      </c>
      <c r="T391" s="10">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s="6">
        <f t="shared" si="37"/>
        <v>71.428571428571431</v>
      </c>
      <c r="Q392" t="str">
        <f t="shared" si="38"/>
        <v>film &amp; video</v>
      </c>
      <c r="R392" t="str">
        <f t="shared" si="39"/>
        <v>documentary</v>
      </c>
      <c r="S392" s="10">
        <f t="shared" si="40"/>
        <v>42112.036712962959</v>
      </c>
      <c r="T392" s="10">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s="6">
        <f t="shared" si="37"/>
        <v>140.1044776119403</v>
      </c>
      <c r="Q400" t="str">
        <f t="shared" si="38"/>
        <v>film &amp; video</v>
      </c>
      <c r="R400" t="str">
        <f t="shared" si="39"/>
        <v>documentary</v>
      </c>
      <c r="S400" s="10">
        <f t="shared" si="40"/>
        <v>42078.793124999997</v>
      </c>
      <c r="T400" s="10">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s="6">
        <f t="shared" si="37"/>
        <v>711.04109589041093</v>
      </c>
      <c r="Q403" t="str">
        <f t="shared" si="38"/>
        <v>film &amp; video</v>
      </c>
      <c r="R403" t="str">
        <f t="shared" si="39"/>
        <v>documentary</v>
      </c>
      <c r="S403" s="10">
        <f t="shared" si="40"/>
        <v>40732.842245370368</v>
      </c>
      <c r="T403" s="10">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s="6">
        <f t="shared" si="37"/>
        <v>65.883720930232556</v>
      </c>
      <c r="Q404" t="str">
        <f t="shared" si="38"/>
        <v>film &amp; video</v>
      </c>
      <c r="R404" t="str">
        <f t="shared" si="39"/>
        <v>documentary</v>
      </c>
      <c r="S404" s="10">
        <f t="shared" si="40"/>
        <v>42292.539548611108</v>
      </c>
      <c r="T404" s="10">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s="6">
        <f t="shared" si="37"/>
        <v>75.185714285714283</v>
      </c>
      <c r="Q405" t="str">
        <f t="shared" si="38"/>
        <v>film &amp; video</v>
      </c>
      <c r="R405" t="str">
        <f t="shared" si="39"/>
        <v>documentary</v>
      </c>
      <c r="S405" s="10">
        <f t="shared" si="40"/>
        <v>40718.310659722221</v>
      </c>
      <c r="T405" s="10">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s="6">
        <f t="shared" si="37"/>
        <v>55.2</v>
      </c>
      <c r="Q407" t="str">
        <f t="shared" si="38"/>
        <v>film &amp; video</v>
      </c>
      <c r="R407" t="str">
        <f t="shared" si="39"/>
        <v>documentary</v>
      </c>
      <c r="S407" s="10">
        <f t="shared" si="40"/>
        <v>41674.08494212963</v>
      </c>
      <c r="T407" s="10">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s="6">
        <f t="shared" si="37"/>
        <v>86.163714285714292</v>
      </c>
      <c r="Q408" t="str">
        <f t="shared" si="38"/>
        <v>film &amp; video</v>
      </c>
      <c r="R408" t="str">
        <f t="shared" si="39"/>
        <v>documentary</v>
      </c>
      <c r="S408" s="10">
        <f t="shared" si="40"/>
        <v>40638.162465277775</v>
      </c>
      <c r="T408" s="10">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s="6">
        <f t="shared" si="37"/>
        <v>183.28571428571428</v>
      </c>
      <c r="Q412" t="str">
        <f t="shared" si="38"/>
        <v>film &amp; video</v>
      </c>
      <c r="R412" t="str">
        <f t="shared" si="39"/>
        <v>documentary</v>
      </c>
      <c r="S412" s="10">
        <f t="shared" si="40"/>
        <v>42113.981446759266</v>
      </c>
      <c r="T412" s="10">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s="6">
        <f t="shared" si="37"/>
        <v>78.660818713450297</v>
      </c>
      <c r="Q415" t="str">
        <f t="shared" si="38"/>
        <v>film &amp; video</v>
      </c>
      <c r="R415" t="str">
        <f t="shared" si="39"/>
        <v>documentary</v>
      </c>
      <c r="S415" s="10">
        <f t="shared" si="40"/>
        <v>41079.877442129626</v>
      </c>
      <c r="T415" s="10">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s="6">
        <f t="shared" si="37"/>
        <v>68.09809523809524</v>
      </c>
      <c r="Q417" t="str">
        <f t="shared" si="38"/>
        <v>film &amp; video</v>
      </c>
      <c r="R417" t="str">
        <f t="shared" si="39"/>
        <v>documentary</v>
      </c>
      <c r="S417" s="10">
        <f t="shared" si="40"/>
        <v>41904.851875</v>
      </c>
      <c r="T417" s="10">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s="6">
        <f t="shared" si="37"/>
        <v>48.086800000000004</v>
      </c>
      <c r="Q418" t="str">
        <f t="shared" si="38"/>
        <v>film &amp; video</v>
      </c>
      <c r="R418" t="str">
        <f t="shared" si="39"/>
        <v>documentary</v>
      </c>
      <c r="S418" s="10">
        <f t="shared" si="40"/>
        <v>41648.396192129629</v>
      </c>
      <c r="T418" s="10">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s="6">
        <f t="shared" si="37"/>
        <v>4.833333333333333</v>
      </c>
      <c r="Q422" t="str">
        <f t="shared" si="38"/>
        <v>film &amp; video</v>
      </c>
      <c r="R422" t="str">
        <f t="shared" si="39"/>
        <v>animation</v>
      </c>
      <c r="S422" s="10">
        <f t="shared" si="40"/>
        <v>41682.23646990741</v>
      </c>
      <c r="T422" s="10">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s="6">
        <f t="shared" si="37"/>
        <v>50.166666666666664</v>
      </c>
      <c r="Q423" t="str">
        <f t="shared" si="38"/>
        <v>film &amp; video</v>
      </c>
      <c r="R423" t="str">
        <f t="shared" si="39"/>
        <v>animation</v>
      </c>
      <c r="S423" s="10">
        <f t="shared" si="40"/>
        <v>42177.491388888884</v>
      </c>
      <c r="T423" s="10">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s="6">
        <f t="shared" si="37"/>
        <v>35.833333333333336</v>
      </c>
      <c r="Q424" t="str">
        <f t="shared" si="38"/>
        <v>film &amp; video</v>
      </c>
      <c r="R424" t="str">
        <f t="shared" si="39"/>
        <v>animation</v>
      </c>
      <c r="S424" s="10">
        <f t="shared" si="40"/>
        <v>41863.260381944441</v>
      </c>
      <c r="T424" s="10">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s="6">
        <f t="shared" si="37"/>
        <v>11.76923076923077</v>
      </c>
      <c r="Q425" t="str">
        <f t="shared" si="38"/>
        <v>film &amp; video</v>
      </c>
      <c r="R425" t="str">
        <f t="shared" si="39"/>
        <v>animation</v>
      </c>
      <c r="S425" s="10">
        <f t="shared" si="40"/>
        <v>41400.92627314815</v>
      </c>
      <c r="T425" s="10">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s="6">
        <f t="shared" si="37"/>
        <v>40.78</v>
      </c>
      <c r="Q426" t="str">
        <f t="shared" si="38"/>
        <v>film &amp; video</v>
      </c>
      <c r="R426" t="str">
        <f t="shared" si="39"/>
        <v>animation</v>
      </c>
      <c r="S426" s="10">
        <f t="shared" si="40"/>
        <v>40934.376145833332</v>
      </c>
      <c r="T426" s="10">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s="6">
        <f t="shared" si="37"/>
        <v>3</v>
      </c>
      <c r="Q427" t="str">
        <f t="shared" si="38"/>
        <v>film &amp; video</v>
      </c>
      <c r="R427" t="str">
        <f t="shared" si="39"/>
        <v>animation</v>
      </c>
      <c r="S427" s="10">
        <f t="shared" si="40"/>
        <v>42275.861157407402</v>
      </c>
      <c r="T427" s="10">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s="6">
        <f t="shared" si="37"/>
        <v>16.625</v>
      </c>
      <c r="Q428" t="str">
        <f t="shared" si="38"/>
        <v>film &amp; video</v>
      </c>
      <c r="R428" t="str">
        <f t="shared" si="39"/>
        <v>animation</v>
      </c>
      <c r="S428" s="10">
        <f t="shared" si="40"/>
        <v>42400.711967592593</v>
      </c>
      <c r="T428" s="10">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0">
        <f t="shared" si="40"/>
        <v>42285.909027777772</v>
      </c>
      <c r="T429" s="10">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s="6">
        <f t="shared" si="37"/>
        <v>52</v>
      </c>
      <c r="Q430" t="str">
        <f t="shared" si="38"/>
        <v>film &amp; video</v>
      </c>
      <c r="R430" t="str">
        <f t="shared" si="39"/>
        <v>animation</v>
      </c>
      <c r="S430" s="10">
        <f t="shared" si="40"/>
        <v>41778.766724537039</v>
      </c>
      <c r="T430" s="10">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0">
        <f t="shared" si="40"/>
        <v>40070.901412037041</v>
      </c>
      <c r="T431" s="10">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s="6">
        <f t="shared" si="37"/>
        <v>4.8</v>
      </c>
      <c r="Q432" t="str">
        <f t="shared" si="38"/>
        <v>film &amp; video</v>
      </c>
      <c r="R432" t="str">
        <f t="shared" si="39"/>
        <v>animation</v>
      </c>
      <c r="S432" s="10">
        <f t="shared" si="40"/>
        <v>41513.107256944444</v>
      </c>
      <c r="T432" s="10">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s="6">
        <f t="shared" si="37"/>
        <v>51.875</v>
      </c>
      <c r="Q433" t="str">
        <f t="shared" si="38"/>
        <v>film &amp; video</v>
      </c>
      <c r="R433" t="str">
        <f t="shared" si="39"/>
        <v>animation</v>
      </c>
      <c r="S433" s="10">
        <f t="shared" si="40"/>
        <v>42526.871331018512</v>
      </c>
      <c r="T433" s="10">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s="6">
        <f t="shared" si="37"/>
        <v>71.25</v>
      </c>
      <c r="Q434" t="str">
        <f t="shared" si="38"/>
        <v>film &amp; video</v>
      </c>
      <c r="R434" t="str">
        <f t="shared" si="39"/>
        <v>animation</v>
      </c>
      <c r="S434" s="10">
        <f t="shared" si="40"/>
        <v>42238.726631944446</v>
      </c>
      <c r="T434" s="10">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0">
        <f t="shared" si="40"/>
        <v>42228.629884259266</v>
      </c>
      <c r="T435" s="10">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s="6">
        <f t="shared" si="37"/>
        <v>62.5</v>
      </c>
      <c r="Q436" t="str">
        <f t="shared" si="38"/>
        <v>film &amp; video</v>
      </c>
      <c r="R436" t="str">
        <f t="shared" si="39"/>
        <v>animation</v>
      </c>
      <c r="S436" s="10">
        <f t="shared" si="40"/>
        <v>41576.834513888891</v>
      </c>
      <c r="T436" s="10">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s="6">
        <f t="shared" si="37"/>
        <v>1</v>
      </c>
      <c r="Q437" t="str">
        <f t="shared" si="38"/>
        <v>film &amp; video</v>
      </c>
      <c r="R437" t="str">
        <f t="shared" si="39"/>
        <v>animation</v>
      </c>
      <c r="S437" s="10">
        <f t="shared" si="40"/>
        <v>41500.747453703705</v>
      </c>
      <c r="T437" s="10">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0">
        <f t="shared" si="40"/>
        <v>41456.36241898148</v>
      </c>
      <c r="T438" s="10">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0">
        <f t="shared" si="40"/>
        <v>42591.31858796296</v>
      </c>
      <c r="T439" s="10">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s="6">
        <f t="shared" si="37"/>
        <v>170.54545454545453</v>
      </c>
      <c r="Q440" t="str">
        <f t="shared" si="38"/>
        <v>film &amp; video</v>
      </c>
      <c r="R440" t="str">
        <f t="shared" si="39"/>
        <v>animation</v>
      </c>
      <c r="S440" s="10">
        <f t="shared" si="40"/>
        <v>42296.261087962965</v>
      </c>
      <c r="T440" s="10">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0">
        <f t="shared" si="40"/>
        <v>41919.761782407404</v>
      </c>
      <c r="T441" s="10">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s="6">
        <f t="shared" si="37"/>
        <v>5</v>
      </c>
      <c r="Q442" t="str">
        <f t="shared" si="38"/>
        <v>film &amp; video</v>
      </c>
      <c r="R442" t="str">
        <f t="shared" si="39"/>
        <v>animation</v>
      </c>
      <c r="S442" s="10">
        <f t="shared" si="40"/>
        <v>42423.985567129625</v>
      </c>
      <c r="T442" s="10">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0">
        <f t="shared" si="40"/>
        <v>41550.793935185182</v>
      </c>
      <c r="T443" s="10">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s="6">
        <f t="shared" si="37"/>
        <v>393.58823529411762</v>
      </c>
      <c r="Q444" t="str">
        <f t="shared" si="38"/>
        <v>film &amp; video</v>
      </c>
      <c r="R444" t="str">
        <f t="shared" si="39"/>
        <v>animation</v>
      </c>
      <c r="S444" s="10">
        <f t="shared" si="40"/>
        <v>42024.888692129629</v>
      </c>
      <c r="T444" s="10">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s="6">
        <f t="shared" si="37"/>
        <v>5</v>
      </c>
      <c r="Q445" t="str">
        <f t="shared" si="38"/>
        <v>film &amp; video</v>
      </c>
      <c r="R445" t="str">
        <f t="shared" si="39"/>
        <v>animation</v>
      </c>
      <c r="S445" s="10">
        <f t="shared" si="40"/>
        <v>41650.015057870369</v>
      </c>
      <c r="T445" s="10">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s="6">
        <f t="shared" si="37"/>
        <v>50</v>
      </c>
      <c r="Q446" t="str">
        <f t="shared" si="38"/>
        <v>film &amp; video</v>
      </c>
      <c r="R446" t="str">
        <f t="shared" si="39"/>
        <v>animation</v>
      </c>
      <c r="S446" s="10">
        <f t="shared" si="40"/>
        <v>40894.906956018516</v>
      </c>
      <c r="T446" s="10">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s="6">
        <f t="shared" si="37"/>
        <v>1</v>
      </c>
      <c r="Q447" t="str">
        <f t="shared" si="38"/>
        <v>film &amp; video</v>
      </c>
      <c r="R447" t="str">
        <f t="shared" si="39"/>
        <v>animation</v>
      </c>
      <c r="S447" s="10">
        <f t="shared" si="40"/>
        <v>42130.335358796292</v>
      </c>
      <c r="T447" s="10">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s="6">
        <f t="shared" si="37"/>
        <v>47.875</v>
      </c>
      <c r="Q448" t="str">
        <f t="shared" si="38"/>
        <v>film &amp; video</v>
      </c>
      <c r="R448" t="str">
        <f t="shared" si="39"/>
        <v>animation</v>
      </c>
      <c r="S448" s="10">
        <f t="shared" si="40"/>
        <v>42037.083564814813</v>
      </c>
      <c r="T448" s="10">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s="6">
        <f t="shared" si="37"/>
        <v>5</v>
      </c>
      <c r="Q449" t="str">
        <f t="shared" si="38"/>
        <v>film &amp; video</v>
      </c>
      <c r="R449" t="str">
        <f t="shared" si="39"/>
        <v>animation</v>
      </c>
      <c r="S449" s="10">
        <f t="shared" si="40"/>
        <v>41331.555127314816</v>
      </c>
      <c r="T449" s="10">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s="6">
        <f t="shared" si="37"/>
        <v>20.502500000000001</v>
      </c>
      <c r="Q450" t="str">
        <f t="shared" si="38"/>
        <v>film &amp; video</v>
      </c>
      <c r="R450" t="str">
        <f t="shared" si="39"/>
        <v>animation</v>
      </c>
      <c r="S450" s="10">
        <f t="shared" si="40"/>
        <v>41753.758043981477</v>
      </c>
      <c r="T450" s="10">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s="6">
        <f t="shared" ref="P451:P514" si="43">E451/L451</f>
        <v>9</v>
      </c>
      <c r="Q451" t="str">
        <f t="shared" ref="Q451:Q514" si="44">LEFT(N451,SEARCH("/",N451)-1)</f>
        <v>film &amp; video</v>
      </c>
      <c r="R451" t="str">
        <f t="shared" ref="R451:R514" si="45">RIGHT(N451,LEN(N451)-SEARCH("/",N451))</f>
        <v>animation</v>
      </c>
      <c r="S451" s="10">
        <f t="shared" ref="S451:S514" si="46">(((J451/60)/60)/24)+DATE(1970,1,1)</f>
        <v>41534.568113425928</v>
      </c>
      <c r="T451" s="10">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s="6">
        <f t="shared" si="43"/>
        <v>56.571428571428569</v>
      </c>
      <c r="Q452" t="str">
        <f t="shared" si="44"/>
        <v>film &amp; video</v>
      </c>
      <c r="R452" t="str">
        <f t="shared" si="45"/>
        <v>animation</v>
      </c>
      <c r="S452" s="10">
        <f t="shared" si="46"/>
        <v>41654.946759259255</v>
      </c>
      <c r="T452" s="10">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0">
        <f t="shared" si="46"/>
        <v>41634.715173611112</v>
      </c>
      <c r="T453" s="10">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s="6">
        <f t="shared" si="43"/>
        <v>40</v>
      </c>
      <c r="Q454" t="str">
        <f t="shared" si="44"/>
        <v>film &amp; video</v>
      </c>
      <c r="R454" t="str">
        <f t="shared" si="45"/>
        <v>animation</v>
      </c>
      <c r="S454" s="10">
        <f t="shared" si="46"/>
        <v>42107.703877314809</v>
      </c>
      <c r="T454" s="10">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s="6">
        <f t="shared" si="43"/>
        <v>13</v>
      </c>
      <c r="Q455" t="str">
        <f t="shared" si="44"/>
        <v>film &amp; video</v>
      </c>
      <c r="R455" t="str">
        <f t="shared" si="45"/>
        <v>animation</v>
      </c>
      <c r="S455" s="10">
        <f t="shared" si="46"/>
        <v>42038.824988425928</v>
      </c>
      <c r="T455" s="10">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s="6">
        <f t="shared" si="43"/>
        <v>16.399999999999999</v>
      </c>
      <c r="Q456" t="str">
        <f t="shared" si="44"/>
        <v>film &amp; video</v>
      </c>
      <c r="R456" t="str">
        <f t="shared" si="45"/>
        <v>animation</v>
      </c>
      <c r="S456" s="10">
        <f t="shared" si="46"/>
        <v>41938.717256944445</v>
      </c>
      <c r="T456" s="10">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s="6">
        <f t="shared" si="43"/>
        <v>22.5</v>
      </c>
      <c r="Q457" t="str">
        <f t="shared" si="44"/>
        <v>film &amp; video</v>
      </c>
      <c r="R457" t="str">
        <f t="shared" si="45"/>
        <v>animation</v>
      </c>
      <c r="S457" s="10">
        <f t="shared" si="46"/>
        <v>40971.002569444441</v>
      </c>
      <c r="T457" s="10">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s="6">
        <f t="shared" si="43"/>
        <v>20.333333333333332</v>
      </c>
      <c r="Q458" t="str">
        <f t="shared" si="44"/>
        <v>film &amp; video</v>
      </c>
      <c r="R458" t="str">
        <f t="shared" si="45"/>
        <v>animation</v>
      </c>
      <c r="S458" s="10">
        <f t="shared" si="46"/>
        <v>41547.694456018515</v>
      </c>
      <c r="T458" s="10">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0">
        <f t="shared" si="46"/>
        <v>41837.767500000002</v>
      </c>
      <c r="T459" s="10">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s="6">
        <f t="shared" si="43"/>
        <v>16.755102040816325</v>
      </c>
      <c r="Q460" t="str">
        <f t="shared" si="44"/>
        <v>film &amp; video</v>
      </c>
      <c r="R460" t="str">
        <f t="shared" si="45"/>
        <v>animation</v>
      </c>
      <c r="S460" s="10">
        <f t="shared" si="46"/>
        <v>41378.69976851852</v>
      </c>
      <c r="T460" s="10">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s="6">
        <f t="shared" si="43"/>
        <v>25</v>
      </c>
      <c r="Q461" t="str">
        <f t="shared" si="44"/>
        <v>film &amp; video</v>
      </c>
      <c r="R461" t="str">
        <f t="shared" si="45"/>
        <v>animation</v>
      </c>
      <c r="S461" s="10">
        <f t="shared" si="46"/>
        <v>40800.6403587963</v>
      </c>
      <c r="T461" s="10">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s="6">
        <f t="shared" si="43"/>
        <v>12.5</v>
      </c>
      <c r="Q462" t="str">
        <f t="shared" si="44"/>
        <v>film &amp; video</v>
      </c>
      <c r="R462" t="str">
        <f t="shared" si="45"/>
        <v>animation</v>
      </c>
      <c r="S462" s="10">
        <f t="shared" si="46"/>
        <v>41759.542534722219</v>
      </c>
      <c r="T462" s="10">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0">
        <f t="shared" si="46"/>
        <v>41407.84684027778</v>
      </c>
      <c r="T463" s="10">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0">
        <f t="shared" si="46"/>
        <v>40705.126631944448</v>
      </c>
      <c r="T464" s="10">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s="6">
        <f t="shared" si="43"/>
        <v>113.63636363636364</v>
      </c>
      <c r="Q465" t="str">
        <f t="shared" si="44"/>
        <v>film &amp; video</v>
      </c>
      <c r="R465" t="str">
        <f t="shared" si="45"/>
        <v>animation</v>
      </c>
      <c r="S465" s="10">
        <f t="shared" si="46"/>
        <v>40750.710104166668</v>
      </c>
      <c r="T465" s="10">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s="6">
        <f t="shared" si="43"/>
        <v>1</v>
      </c>
      <c r="Q466" t="str">
        <f t="shared" si="44"/>
        <v>film &amp; video</v>
      </c>
      <c r="R466" t="str">
        <f t="shared" si="45"/>
        <v>animation</v>
      </c>
      <c r="S466" s="10">
        <f t="shared" si="46"/>
        <v>42488.848784722228</v>
      </c>
      <c r="T466" s="10">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s="6">
        <f t="shared" si="43"/>
        <v>17.25</v>
      </c>
      <c r="Q467" t="str">
        <f t="shared" si="44"/>
        <v>film &amp; video</v>
      </c>
      <c r="R467" t="str">
        <f t="shared" si="45"/>
        <v>animation</v>
      </c>
      <c r="S467" s="10">
        <f t="shared" si="46"/>
        <v>41801.120069444441</v>
      </c>
      <c r="T467" s="10">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s="6">
        <f t="shared" si="43"/>
        <v>15.2</v>
      </c>
      <c r="Q468" t="str">
        <f t="shared" si="44"/>
        <v>film &amp; video</v>
      </c>
      <c r="R468" t="str">
        <f t="shared" si="45"/>
        <v>animation</v>
      </c>
      <c r="S468" s="10">
        <f t="shared" si="46"/>
        <v>41129.942870370374</v>
      </c>
      <c r="T468" s="10">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s="6">
        <f t="shared" si="43"/>
        <v>110.64102564102564</v>
      </c>
      <c r="Q469" t="str">
        <f t="shared" si="44"/>
        <v>film &amp; video</v>
      </c>
      <c r="R469" t="str">
        <f t="shared" si="45"/>
        <v>animation</v>
      </c>
      <c r="S469" s="10">
        <f t="shared" si="46"/>
        <v>41135.679791666669</v>
      </c>
      <c r="T469" s="10">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0">
        <f t="shared" si="46"/>
        <v>41041.167627314811</v>
      </c>
      <c r="T470" s="10">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0">
        <f t="shared" si="46"/>
        <v>41827.989861111113</v>
      </c>
      <c r="T471" s="10">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s="6">
        <f t="shared" si="43"/>
        <v>25.5</v>
      </c>
      <c r="Q472" t="str">
        <f t="shared" si="44"/>
        <v>film &amp; video</v>
      </c>
      <c r="R472" t="str">
        <f t="shared" si="45"/>
        <v>animation</v>
      </c>
      <c r="S472" s="10">
        <f t="shared" si="46"/>
        <v>41605.167696759258</v>
      </c>
      <c r="T472" s="10">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s="6">
        <f t="shared" si="43"/>
        <v>28.2</v>
      </c>
      <c r="Q474" t="str">
        <f t="shared" si="44"/>
        <v>film &amp; video</v>
      </c>
      <c r="R474" t="str">
        <f t="shared" si="45"/>
        <v>animation</v>
      </c>
      <c r="S474" s="10">
        <f t="shared" si="46"/>
        <v>41844.922662037039</v>
      </c>
      <c r="T474" s="10">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s="6">
        <f t="shared" si="43"/>
        <v>61.5</v>
      </c>
      <c r="Q475" t="str">
        <f t="shared" si="44"/>
        <v>film &amp; video</v>
      </c>
      <c r="R475" t="str">
        <f t="shared" si="45"/>
        <v>animation</v>
      </c>
      <c r="S475" s="10">
        <f t="shared" si="46"/>
        <v>41869.698136574072</v>
      </c>
      <c r="T475" s="10">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s="6">
        <f t="shared" si="43"/>
        <v>1</v>
      </c>
      <c r="Q476" t="str">
        <f t="shared" si="44"/>
        <v>film &amp; video</v>
      </c>
      <c r="R476" t="str">
        <f t="shared" si="45"/>
        <v>animation</v>
      </c>
      <c r="S476" s="10">
        <f t="shared" si="46"/>
        <v>42753.329039351855</v>
      </c>
      <c r="T476" s="10">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0">
        <f t="shared" si="46"/>
        <v>42100.086145833338</v>
      </c>
      <c r="T477" s="10">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s="6">
        <f t="shared" si="43"/>
        <v>39.569274193548388</v>
      </c>
      <c r="Q478" t="str">
        <f t="shared" si="44"/>
        <v>film &amp; video</v>
      </c>
      <c r="R478" t="str">
        <f t="shared" si="45"/>
        <v>animation</v>
      </c>
      <c r="S478" s="10">
        <f t="shared" si="46"/>
        <v>41757.975011574075</v>
      </c>
      <c r="T478" s="10">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0">
        <f t="shared" si="46"/>
        <v>40987.83488425926</v>
      </c>
      <c r="T479" s="10">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0">
        <f t="shared" si="46"/>
        <v>42065.910983796297</v>
      </c>
      <c r="T480" s="10">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s="6">
        <f t="shared" si="43"/>
        <v>88.8</v>
      </c>
      <c r="Q481" t="str">
        <f t="shared" si="44"/>
        <v>film &amp; video</v>
      </c>
      <c r="R481" t="str">
        <f t="shared" si="45"/>
        <v>animation</v>
      </c>
      <c r="S481" s="10">
        <f t="shared" si="46"/>
        <v>41904.407812500001</v>
      </c>
      <c r="T481" s="10">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s="6">
        <f t="shared" si="43"/>
        <v>55.457142857142856</v>
      </c>
      <c r="Q482" t="str">
        <f t="shared" si="44"/>
        <v>film &amp; video</v>
      </c>
      <c r="R482" t="str">
        <f t="shared" si="45"/>
        <v>animation</v>
      </c>
      <c r="S482" s="10">
        <f t="shared" si="46"/>
        <v>41465.500173611108</v>
      </c>
      <c r="T482" s="10">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s="6">
        <f t="shared" si="43"/>
        <v>87.142857142857139</v>
      </c>
      <c r="Q483" t="str">
        <f t="shared" si="44"/>
        <v>film &amp; video</v>
      </c>
      <c r="R483" t="str">
        <f t="shared" si="45"/>
        <v>animation</v>
      </c>
      <c r="S483" s="10">
        <f t="shared" si="46"/>
        <v>41162.672326388885</v>
      </c>
      <c r="T483" s="10">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s="6">
        <f t="shared" si="43"/>
        <v>10</v>
      </c>
      <c r="Q484" t="str">
        <f t="shared" si="44"/>
        <v>film &amp; video</v>
      </c>
      <c r="R484" t="str">
        <f t="shared" si="45"/>
        <v>animation</v>
      </c>
      <c r="S484" s="10">
        <f t="shared" si="46"/>
        <v>42447.896875000006</v>
      </c>
      <c r="T484" s="10">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s="6">
        <f t="shared" si="43"/>
        <v>51.224489795918366</v>
      </c>
      <c r="Q485" t="str">
        <f t="shared" si="44"/>
        <v>film &amp; video</v>
      </c>
      <c r="R485" t="str">
        <f t="shared" si="45"/>
        <v>animation</v>
      </c>
      <c r="S485" s="10">
        <f t="shared" si="46"/>
        <v>41243.197592592594</v>
      </c>
      <c r="T485" s="10">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s="6">
        <f t="shared" si="43"/>
        <v>13.545454545454545</v>
      </c>
      <c r="Q486" t="str">
        <f t="shared" si="44"/>
        <v>film &amp; video</v>
      </c>
      <c r="R486" t="str">
        <f t="shared" si="45"/>
        <v>animation</v>
      </c>
      <c r="S486" s="10">
        <f t="shared" si="46"/>
        <v>42272.93949074074</v>
      </c>
      <c r="T486" s="10">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s="6">
        <f t="shared" si="43"/>
        <v>66.520080000000007</v>
      </c>
      <c r="Q487" t="str">
        <f t="shared" si="44"/>
        <v>film &amp; video</v>
      </c>
      <c r="R487" t="str">
        <f t="shared" si="45"/>
        <v>animation</v>
      </c>
      <c r="S487" s="10">
        <f t="shared" si="46"/>
        <v>41381.50577546296</v>
      </c>
      <c r="T487" s="10">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s="6">
        <f t="shared" si="43"/>
        <v>50</v>
      </c>
      <c r="Q488" t="str">
        <f t="shared" si="44"/>
        <v>film &amp; video</v>
      </c>
      <c r="R488" t="str">
        <f t="shared" si="45"/>
        <v>animation</v>
      </c>
      <c r="S488" s="10">
        <f t="shared" si="46"/>
        <v>41761.94258101852</v>
      </c>
      <c r="T488" s="10">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0">
        <f t="shared" si="46"/>
        <v>42669.594837962963</v>
      </c>
      <c r="T489" s="10">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0">
        <f t="shared" si="46"/>
        <v>42714.054398148146</v>
      </c>
      <c r="T490" s="10">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s="6">
        <f t="shared" si="43"/>
        <v>71.666666666666671</v>
      </c>
      <c r="Q491" t="str">
        <f t="shared" si="44"/>
        <v>film &amp; video</v>
      </c>
      <c r="R491" t="str">
        <f t="shared" si="45"/>
        <v>animation</v>
      </c>
      <c r="S491" s="10">
        <f t="shared" si="46"/>
        <v>40882.481666666667</v>
      </c>
      <c r="T491" s="10">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0">
        <f t="shared" si="46"/>
        <v>41113.968576388892</v>
      </c>
      <c r="T492" s="10">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0">
        <f t="shared" si="46"/>
        <v>42366.982627314821</v>
      </c>
      <c r="T493" s="10">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0">
        <f t="shared" si="46"/>
        <v>42596.03506944445</v>
      </c>
      <c r="T494" s="10">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0">
        <f t="shared" si="46"/>
        <v>42114.726134259254</v>
      </c>
      <c r="T495" s="10">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s="6">
        <f t="shared" si="43"/>
        <v>10.333333333333334</v>
      </c>
      <c r="Q496" t="str">
        <f t="shared" si="44"/>
        <v>film &amp; video</v>
      </c>
      <c r="R496" t="str">
        <f t="shared" si="45"/>
        <v>animation</v>
      </c>
      <c r="S496" s="10">
        <f t="shared" si="46"/>
        <v>41799.830613425926</v>
      </c>
      <c r="T496" s="10">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0">
        <f t="shared" si="46"/>
        <v>42171.827604166669</v>
      </c>
      <c r="T497" s="10">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s="6">
        <f t="shared" si="43"/>
        <v>1</v>
      </c>
      <c r="Q498" t="str">
        <f t="shared" si="44"/>
        <v>film &amp; video</v>
      </c>
      <c r="R498" t="str">
        <f t="shared" si="45"/>
        <v>animation</v>
      </c>
      <c r="S498" s="10">
        <f t="shared" si="46"/>
        <v>41620.93141203704</v>
      </c>
      <c r="T498" s="10">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s="6">
        <f t="shared" si="43"/>
        <v>10</v>
      </c>
      <c r="Q499" t="str">
        <f t="shared" si="44"/>
        <v>film &amp; video</v>
      </c>
      <c r="R499" t="str">
        <f t="shared" si="45"/>
        <v>animation</v>
      </c>
      <c r="S499" s="10">
        <f t="shared" si="46"/>
        <v>41945.037789351853</v>
      </c>
      <c r="T499" s="10">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s="6">
        <f t="shared" si="43"/>
        <v>136.09090909090909</v>
      </c>
      <c r="Q500" t="str">
        <f t="shared" si="44"/>
        <v>film &amp; video</v>
      </c>
      <c r="R500" t="str">
        <f t="shared" si="45"/>
        <v>animation</v>
      </c>
      <c r="S500" s="10">
        <f t="shared" si="46"/>
        <v>40858.762141203704</v>
      </c>
      <c r="T500" s="10">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s="6">
        <f t="shared" si="43"/>
        <v>73.461538461538467</v>
      </c>
      <c r="Q501" t="str">
        <f t="shared" si="44"/>
        <v>film &amp; video</v>
      </c>
      <c r="R501" t="str">
        <f t="shared" si="45"/>
        <v>animation</v>
      </c>
      <c r="S501" s="10">
        <f t="shared" si="46"/>
        <v>40043.895462962959</v>
      </c>
      <c r="T501" s="10">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s="6">
        <f t="shared" si="43"/>
        <v>53.75</v>
      </c>
      <c r="Q502" t="str">
        <f t="shared" si="44"/>
        <v>film &amp; video</v>
      </c>
      <c r="R502" t="str">
        <f t="shared" si="45"/>
        <v>animation</v>
      </c>
      <c r="S502" s="10">
        <f t="shared" si="46"/>
        <v>40247.886006944449</v>
      </c>
      <c r="T502" s="10">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0">
        <f t="shared" si="46"/>
        <v>40703.234386574077</v>
      </c>
      <c r="T503" s="10">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s="6">
        <f t="shared" si="43"/>
        <v>57.5</v>
      </c>
      <c r="Q504" t="str">
        <f t="shared" si="44"/>
        <v>film &amp; video</v>
      </c>
      <c r="R504" t="str">
        <f t="shared" si="45"/>
        <v>animation</v>
      </c>
      <c r="S504" s="10">
        <f t="shared" si="46"/>
        <v>40956.553530092591</v>
      </c>
      <c r="T504" s="10">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s="6">
        <f t="shared" si="43"/>
        <v>12.666666666666666</v>
      </c>
      <c r="Q505" t="str">
        <f t="shared" si="44"/>
        <v>film &amp; video</v>
      </c>
      <c r="R505" t="str">
        <f t="shared" si="45"/>
        <v>animation</v>
      </c>
      <c r="S505" s="10">
        <f t="shared" si="46"/>
        <v>41991.526655092588</v>
      </c>
      <c r="T505" s="10">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s="6">
        <f t="shared" si="43"/>
        <v>67</v>
      </c>
      <c r="Q506" t="str">
        <f t="shared" si="44"/>
        <v>film &amp; video</v>
      </c>
      <c r="R506" t="str">
        <f t="shared" si="45"/>
        <v>animation</v>
      </c>
      <c r="S506" s="10">
        <f t="shared" si="46"/>
        <v>40949.98364583333</v>
      </c>
      <c r="T506" s="10">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s="6">
        <f t="shared" si="43"/>
        <v>3.7142857142857144</v>
      </c>
      <c r="Q507" t="str">
        <f t="shared" si="44"/>
        <v>film &amp; video</v>
      </c>
      <c r="R507" t="str">
        <f t="shared" si="45"/>
        <v>animation</v>
      </c>
      <c r="S507" s="10">
        <f t="shared" si="46"/>
        <v>42318.098217592589</v>
      </c>
      <c r="T507" s="10">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s="6">
        <f t="shared" si="43"/>
        <v>250</v>
      </c>
      <c r="Q508" t="str">
        <f t="shared" si="44"/>
        <v>film &amp; video</v>
      </c>
      <c r="R508" t="str">
        <f t="shared" si="45"/>
        <v>animation</v>
      </c>
      <c r="S508" s="10">
        <f t="shared" si="46"/>
        <v>41466.552314814813</v>
      </c>
      <c r="T508" s="10">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s="6">
        <f t="shared" si="43"/>
        <v>64</v>
      </c>
      <c r="Q509" t="str">
        <f t="shared" si="44"/>
        <v>film &amp; video</v>
      </c>
      <c r="R509" t="str">
        <f t="shared" si="45"/>
        <v>animation</v>
      </c>
      <c r="S509" s="10">
        <f t="shared" si="46"/>
        <v>41156.958993055552</v>
      </c>
      <c r="T509" s="10">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s="6">
        <f t="shared" si="43"/>
        <v>133.33333333333334</v>
      </c>
      <c r="Q510" t="str">
        <f t="shared" si="44"/>
        <v>film &amp; video</v>
      </c>
      <c r="R510" t="str">
        <f t="shared" si="45"/>
        <v>animation</v>
      </c>
      <c r="S510" s="10">
        <f t="shared" si="46"/>
        <v>40995.024317129632</v>
      </c>
      <c r="T510" s="10">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s="6">
        <f t="shared" si="43"/>
        <v>10</v>
      </c>
      <c r="Q511" t="str">
        <f t="shared" si="44"/>
        <v>film &amp; video</v>
      </c>
      <c r="R511" t="str">
        <f t="shared" si="45"/>
        <v>animation</v>
      </c>
      <c r="S511" s="10">
        <f t="shared" si="46"/>
        <v>42153.631597222222</v>
      </c>
      <c r="T511" s="10">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0">
        <f t="shared" si="46"/>
        <v>42400.176377314812</v>
      </c>
      <c r="T512" s="10">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s="6">
        <f t="shared" si="43"/>
        <v>30</v>
      </c>
      <c r="Q513" t="str">
        <f t="shared" si="44"/>
        <v>film &amp; video</v>
      </c>
      <c r="R513" t="str">
        <f t="shared" si="45"/>
        <v>animation</v>
      </c>
      <c r="S513" s="10">
        <f t="shared" si="46"/>
        <v>41340.303032407406</v>
      </c>
      <c r="T513" s="10">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s="6">
        <f t="shared" si="43"/>
        <v>5.5</v>
      </c>
      <c r="Q514" t="str">
        <f t="shared" si="44"/>
        <v>film &amp; video</v>
      </c>
      <c r="R514" t="str">
        <f t="shared" si="45"/>
        <v>animation</v>
      </c>
      <c r="S514" s="10">
        <f t="shared" si="46"/>
        <v>42649.742210648154</v>
      </c>
      <c r="T514" s="10">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s="6">
        <f t="shared" ref="P515:P578" si="49">E515/L515</f>
        <v>102.38235294117646</v>
      </c>
      <c r="Q515" t="str">
        <f t="shared" ref="Q515:Q578" si="50">LEFT(N515,SEARCH("/",N515)-1)</f>
        <v>film &amp; video</v>
      </c>
      <c r="R515" t="str">
        <f t="shared" ref="R515:R578" si="51">RIGHT(N515,LEN(N515)-SEARCH("/",N515))</f>
        <v>animation</v>
      </c>
      <c r="S515" s="10">
        <f t="shared" ref="S515:S578" si="52">(((J515/60)/60)/24)+DATE(1970,1,1)</f>
        <v>42552.653993055559</v>
      </c>
      <c r="T515" s="10">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s="6">
        <f t="shared" si="49"/>
        <v>16.666666666666668</v>
      </c>
      <c r="Q516" t="str">
        <f t="shared" si="50"/>
        <v>film &amp; video</v>
      </c>
      <c r="R516" t="str">
        <f t="shared" si="51"/>
        <v>animation</v>
      </c>
      <c r="S516" s="10">
        <f t="shared" si="52"/>
        <v>41830.613969907405</v>
      </c>
      <c r="T516" s="10">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s="6">
        <f t="shared" si="49"/>
        <v>725.02941176470586</v>
      </c>
      <c r="Q517" t="str">
        <f t="shared" si="50"/>
        <v>film &amp; video</v>
      </c>
      <c r="R517" t="str">
        <f t="shared" si="51"/>
        <v>animation</v>
      </c>
      <c r="S517" s="10">
        <f t="shared" si="52"/>
        <v>42327.490752314814</v>
      </c>
      <c r="T517" s="10">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0">
        <f t="shared" si="52"/>
        <v>42091.778703703705</v>
      </c>
      <c r="T518" s="10">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s="6">
        <f t="shared" si="49"/>
        <v>68.333333333333329</v>
      </c>
      <c r="Q519" t="str">
        <f t="shared" si="50"/>
        <v>film &amp; video</v>
      </c>
      <c r="R519" t="str">
        <f t="shared" si="51"/>
        <v>animation</v>
      </c>
      <c r="S519" s="10">
        <f t="shared" si="52"/>
        <v>42738.615289351852</v>
      </c>
      <c r="T519" s="10">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0">
        <f t="shared" si="52"/>
        <v>42223.616018518514</v>
      </c>
      <c r="T520" s="10">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s="6">
        <f t="shared" si="49"/>
        <v>39.228571428571428</v>
      </c>
      <c r="Q521" t="str">
        <f t="shared" si="50"/>
        <v>film &amp; video</v>
      </c>
      <c r="R521" t="str">
        <f t="shared" si="51"/>
        <v>animation</v>
      </c>
      <c r="S521" s="10">
        <f t="shared" si="52"/>
        <v>41218.391446759262</v>
      </c>
      <c r="T521" s="10">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s="6">
        <f t="shared" si="49"/>
        <v>150.14705882352942</v>
      </c>
      <c r="Q522" t="str">
        <f t="shared" si="50"/>
        <v>theater</v>
      </c>
      <c r="R522" t="str">
        <f t="shared" si="51"/>
        <v>plays</v>
      </c>
      <c r="S522" s="10">
        <f t="shared" si="52"/>
        <v>42318.702094907407</v>
      </c>
      <c r="T522" s="10">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s="6">
        <f t="shared" si="49"/>
        <v>1000</v>
      </c>
      <c r="Q527" t="str">
        <f t="shared" si="50"/>
        <v>theater</v>
      </c>
      <c r="R527" t="str">
        <f t="shared" si="51"/>
        <v>plays</v>
      </c>
      <c r="S527" s="10">
        <f t="shared" si="52"/>
        <v>41850.400937500002</v>
      </c>
      <c r="T527" s="10">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s="6">
        <f t="shared" si="49"/>
        <v>44.333333333333336</v>
      </c>
      <c r="Q530" t="str">
        <f t="shared" si="50"/>
        <v>theater</v>
      </c>
      <c r="R530" t="str">
        <f t="shared" si="51"/>
        <v>plays</v>
      </c>
      <c r="S530" s="10">
        <f t="shared" si="52"/>
        <v>42155.920219907406</v>
      </c>
      <c r="T530" s="10">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s="6">
        <f t="shared" si="49"/>
        <v>86.944444444444443</v>
      </c>
      <c r="Q531" t="str">
        <f t="shared" si="50"/>
        <v>theater</v>
      </c>
      <c r="R531" t="str">
        <f t="shared" si="51"/>
        <v>plays</v>
      </c>
      <c r="S531" s="10">
        <f t="shared" si="52"/>
        <v>42725.031180555554</v>
      </c>
      <c r="T531" s="10">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s="6">
        <f t="shared" si="49"/>
        <v>126.55172413793103</v>
      </c>
      <c r="Q532" t="str">
        <f t="shared" si="50"/>
        <v>theater</v>
      </c>
      <c r="R532" t="str">
        <f t="shared" si="51"/>
        <v>plays</v>
      </c>
      <c r="S532" s="10">
        <f t="shared" si="52"/>
        <v>42157.591064814813</v>
      </c>
      <c r="T532" s="10">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s="6">
        <f t="shared" si="49"/>
        <v>129.03225806451613</v>
      </c>
      <c r="Q533" t="str">
        <f t="shared" si="50"/>
        <v>theater</v>
      </c>
      <c r="R533" t="str">
        <f t="shared" si="51"/>
        <v>plays</v>
      </c>
      <c r="S533" s="10">
        <f t="shared" si="52"/>
        <v>42676.065150462964</v>
      </c>
      <c r="T533" s="10">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s="6">
        <f t="shared" si="49"/>
        <v>71.242774566473983</v>
      </c>
      <c r="Q534" t="str">
        <f t="shared" si="50"/>
        <v>theater</v>
      </c>
      <c r="R534" t="str">
        <f t="shared" si="51"/>
        <v>plays</v>
      </c>
      <c r="S534" s="10">
        <f t="shared" si="52"/>
        <v>42473.007037037038</v>
      </c>
      <c r="T534" s="10">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s="6">
        <f t="shared" si="49"/>
        <v>40.847457627118644</v>
      </c>
      <c r="Q539" t="str">
        <f t="shared" si="50"/>
        <v>theater</v>
      </c>
      <c r="R539" t="str">
        <f t="shared" si="51"/>
        <v>plays</v>
      </c>
      <c r="S539" s="10">
        <f t="shared" si="52"/>
        <v>42282.768414351856</v>
      </c>
      <c r="T539" s="10">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s="6">
        <f t="shared" si="49"/>
        <v>25.161000000000001</v>
      </c>
      <c r="Q541" t="str">
        <f t="shared" si="50"/>
        <v>theater</v>
      </c>
      <c r="R541" t="str">
        <f t="shared" si="51"/>
        <v>plays</v>
      </c>
      <c r="S541" s="10">
        <f t="shared" si="52"/>
        <v>42535.049849537041</v>
      </c>
      <c r="T541" s="10">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s="6">
        <f t="shared" si="49"/>
        <v>1</v>
      </c>
      <c r="Q542" t="str">
        <f t="shared" si="50"/>
        <v>technology</v>
      </c>
      <c r="R542" t="str">
        <f t="shared" si="51"/>
        <v>web</v>
      </c>
      <c r="S542" s="10">
        <f t="shared" si="52"/>
        <v>42009.817199074074</v>
      </c>
      <c r="T542" s="10">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s="6">
        <f t="shared" si="49"/>
        <v>25</v>
      </c>
      <c r="Q543" t="str">
        <f t="shared" si="50"/>
        <v>technology</v>
      </c>
      <c r="R543" t="str">
        <f t="shared" si="51"/>
        <v>web</v>
      </c>
      <c r="S543" s="10">
        <f t="shared" si="52"/>
        <v>42276.046689814815</v>
      </c>
      <c r="T543" s="10">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s="6">
        <f t="shared" si="49"/>
        <v>1</v>
      </c>
      <c r="Q544" t="str">
        <f t="shared" si="50"/>
        <v>technology</v>
      </c>
      <c r="R544" t="str">
        <f t="shared" si="51"/>
        <v>web</v>
      </c>
      <c r="S544" s="10">
        <f t="shared" si="52"/>
        <v>42433.737453703703</v>
      </c>
      <c r="T544" s="10">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s="6">
        <f t="shared" si="49"/>
        <v>35</v>
      </c>
      <c r="Q545" t="str">
        <f t="shared" si="50"/>
        <v>technology</v>
      </c>
      <c r="R545" t="str">
        <f t="shared" si="51"/>
        <v>web</v>
      </c>
      <c r="S545" s="10">
        <f t="shared" si="52"/>
        <v>41914.092152777775</v>
      </c>
      <c r="T545" s="10">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s="6">
        <f t="shared" si="49"/>
        <v>3</v>
      </c>
      <c r="Q546" t="str">
        <f t="shared" si="50"/>
        <v>technology</v>
      </c>
      <c r="R546" t="str">
        <f t="shared" si="51"/>
        <v>web</v>
      </c>
      <c r="S546" s="10">
        <f t="shared" si="52"/>
        <v>42525.656944444447</v>
      </c>
      <c r="T546" s="10">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s="6">
        <f t="shared" si="49"/>
        <v>402.70588235294116</v>
      </c>
      <c r="Q547" t="str">
        <f t="shared" si="50"/>
        <v>technology</v>
      </c>
      <c r="R547" t="str">
        <f t="shared" si="51"/>
        <v>web</v>
      </c>
      <c r="S547" s="10">
        <f t="shared" si="52"/>
        <v>42283.592465277776</v>
      </c>
      <c r="T547" s="10">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s="6">
        <f t="shared" si="49"/>
        <v>26</v>
      </c>
      <c r="Q548" t="str">
        <f t="shared" si="50"/>
        <v>technology</v>
      </c>
      <c r="R548" t="str">
        <f t="shared" si="51"/>
        <v>web</v>
      </c>
      <c r="S548" s="10">
        <f t="shared" si="52"/>
        <v>42249.667997685188</v>
      </c>
      <c r="T548" s="10">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0">
        <f t="shared" si="52"/>
        <v>42380.696342592593</v>
      </c>
      <c r="T549" s="10">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s="6">
        <f t="shared" si="49"/>
        <v>9</v>
      </c>
      <c r="Q550" t="str">
        <f t="shared" si="50"/>
        <v>technology</v>
      </c>
      <c r="R550" t="str">
        <f t="shared" si="51"/>
        <v>web</v>
      </c>
      <c r="S550" s="10">
        <f t="shared" si="52"/>
        <v>42276.903333333335</v>
      </c>
      <c r="T550" s="10">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s="6">
        <f t="shared" si="49"/>
        <v>8.5</v>
      </c>
      <c r="Q551" t="str">
        <f t="shared" si="50"/>
        <v>technology</v>
      </c>
      <c r="R551" t="str">
        <f t="shared" si="51"/>
        <v>web</v>
      </c>
      <c r="S551" s="10">
        <f t="shared" si="52"/>
        <v>42163.636828703704</v>
      </c>
      <c r="T551" s="10">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s="6">
        <f t="shared" si="49"/>
        <v>8.75</v>
      </c>
      <c r="Q552" t="str">
        <f t="shared" si="50"/>
        <v>technology</v>
      </c>
      <c r="R552" t="str">
        <f t="shared" si="51"/>
        <v>web</v>
      </c>
      <c r="S552" s="10">
        <f t="shared" si="52"/>
        <v>42753.678761574076</v>
      </c>
      <c r="T552" s="10">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s="6">
        <f t="shared" si="49"/>
        <v>135.03571428571428</v>
      </c>
      <c r="Q553" t="str">
        <f t="shared" si="50"/>
        <v>technology</v>
      </c>
      <c r="R553" t="str">
        <f t="shared" si="51"/>
        <v>web</v>
      </c>
      <c r="S553" s="10">
        <f t="shared" si="52"/>
        <v>42173.275740740741</v>
      </c>
      <c r="T553" s="10">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0">
        <f t="shared" si="52"/>
        <v>42318.616851851853</v>
      </c>
      <c r="T554" s="10">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s="6">
        <f t="shared" si="49"/>
        <v>20.5</v>
      </c>
      <c r="Q555" t="str">
        <f t="shared" si="50"/>
        <v>technology</v>
      </c>
      <c r="R555" t="str">
        <f t="shared" si="51"/>
        <v>web</v>
      </c>
      <c r="S555" s="10">
        <f t="shared" si="52"/>
        <v>41927.71980324074</v>
      </c>
      <c r="T555" s="10">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s="6">
        <f t="shared" si="49"/>
        <v>64.36363636363636</v>
      </c>
      <c r="Q556" t="str">
        <f t="shared" si="50"/>
        <v>technology</v>
      </c>
      <c r="R556" t="str">
        <f t="shared" si="51"/>
        <v>web</v>
      </c>
      <c r="S556" s="10">
        <f t="shared" si="52"/>
        <v>41901.684861111113</v>
      </c>
      <c r="T556" s="10">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0">
        <f t="shared" si="52"/>
        <v>42503.353506944448</v>
      </c>
      <c r="T557" s="10">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s="6">
        <f t="shared" si="49"/>
        <v>200</v>
      </c>
      <c r="Q558" t="str">
        <f t="shared" si="50"/>
        <v>technology</v>
      </c>
      <c r="R558" t="str">
        <f t="shared" si="51"/>
        <v>web</v>
      </c>
      <c r="S558" s="10">
        <f t="shared" si="52"/>
        <v>42345.860150462962</v>
      </c>
      <c r="T558" s="10">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s="6">
        <f t="shared" si="49"/>
        <v>68.3</v>
      </c>
      <c r="Q559" t="str">
        <f t="shared" si="50"/>
        <v>technology</v>
      </c>
      <c r="R559" t="str">
        <f t="shared" si="51"/>
        <v>web</v>
      </c>
      <c r="S559" s="10">
        <f t="shared" si="52"/>
        <v>42676.942164351851</v>
      </c>
      <c r="T559" s="10">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0">
        <f t="shared" si="52"/>
        <v>42057.883159722223</v>
      </c>
      <c r="T560" s="10">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s="6">
        <f t="shared" si="49"/>
        <v>50</v>
      </c>
      <c r="Q561" t="str">
        <f t="shared" si="50"/>
        <v>technology</v>
      </c>
      <c r="R561" t="str">
        <f t="shared" si="51"/>
        <v>web</v>
      </c>
      <c r="S561" s="10">
        <f t="shared" si="52"/>
        <v>42321.283101851848</v>
      </c>
      <c r="T561" s="10">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s="6">
        <f t="shared" si="49"/>
        <v>4</v>
      </c>
      <c r="Q562" t="str">
        <f t="shared" si="50"/>
        <v>technology</v>
      </c>
      <c r="R562" t="str">
        <f t="shared" si="51"/>
        <v>web</v>
      </c>
      <c r="S562" s="10">
        <f t="shared" si="52"/>
        <v>41960.771354166667</v>
      </c>
      <c r="T562" s="10">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s="6">
        <f t="shared" si="49"/>
        <v>27.5</v>
      </c>
      <c r="Q563" t="str">
        <f t="shared" si="50"/>
        <v>technology</v>
      </c>
      <c r="R563" t="str">
        <f t="shared" si="51"/>
        <v>web</v>
      </c>
      <c r="S563" s="10">
        <f t="shared" si="52"/>
        <v>42268.658715277779</v>
      </c>
      <c r="T563" s="10">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0">
        <f t="shared" si="52"/>
        <v>42692.389062500006</v>
      </c>
      <c r="T564" s="10">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s="6">
        <f t="shared" si="49"/>
        <v>34</v>
      </c>
      <c r="Q565" t="str">
        <f t="shared" si="50"/>
        <v>technology</v>
      </c>
      <c r="R565" t="str">
        <f t="shared" si="51"/>
        <v>web</v>
      </c>
      <c r="S565" s="10">
        <f t="shared" si="52"/>
        <v>42022.069988425923</v>
      </c>
      <c r="T565" s="10">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s="6">
        <f t="shared" si="49"/>
        <v>1</v>
      </c>
      <c r="Q566" t="str">
        <f t="shared" si="50"/>
        <v>technology</v>
      </c>
      <c r="R566" t="str">
        <f t="shared" si="51"/>
        <v>web</v>
      </c>
      <c r="S566" s="10">
        <f t="shared" si="52"/>
        <v>42411.942997685182</v>
      </c>
      <c r="T566" s="10">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0">
        <f t="shared" si="52"/>
        <v>42165.785289351858</v>
      </c>
      <c r="T567" s="10">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s="6">
        <f t="shared" si="49"/>
        <v>1</v>
      </c>
      <c r="Q568" t="str">
        <f t="shared" si="50"/>
        <v>technology</v>
      </c>
      <c r="R568" t="str">
        <f t="shared" si="51"/>
        <v>web</v>
      </c>
      <c r="S568" s="10">
        <f t="shared" si="52"/>
        <v>42535.68440972222</v>
      </c>
      <c r="T568" s="10">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0">
        <f t="shared" si="52"/>
        <v>41975.842523148152</v>
      </c>
      <c r="T569" s="10">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s="6">
        <f t="shared" si="49"/>
        <v>49</v>
      </c>
      <c r="Q570" t="str">
        <f t="shared" si="50"/>
        <v>technology</v>
      </c>
      <c r="R570" t="str">
        <f t="shared" si="51"/>
        <v>web</v>
      </c>
      <c r="S570" s="10">
        <f t="shared" si="52"/>
        <v>42348.9215625</v>
      </c>
      <c r="T570" s="10">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s="6">
        <f t="shared" si="49"/>
        <v>20</v>
      </c>
      <c r="Q571" t="str">
        <f t="shared" si="50"/>
        <v>technology</v>
      </c>
      <c r="R571" t="str">
        <f t="shared" si="51"/>
        <v>web</v>
      </c>
      <c r="S571" s="10">
        <f t="shared" si="52"/>
        <v>42340.847361111111</v>
      </c>
      <c r="T571" s="10">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s="6">
        <f t="shared" si="49"/>
        <v>142</v>
      </c>
      <c r="Q572" t="str">
        <f t="shared" si="50"/>
        <v>technology</v>
      </c>
      <c r="R572" t="str">
        <f t="shared" si="51"/>
        <v>web</v>
      </c>
      <c r="S572" s="10">
        <f t="shared" si="52"/>
        <v>42388.798252314817</v>
      </c>
      <c r="T572" s="10">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s="6">
        <f t="shared" si="49"/>
        <v>53</v>
      </c>
      <c r="Q573" t="str">
        <f t="shared" si="50"/>
        <v>technology</v>
      </c>
      <c r="R573" t="str">
        <f t="shared" si="51"/>
        <v>web</v>
      </c>
      <c r="S573" s="10">
        <f t="shared" si="52"/>
        <v>42192.816238425927</v>
      </c>
      <c r="T573" s="10">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0">
        <f t="shared" si="52"/>
        <v>42282.71629629629</v>
      </c>
      <c r="T574" s="10">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s="6">
        <f t="shared" si="49"/>
        <v>38.444444444444443</v>
      </c>
      <c r="Q575" t="str">
        <f t="shared" si="50"/>
        <v>technology</v>
      </c>
      <c r="R575" t="str">
        <f t="shared" si="51"/>
        <v>web</v>
      </c>
      <c r="S575" s="10">
        <f t="shared" si="52"/>
        <v>41963.050127314811</v>
      </c>
      <c r="T575" s="10">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s="6">
        <f t="shared" si="49"/>
        <v>20</v>
      </c>
      <c r="Q576" t="str">
        <f t="shared" si="50"/>
        <v>technology</v>
      </c>
      <c r="R576" t="str">
        <f t="shared" si="51"/>
        <v>web</v>
      </c>
      <c r="S576" s="10">
        <f t="shared" si="52"/>
        <v>42632.443368055552</v>
      </c>
      <c r="T576" s="10">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s="6">
        <f t="shared" si="49"/>
        <v>64.75</v>
      </c>
      <c r="Q577" t="str">
        <f t="shared" si="50"/>
        <v>technology</v>
      </c>
      <c r="R577" t="str">
        <f t="shared" si="51"/>
        <v>web</v>
      </c>
      <c r="S577" s="10">
        <f t="shared" si="52"/>
        <v>42138.692627314813</v>
      </c>
      <c r="T577" s="10">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s="6">
        <f t="shared" si="49"/>
        <v>1</v>
      </c>
      <c r="Q578" t="str">
        <f t="shared" si="50"/>
        <v>technology</v>
      </c>
      <c r="R578" t="str">
        <f t="shared" si="51"/>
        <v>web</v>
      </c>
      <c r="S578" s="10">
        <f t="shared" si="52"/>
        <v>42031.471666666665</v>
      </c>
      <c r="T578" s="10">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s="6">
        <f t="shared" ref="P579:P642" si="55">E579/L579</f>
        <v>10</v>
      </c>
      <c r="Q579" t="str">
        <f t="shared" ref="Q579:Q642" si="56">LEFT(N579,SEARCH("/",N579)-1)</f>
        <v>technology</v>
      </c>
      <c r="R579" t="str">
        <f t="shared" ref="R579:R642" si="57">RIGHT(N579,LEN(N579)-SEARCH("/",N579))</f>
        <v>web</v>
      </c>
      <c r="S579" s="10">
        <f t="shared" ref="S579:S642" si="58">(((J579/60)/60)/24)+DATE(1970,1,1)</f>
        <v>42450.589143518519</v>
      </c>
      <c r="T579" s="10">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s="6">
        <f t="shared" si="55"/>
        <v>2</v>
      </c>
      <c r="Q580" t="str">
        <f t="shared" si="56"/>
        <v>technology</v>
      </c>
      <c r="R580" t="str">
        <f t="shared" si="57"/>
        <v>web</v>
      </c>
      <c r="S580" s="10">
        <f t="shared" si="58"/>
        <v>42230.578622685185</v>
      </c>
      <c r="T580" s="10">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s="6">
        <f t="shared" si="55"/>
        <v>35</v>
      </c>
      <c r="Q581" t="str">
        <f t="shared" si="56"/>
        <v>technology</v>
      </c>
      <c r="R581" t="str">
        <f t="shared" si="57"/>
        <v>web</v>
      </c>
      <c r="S581" s="10">
        <f t="shared" si="58"/>
        <v>41968.852118055554</v>
      </c>
      <c r="T581" s="10">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s="6">
        <f t="shared" si="55"/>
        <v>1</v>
      </c>
      <c r="Q582" t="str">
        <f t="shared" si="56"/>
        <v>technology</v>
      </c>
      <c r="R582" t="str">
        <f t="shared" si="57"/>
        <v>web</v>
      </c>
      <c r="S582" s="10">
        <f t="shared" si="58"/>
        <v>42605.908182870371</v>
      </c>
      <c r="T582" s="10">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0">
        <f t="shared" si="58"/>
        <v>42188.012777777782</v>
      </c>
      <c r="T583" s="10">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0">
        <f t="shared" si="58"/>
        <v>42055.739803240736</v>
      </c>
      <c r="T584" s="10">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s="6">
        <f t="shared" si="55"/>
        <v>1</v>
      </c>
      <c r="Q585" t="str">
        <f t="shared" si="56"/>
        <v>technology</v>
      </c>
      <c r="R585" t="str">
        <f t="shared" si="57"/>
        <v>web</v>
      </c>
      <c r="S585" s="10">
        <f t="shared" si="58"/>
        <v>42052.93850694444</v>
      </c>
      <c r="T585" s="10">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s="6">
        <f t="shared" si="55"/>
        <v>5</v>
      </c>
      <c r="Q586" t="str">
        <f t="shared" si="56"/>
        <v>technology</v>
      </c>
      <c r="R586" t="str">
        <f t="shared" si="57"/>
        <v>web</v>
      </c>
      <c r="S586" s="10">
        <f t="shared" si="58"/>
        <v>42049.716620370367</v>
      </c>
      <c r="T586" s="10">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0">
        <f t="shared" si="58"/>
        <v>42283.3909375</v>
      </c>
      <c r="T587" s="10">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s="6">
        <f t="shared" si="55"/>
        <v>14</v>
      </c>
      <c r="Q588" t="str">
        <f t="shared" si="56"/>
        <v>technology</v>
      </c>
      <c r="R588" t="str">
        <f t="shared" si="57"/>
        <v>web</v>
      </c>
      <c r="S588" s="10">
        <f t="shared" si="58"/>
        <v>42020.854247685187</v>
      </c>
      <c r="T588" s="10">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s="6">
        <f t="shared" si="55"/>
        <v>389.28571428571428</v>
      </c>
      <c r="Q589" t="str">
        <f t="shared" si="56"/>
        <v>technology</v>
      </c>
      <c r="R589" t="str">
        <f t="shared" si="57"/>
        <v>web</v>
      </c>
      <c r="S589" s="10">
        <f t="shared" si="58"/>
        <v>42080.757326388892</v>
      </c>
      <c r="T589" s="10">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s="6">
        <f t="shared" si="55"/>
        <v>150.5</v>
      </c>
      <c r="Q590" t="str">
        <f t="shared" si="56"/>
        <v>technology</v>
      </c>
      <c r="R590" t="str">
        <f t="shared" si="57"/>
        <v>web</v>
      </c>
      <c r="S590" s="10">
        <f t="shared" si="58"/>
        <v>42631.769513888896</v>
      </c>
      <c r="T590" s="10">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s="6">
        <f t="shared" si="55"/>
        <v>1</v>
      </c>
      <c r="Q591" t="str">
        <f t="shared" si="56"/>
        <v>technology</v>
      </c>
      <c r="R591" t="str">
        <f t="shared" si="57"/>
        <v>web</v>
      </c>
      <c r="S591" s="10">
        <f t="shared" si="58"/>
        <v>42178.614571759259</v>
      </c>
      <c r="T591" s="10">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s="6">
        <f t="shared" si="55"/>
        <v>24.777777777777779</v>
      </c>
      <c r="Q592" t="str">
        <f t="shared" si="56"/>
        <v>technology</v>
      </c>
      <c r="R592" t="str">
        <f t="shared" si="57"/>
        <v>web</v>
      </c>
      <c r="S592" s="10">
        <f t="shared" si="58"/>
        <v>42377.554756944446</v>
      </c>
      <c r="T592" s="10">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s="6">
        <f t="shared" si="55"/>
        <v>30.5</v>
      </c>
      <c r="Q593" t="str">
        <f t="shared" si="56"/>
        <v>technology</v>
      </c>
      <c r="R593" t="str">
        <f t="shared" si="57"/>
        <v>web</v>
      </c>
      <c r="S593" s="10">
        <f t="shared" si="58"/>
        <v>42177.543171296296</v>
      </c>
      <c r="T593" s="10">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s="6">
        <f t="shared" si="55"/>
        <v>250</v>
      </c>
      <c r="Q594" t="str">
        <f t="shared" si="56"/>
        <v>technology</v>
      </c>
      <c r="R594" t="str">
        <f t="shared" si="57"/>
        <v>web</v>
      </c>
      <c r="S594" s="10">
        <f t="shared" si="58"/>
        <v>41946.232175925928</v>
      </c>
      <c r="T594" s="10">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s="6">
        <f t="shared" si="55"/>
        <v>16.428571428571427</v>
      </c>
      <c r="Q595" t="str">
        <f t="shared" si="56"/>
        <v>technology</v>
      </c>
      <c r="R595" t="str">
        <f t="shared" si="57"/>
        <v>web</v>
      </c>
      <c r="S595" s="10">
        <f t="shared" si="58"/>
        <v>42070.677604166667</v>
      </c>
      <c r="T595" s="10">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s="6">
        <f t="shared" si="55"/>
        <v>13</v>
      </c>
      <c r="Q596" t="str">
        <f t="shared" si="56"/>
        <v>technology</v>
      </c>
      <c r="R596" t="str">
        <f t="shared" si="57"/>
        <v>web</v>
      </c>
      <c r="S596" s="10">
        <f t="shared" si="58"/>
        <v>42446.780162037037</v>
      </c>
      <c r="T596" s="10">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s="6">
        <f t="shared" si="55"/>
        <v>53.25</v>
      </c>
      <c r="Q597" t="str">
        <f t="shared" si="56"/>
        <v>technology</v>
      </c>
      <c r="R597" t="str">
        <f t="shared" si="57"/>
        <v>web</v>
      </c>
      <c r="S597" s="10">
        <f t="shared" si="58"/>
        <v>42083.069884259254</v>
      </c>
      <c r="T597" s="10">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s="6">
        <f t="shared" si="55"/>
        <v>3</v>
      </c>
      <c r="Q598" t="str">
        <f t="shared" si="56"/>
        <v>technology</v>
      </c>
      <c r="R598" t="str">
        <f t="shared" si="57"/>
        <v>web</v>
      </c>
      <c r="S598" s="10">
        <f t="shared" si="58"/>
        <v>42646.896898148145</v>
      </c>
      <c r="T598" s="10">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s="6">
        <f t="shared" si="55"/>
        <v>10</v>
      </c>
      <c r="Q599" t="str">
        <f t="shared" si="56"/>
        <v>technology</v>
      </c>
      <c r="R599" t="str">
        <f t="shared" si="57"/>
        <v>web</v>
      </c>
      <c r="S599" s="10">
        <f t="shared" si="58"/>
        <v>42545.705266203702</v>
      </c>
      <c r="T599" s="10">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s="6">
        <f t="shared" si="55"/>
        <v>121.42857142857143</v>
      </c>
      <c r="Q600" t="str">
        <f t="shared" si="56"/>
        <v>technology</v>
      </c>
      <c r="R600" t="str">
        <f t="shared" si="57"/>
        <v>web</v>
      </c>
      <c r="S600" s="10">
        <f t="shared" si="58"/>
        <v>41948.00209490741</v>
      </c>
      <c r="T600" s="10">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s="6">
        <f t="shared" si="55"/>
        <v>15.5</v>
      </c>
      <c r="Q601" t="str">
        <f t="shared" si="56"/>
        <v>technology</v>
      </c>
      <c r="R601" t="str">
        <f t="shared" si="57"/>
        <v>web</v>
      </c>
      <c r="S601" s="10">
        <f t="shared" si="58"/>
        <v>42047.812523148154</v>
      </c>
      <c r="T601" s="10">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s="6">
        <f t="shared" si="55"/>
        <v>100</v>
      </c>
      <c r="Q602" t="str">
        <f t="shared" si="56"/>
        <v>technology</v>
      </c>
      <c r="R602" t="str">
        <f t="shared" si="57"/>
        <v>web</v>
      </c>
      <c r="S602" s="10">
        <f t="shared" si="58"/>
        <v>42073.798171296294</v>
      </c>
      <c r="T602" s="10">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s="6">
        <f t="shared" si="55"/>
        <v>23.333333333333332</v>
      </c>
      <c r="Q603" t="str">
        <f t="shared" si="56"/>
        <v>technology</v>
      </c>
      <c r="R603" t="str">
        <f t="shared" si="57"/>
        <v>web</v>
      </c>
      <c r="S603" s="10">
        <f t="shared" si="58"/>
        <v>41969.858090277776</v>
      </c>
      <c r="T603" s="10">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0">
        <f t="shared" si="58"/>
        <v>42143.79415509259</v>
      </c>
      <c r="T604" s="10">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s="6">
        <f t="shared" si="55"/>
        <v>45.386153846153846</v>
      </c>
      <c r="Q605" t="str">
        <f t="shared" si="56"/>
        <v>technology</v>
      </c>
      <c r="R605" t="str">
        <f t="shared" si="57"/>
        <v>web</v>
      </c>
      <c r="S605" s="10">
        <f t="shared" si="58"/>
        <v>41835.639155092591</v>
      </c>
      <c r="T605" s="10">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0">
        <f t="shared" si="58"/>
        <v>41849.035370370373</v>
      </c>
      <c r="T606" s="10">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s="6">
        <f t="shared" si="55"/>
        <v>16.375</v>
      </c>
      <c r="Q607" t="str">
        <f t="shared" si="56"/>
        <v>technology</v>
      </c>
      <c r="R607" t="str">
        <f t="shared" si="57"/>
        <v>web</v>
      </c>
      <c r="S607" s="10">
        <f t="shared" si="58"/>
        <v>42194.357731481476</v>
      </c>
      <c r="T607" s="10">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s="6">
        <f t="shared" si="55"/>
        <v>10</v>
      </c>
      <c r="Q608" t="str">
        <f t="shared" si="56"/>
        <v>technology</v>
      </c>
      <c r="R608" t="str">
        <f t="shared" si="57"/>
        <v>web</v>
      </c>
      <c r="S608" s="10">
        <f t="shared" si="58"/>
        <v>42102.650567129633</v>
      </c>
      <c r="T608" s="10">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0">
        <f t="shared" si="58"/>
        <v>42300.825648148151</v>
      </c>
      <c r="T609" s="10">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s="6">
        <f t="shared" si="55"/>
        <v>292.2</v>
      </c>
      <c r="Q610" t="str">
        <f t="shared" si="56"/>
        <v>technology</v>
      </c>
      <c r="R610" t="str">
        <f t="shared" si="57"/>
        <v>web</v>
      </c>
      <c r="S610" s="10">
        <f t="shared" si="58"/>
        <v>42140.921064814815</v>
      </c>
      <c r="T610" s="10">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s="6">
        <f t="shared" si="55"/>
        <v>5</v>
      </c>
      <c r="Q611" t="str">
        <f t="shared" si="56"/>
        <v>technology</v>
      </c>
      <c r="R611" t="str">
        <f t="shared" si="57"/>
        <v>web</v>
      </c>
      <c r="S611" s="10">
        <f t="shared" si="58"/>
        <v>42307.034074074079</v>
      </c>
      <c r="T611" s="10">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0">
        <f t="shared" si="58"/>
        <v>42086.83085648148</v>
      </c>
      <c r="T612" s="10">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0">
        <f t="shared" si="58"/>
        <v>42328.560613425929</v>
      </c>
      <c r="T613" s="10">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0">
        <f t="shared" si="58"/>
        <v>42585.031782407401</v>
      </c>
      <c r="T614" s="10">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s="6">
        <f t="shared" si="55"/>
        <v>105.93388429752066</v>
      </c>
      <c r="Q615" t="str">
        <f t="shared" si="56"/>
        <v>technology</v>
      </c>
      <c r="R615" t="str">
        <f t="shared" si="57"/>
        <v>web</v>
      </c>
      <c r="S615" s="10">
        <f t="shared" si="58"/>
        <v>42247.496759259258</v>
      </c>
      <c r="T615" s="10">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0">
        <f t="shared" si="58"/>
        <v>42515.061805555553</v>
      </c>
      <c r="T616" s="10">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0">
        <f t="shared" si="58"/>
        <v>42242.122210648144</v>
      </c>
      <c r="T617" s="10">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0">
        <f t="shared" si="58"/>
        <v>42761.376238425932</v>
      </c>
      <c r="T618" s="10">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s="6">
        <f t="shared" si="55"/>
        <v>20</v>
      </c>
      <c r="Q619" t="str">
        <f t="shared" si="56"/>
        <v>technology</v>
      </c>
      <c r="R619" t="str">
        <f t="shared" si="57"/>
        <v>web</v>
      </c>
      <c r="S619" s="10">
        <f t="shared" si="58"/>
        <v>42087.343090277776</v>
      </c>
      <c r="T619" s="10">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0">
        <f t="shared" si="58"/>
        <v>42317.810219907406</v>
      </c>
      <c r="T620" s="10">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s="6">
        <f t="shared" si="55"/>
        <v>1</v>
      </c>
      <c r="Q621" t="str">
        <f t="shared" si="56"/>
        <v>technology</v>
      </c>
      <c r="R621" t="str">
        <f t="shared" si="57"/>
        <v>web</v>
      </c>
      <c r="S621" s="10">
        <f t="shared" si="58"/>
        <v>41908.650347222225</v>
      </c>
      <c r="T621" s="10">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s="6">
        <f t="shared" si="55"/>
        <v>300</v>
      </c>
      <c r="Q622" t="str">
        <f t="shared" si="56"/>
        <v>technology</v>
      </c>
      <c r="R622" t="str">
        <f t="shared" si="57"/>
        <v>web</v>
      </c>
      <c r="S622" s="10">
        <f t="shared" si="58"/>
        <v>41831.716874999998</v>
      </c>
      <c r="T622" s="10">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s="6">
        <f t="shared" si="55"/>
        <v>87</v>
      </c>
      <c r="Q623" t="str">
        <f t="shared" si="56"/>
        <v>technology</v>
      </c>
      <c r="R623" t="str">
        <f t="shared" si="57"/>
        <v>web</v>
      </c>
      <c r="S623" s="10">
        <f t="shared" si="58"/>
        <v>42528.987696759257</v>
      </c>
      <c r="T623" s="10">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s="6">
        <f t="shared" si="55"/>
        <v>37.888888888888886</v>
      </c>
      <c r="Q624" t="str">
        <f t="shared" si="56"/>
        <v>technology</v>
      </c>
      <c r="R624" t="str">
        <f t="shared" si="57"/>
        <v>web</v>
      </c>
      <c r="S624" s="10">
        <f t="shared" si="58"/>
        <v>42532.774745370371</v>
      </c>
      <c r="T624" s="10">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0">
        <f t="shared" si="58"/>
        <v>42122.009224537032</v>
      </c>
      <c r="T625" s="10">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0">
        <f t="shared" si="58"/>
        <v>42108.988900462966</v>
      </c>
      <c r="T626" s="10">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0">
        <f t="shared" si="58"/>
        <v>42790.895567129628</v>
      </c>
      <c r="T627" s="10">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s="6">
        <f t="shared" si="55"/>
        <v>111.41025641025641</v>
      </c>
      <c r="Q628" t="str">
        <f t="shared" si="56"/>
        <v>technology</v>
      </c>
      <c r="R628" t="str">
        <f t="shared" si="57"/>
        <v>web</v>
      </c>
      <c r="S628" s="10">
        <f t="shared" si="58"/>
        <v>42198.559479166666</v>
      </c>
      <c r="T628" s="10">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s="6">
        <f t="shared" si="55"/>
        <v>90</v>
      </c>
      <c r="Q629" t="str">
        <f t="shared" si="56"/>
        <v>technology</v>
      </c>
      <c r="R629" t="str">
        <f t="shared" si="57"/>
        <v>web</v>
      </c>
      <c r="S629" s="10">
        <f t="shared" si="58"/>
        <v>42384.306840277779</v>
      </c>
      <c r="T629" s="10">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0">
        <f t="shared" si="58"/>
        <v>41803.692789351851</v>
      </c>
      <c r="T630" s="10">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s="6">
        <f t="shared" si="55"/>
        <v>116.66666666666667</v>
      </c>
      <c r="Q631" t="str">
        <f t="shared" si="56"/>
        <v>technology</v>
      </c>
      <c r="R631" t="str">
        <f t="shared" si="57"/>
        <v>web</v>
      </c>
      <c r="S631" s="10">
        <f t="shared" si="58"/>
        <v>42474.637824074074</v>
      </c>
      <c r="T631" s="10">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s="6">
        <f t="shared" si="55"/>
        <v>10</v>
      </c>
      <c r="Q632" t="str">
        <f t="shared" si="56"/>
        <v>technology</v>
      </c>
      <c r="R632" t="str">
        <f t="shared" si="57"/>
        <v>web</v>
      </c>
      <c r="S632" s="10">
        <f t="shared" si="58"/>
        <v>42223.619456018518</v>
      </c>
      <c r="T632" s="10">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s="6">
        <f t="shared" si="55"/>
        <v>76.666666666666671</v>
      </c>
      <c r="Q633" t="str">
        <f t="shared" si="56"/>
        <v>technology</v>
      </c>
      <c r="R633" t="str">
        <f t="shared" si="57"/>
        <v>web</v>
      </c>
      <c r="S633" s="10">
        <f t="shared" si="58"/>
        <v>42489.772326388891</v>
      </c>
      <c r="T633" s="10">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0">
        <f t="shared" si="58"/>
        <v>42303.659317129626</v>
      </c>
      <c r="T634" s="10">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s="6">
        <f t="shared" si="55"/>
        <v>49.8</v>
      </c>
      <c r="Q635" t="str">
        <f t="shared" si="56"/>
        <v>technology</v>
      </c>
      <c r="R635" t="str">
        <f t="shared" si="57"/>
        <v>web</v>
      </c>
      <c r="S635" s="10">
        <f t="shared" si="58"/>
        <v>42507.29932870371</v>
      </c>
      <c r="T635" s="10">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s="6">
        <f t="shared" si="55"/>
        <v>1</v>
      </c>
      <c r="Q636" t="str">
        <f t="shared" si="56"/>
        <v>technology</v>
      </c>
      <c r="R636" t="str">
        <f t="shared" si="57"/>
        <v>web</v>
      </c>
      <c r="S636" s="10">
        <f t="shared" si="58"/>
        <v>42031.928576388891</v>
      </c>
      <c r="T636" s="10">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s="6">
        <f t="shared" si="55"/>
        <v>2</v>
      </c>
      <c r="Q637" t="str">
        <f t="shared" si="56"/>
        <v>technology</v>
      </c>
      <c r="R637" t="str">
        <f t="shared" si="57"/>
        <v>web</v>
      </c>
      <c r="S637" s="10">
        <f t="shared" si="58"/>
        <v>42076.092152777783</v>
      </c>
      <c r="T637" s="10">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s="6">
        <f t="shared" si="55"/>
        <v>4</v>
      </c>
      <c r="Q638" t="str">
        <f t="shared" si="56"/>
        <v>technology</v>
      </c>
      <c r="R638" t="str">
        <f t="shared" si="57"/>
        <v>web</v>
      </c>
      <c r="S638" s="10">
        <f t="shared" si="58"/>
        <v>42131.455439814818</v>
      </c>
      <c r="T638" s="10">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0">
        <f t="shared" si="58"/>
        <v>42762.962013888886</v>
      </c>
      <c r="T639" s="10">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s="6">
        <f t="shared" si="55"/>
        <v>3</v>
      </c>
      <c r="Q640" t="str">
        <f t="shared" si="56"/>
        <v>technology</v>
      </c>
      <c r="R640" t="str">
        <f t="shared" si="57"/>
        <v>web</v>
      </c>
      <c r="S640" s="10">
        <f t="shared" si="58"/>
        <v>42759.593310185184</v>
      </c>
      <c r="T640" s="10">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s="6">
        <f t="shared" si="55"/>
        <v>1</v>
      </c>
      <c r="Q641" t="str">
        <f t="shared" si="56"/>
        <v>technology</v>
      </c>
      <c r="R641" t="str">
        <f t="shared" si="57"/>
        <v>web</v>
      </c>
      <c r="S641" s="10">
        <f t="shared" si="58"/>
        <v>41865.583275462966</v>
      </c>
      <c r="T641" s="10">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42683.420312500006</v>
      </c>
      <c r="T642" s="10">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s="6">
        <f t="shared" ref="P643:P706" si="61">E643/L643</f>
        <v>151.31746031746033</v>
      </c>
      <c r="Q643" t="str">
        <f t="shared" ref="Q643:Q706" si="62">LEFT(N643,SEARCH("/",N643)-1)</f>
        <v>technology</v>
      </c>
      <c r="R643" t="str">
        <f t="shared" ref="R643:R706" si="63">RIGHT(N643,LEN(N643)-SEARCH("/",N643))</f>
        <v>wearables</v>
      </c>
      <c r="S643" s="10">
        <f t="shared" ref="S643:S706" si="64">(((J643/60)/60)/24)+DATE(1970,1,1)</f>
        <v>42199.57</v>
      </c>
      <c r="T643" s="10">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s="6">
        <f t="shared" si="61"/>
        <v>23.518987341772153</v>
      </c>
      <c r="Q647" t="str">
        <f t="shared" si="62"/>
        <v>technology</v>
      </c>
      <c r="R647" t="str">
        <f t="shared" si="63"/>
        <v>wearables</v>
      </c>
      <c r="S647" s="10">
        <f t="shared" si="64"/>
        <v>42564.026319444441</v>
      </c>
      <c r="T647" s="10">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s="6">
        <f t="shared" si="61"/>
        <v>39.074444444444445</v>
      </c>
      <c r="Q648" t="str">
        <f t="shared" si="62"/>
        <v>technology</v>
      </c>
      <c r="R648" t="str">
        <f t="shared" si="63"/>
        <v>wearables</v>
      </c>
      <c r="S648" s="10">
        <f t="shared" si="64"/>
        <v>41832.852627314816</v>
      </c>
      <c r="T648" s="10">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s="6">
        <f t="shared" si="61"/>
        <v>35.125</v>
      </c>
      <c r="Q652" t="str">
        <f t="shared" si="62"/>
        <v>technology</v>
      </c>
      <c r="R652" t="str">
        <f t="shared" si="63"/>
        <v>wearables</v>
      </c>
      <c r="S652" s="10">
        <f t="shared" si="64"/>
        <v>41932.036851851852</v>
      </c>
      <c r="T652" s="10">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s="6">
        <f t="shared" si="61"/>
        <v>239.35238095238094</v>
      </c>
      <c r="Q653" t="str">
        <f t="shared" si="62"/>
        <v>technology</v>
      </c>
      <c r="R653" t="str">
        <f t="shared" si="63"/>
        <v>wearables</v>
      </c>
      <c r="S653" s="10">
        <f t="shared" si="64"/>
        <v>41956.017488425925</v>
      </c>
      <c r="T653" s="10">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s="6">
        <f t="shared" si="61"/>
        <v>107.64285714285714</v>
      </c>
      <c r="Q654" t="str">
        <f t="shared" si="62"/>
        <v>technology</v>
      </c>
      <c r="R654" t="str">
        <f t="shared" si="63"/>
        <v>wearables</v>
      </c>
      <c r="S654" s="10">
        <f t="shared" si="64"/>
        <v>42675.690393518518</v>
      </c>
      <c r="T654" s="10">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s="6">
        <f t="shared" si="61"/>
        <v>95.830623306233065</v>
      </c>
      <c r="Q655" t="str">
        <f t="shared" si="62"/>
        <v>technology</v>
      </c>
      <c r="R655" t="str">
        <f t="shared" si="63"/>
        <v>wearables</v>
      </c>
      <c r="S655" s="10">
        <f t="shared" si="64"/>
        <v>42199.618518518517</v>
      </c>
      <c r="T655" s="10">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s="6">
        <f t="shared" si="61"/>
        <v>31.663376110562684</v>
      </c>
      <c r="Q656" t="str">
        <f t="shared" si="62"/>
        <v>technology</v>
      </c>
      <c r="R656" t="str">
        <f t="shared" si="63"/>
        <v>wearables</v>
      </c>
      <c r="S656" s="10">
        <f t="shared" si="64"/>
        <v>42163.957326388889</v>
      </c>
      <c r="T656" s="10">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s="6">
        <f t="shared" si="61"/>
        <v>122.73563218390805</v>
      </c>
      <c r="Q658" t="str">
        <f t="shared" si="62"/>
        <v>technology</v>
      </c>
      <c r="R658" t="str">
        <f t="shared" si="63"/>
        <v>wearables</v>
      </c>
      <c r="S658" s="10">
        <f t="shared" si="64"/>
        <v>42417.804618055554</v>
      </c>
      <c r="T658" s="10">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s="6">
        <f t="shared" si="61"/>
        <v>143.66666666666666</v>
      </c>
      <c r="Q661" t="str">
        <f t="shared" si="62"/>
        <v>technology</v>
      </c>
      <c r="R661" t="str">
        <f t="shared" si="63"/>
        <v>wearables</v>
      </c>
      <c r="S661" s="10">
        <f t="shared" si="64"/>
        <v>42209.593692129631</v>
      </c>
      <c r="T661" s="10">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s="6">
        <f t="shared" si="61"/>
        <v>84.944444444444443</v>
      </c>
      <c r="Q662" t="str">
        <f t="shared" si="62"/>
        <v>technology</v>
      </c>
      <c r="R662" t="str">
        <f t="shared" si="63"/>
        <v>wearables</v>
      </c>
      <c r="S662" s="10">
        <f t="shared" si="64"/>
        <v>41922.741655092592</v>
      </c>
      <c r="T662" s="10">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s="6">
        <f t="shared" si="61"/>
        <v>10.555555555555555</v>
      </c>
      <c r="Q663" t="str">
        <f t="shared" si="62"/>
        <v>technology</v>
      </c>
      <c r="R663" t="str">
        <f t="shared" si="63"/>
        <v>wearables</v>
      </c>
      <c r="S663" s="10">
        <f t="shared" si="64"/>
        <v>42636.645358796297</v>
      </c>
      <c r="T663" s="10">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s="6">
        <f t="shared" si="61"/>
        <v>39</v>
      </c>
      <c r="Q664" t="str">
        <f t="shared" si="62"/>
        <v>technology</v>
      </c>
      <c r="R664" t="str">
        <f t="shared" si="63"/>
        <v>wearables</v>
      </c>
      <c r="S664" s="10">
        <f t="shared" si="64"/>
        <v>41990.438043981485</v>
      </c>
      <c r="T664" s="10">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s="6">
        <f t="shared" si="61"/>
        <v>100</v>
      </c>
      <c r="Q665" t="str">
        <f t="shared" si="62"/>
        <v>technology</v>
      </c>
      <c r="R665" t="str">
        <f t="shared" si="63"/>
        <v>wearables</v>
      </c>
      <c r="S665" s="10">
        <f t="shared" si="64"/>
        <v>42173.843240740738</v>
      </c>
      <c r="T665" s="10">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s="6">
        <f t="shared" si="61"/>
        <v>31.172413793103448</v>
      </c>
      <c r="Q666" t="str">
        <f t="shared" si="62"/>
        <v>technology</v>
      </c>
      <c r="R666" t="str">
        <f t="shared" si="63"/>
        <v>wearables</v>
      </c>
      <c r="S666" s="10">
        <f t="shared" si="64"/>
        <v>42077.666377314818</v>
      </c>
      <c r="T666" s="10">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s="6">
        <f t="shared" si="61"/>
        <v>155.33333333333334</v>
      </c>
      <c r="Q667" t="str">
        <f t="shared" si="62"/>
        <v>technology</v>
      </c>
      <c r="R667" t="str">
        <f t="shared" si="63"/>
        <v>wearables</v>
      </c>
      <c r="S667" s="10">
        <f t="shared" si="64"/>
        <v>42688.711354166662</v>
      </c>
      <c r="T667" s="10">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s="6">
        <f t="shared" si="61"/>
        <v>2</v>
      </c>
      <c r="Q668" t="str">
        <f t="shared" si="62"/>
        <v>technology</v>
      </c>
      <c r="R668" t="str">
        <f t="shared" si="63"/>
        <v>wearables</v>
      </c>
      <c r="S668" s="10">
        <f t="shared" si="64"/>
        <v>41838.832152777781</v>
      </c>
      <c r="T668" s="10">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s="6">
        <f t="shared" si="61"/>
        <v>178.92857142857142</v>
      </c>
      <c r="Q669" t="str">
        <f t="shared" si="62"/>
        <v>technology</v>
      </c>
      <c r="R669" t="str">
        <f t="shared" si="63"/>
        <v>wearables</v>
      </c>
      <c r="S669" s="10">
        <f t="shared" si="64"/>
        <v>42632.373414351852</v>
      </c>
      <c r="T669" s="10">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s="6">
        <f t="shared" si="61"/>
        <v>27.36</v>
      </c>
      <c r="Q670" t="str">
        <f t="shared" si="62"/>
        <v>technology</v>
      </c>
      <c r="R670" t="str">
        <f t="shared" si="63"/>
        <v>wearables</v>
      </c>
      <c r="S670" s="10">
        <f t="shared" si="64"/>
        <v>42090.831273148149</v>
      </c>
      <c r="T670" s="10">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s="6">
        <f t="shared" si="61"/>
        <v>1536.25</v>
      </c>
      <c r="Q671" t="str">
        <f t="shared" si="62"/>
        <v>technology</v>
      </c>
      <c r="R671" t="str">
        <f t="shared" si="63"/>
        <v>wearables</v>
      </c>
      <c r="S671" s="10">
        <f t="shared" si="64"/>
        <v>42527.625671296293</v>
      </c>
      <c r="T671" s="10">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s="6">
        <f t="shared" si="61"/>
        <v>84.99677419354839</v>
      </c>
      <c r="Q672" t="str">
        <f t="shared" si="62"/>
        <v>technology</v>
      </c>
      <c r="R672" t="str">
        <f t="shared" si="63"/>
        <v>wearables</v>
      </c>
      <c r="S672" s="10">
        <f t="shared" si="64"/>
        <v>42506.709722222222</v>
      </c>
      <c r="T672" s="10">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s="6">
        <f t="shared" si="61"/>
        <v>788.5333333333333</v>
      </c>
      <c r="Q673" t="str">
        <f t="shared" si="62"/>
        <v>technology</v>
      </c>
      <c r="R673" t="str">
        <f t="shared" si="63"/>
        <v>wearables</v>
      </c>
      <c r="S673" s="10">
        <f t="shared" si="64"/>
        <v>41984.692731481482</v>
      </c>
      <c r="T673" s="10">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s="6">
        <f t="shared" si="61"/>
        <v>50.29767441860465</v>
      </c>
      <c r="Q674" t="str">
        <f t="shared" si="62"/>
        <v>technology</v>
      </c>
      <c r="R674" t="str">
        <f t="shared" si="63"/>
        <v>wearables</v>
      </c>
      <c r="S674" s="10">
        <f t="shared" si="64"/>
        <v>41974.219490740739</v>
      </c>
      <c r="T674" s="10">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s="6">
        <f t="shared" si="61"/>
        <v>68.333333333333329</v>
      </c>
      <c r="Q675" t="str">
        <f t="shared" si="62"/>
        <v>technology</v>
      </c>
      <c r="R675" t="str">
        <f t="shared" si="63"/>
        <v>wearables</v>
      </c>
      <c r="S675" s="10">
        <f t="shared" si="64"/>
        <v>41838.840474537035</v>
      </c>
      <c r="T675" s="10">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s="6">
        <f t="shared" si="61"/>
        <v>7.5</v>
      </c>
      <c r="Q676" t="str">
        <f t="shared" si="62"/>
        <v>technology</v>
      </c>
      <c r="R676" t="str">
        <f t="shared" si="63"/>
        <v>wearables</v>
      </c>
      <c r="S676" s="10">
        <f t="shared" si="64"/>
        <v>41803.116053240738</v>
      </c>
      <c r="T676" s="10">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s="6">
        <f t="shared" si="61"/>
        <v>34.269230769230766</v>
      </c>
      <c r="Q677" t="str">
        <f t="shared" si="62"/>
        <v>technology</v>
      </c>
      <c r="R677" t="str">
        <f t="shared" si="63"/>
        <v>wearables</v>
      </c>
      <c r="S677" s="10">
        <f t="shared" si="64"/>
        <v>41975.930601851855</v>
      </c>
      <c r="T677" s="10">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s="6">
        <f t="shared" si="61"/>
        <v>61.291666666666664</v>
      </c>
      <c r="Q678" t="str">
        <f t="shared" si="62"/>
        <v>technology</v>
      </c>
      <c r="R678" t="str">
        <f t="shared" si="63"/>
        <v>wearables</v>
      </c>
      <c r="S678" s="10">
        <f t="shared" si="64"/>
        <v>42012.768298611118</v>
      </c>
      <c r="T678" s="10">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s="6">
        <f t="shared" si="61"/>
        <v>133.25</v>
      </c>
      <c r="Q679" t="str">
        <f t="shared" si="62"/>
        <v>technology</v>
      </c>
      <c r="R679" t="str">
        <f t="shared" si="63"/>
        <v>wearables</v>
      </c>
      <c r="S679" s="10">
        <f t="shared" si="64"/>
        <v>42504.403877314813</v>
      </c>
      <c r="T679" s="10">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s="6">
        <f t="shared" si="61"/>
        <v>65.17647058823529</v>
      </c>
      <c r="Q680" t="str">
        <f t="shared" si="62"/>
        <v>technology</v>
      </c>
      <c r="R680" t="str">
        <f t="shared" si="63"/>
        <v>wearables</v>
      </c>
      <c r="S680" s="10">
        <f t="shared" si="64"/>
        <v>42481.376597222217</v>
      </c>
      <c r="T680" s="10">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s="6">
        <f t="shared" si="61"/>
        <v>93.90425531914893</v>
      </c>
      <c r="Q681" t="str">
        <f t="shared" si="62"/>
        <v>technology</v>
      </c>
      <c r="R681" t="str">
        <f t="shared" si="63"/>
        <v>wearables</v>
      </c>
      <c r="S681" s="10">
        <f t="shared" si="64"/>
        <v>42556.695706018523</v>
      </c>
      <c r="T681" s="10">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s="6">
        <f t="shared" si="61"/>
        <v>150.65116279069767</v>
      </c>
      <c r="Q682" t="str">
        <f t="shared" si="62"/>
        <v>technology</v>
      </c>
      <c r="R682" t="str">
        <f t="shared" si="63"/>
        <v>wearables</v>
      </c>
      <c r="S682" s="10">
        <f t="shared" si="64"/>
        <v>41864.501516203702</v>
      </c>
      <c r="T682" s="10">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s="6">
        <f t="shared" si="61"/>
        <v>1</v>
      </c>
      <c r="Q683" t="str">
        <f t="shared" si="62"/>
        <v>technology</v>
      </c>
      <c r="R683" t="str">
        <f t="shared" si="63"/>
        <v>wearables</v>
      </c>
      <c r="S683" s="10">
        <f t="shared" si="64"/>
        <v>42639.805601851855</v>
      </c>
      <c r="T683" s="10">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s="6">
        <f t="shared" si="61"/>
        <v>13.25</v>
      </c>
      <c r="Q684" t="str">
        <f t="shared" si="62"/>
        <v>technology</v>
      </c>
      <c r="R684" t="str">
        <f t="shared" si="63"/>
        <v>wearables</v>
      </c>
      <c r="S684" s="10">
        <f t="shared" si="64"/>
        <v>42778.765300925923</v>
      </c>
      <c r="T684" s="10">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s="6">
        <f t="shared" si="61"/>
        <v>99.333333333333329</v>
      </c>
      <c r="Q685" t="str">
        <f t="shared" si="62"/>
        <v>technology</v>
      </c>
      <c r="R685" t="str">
        <f t="shared" si="63"/>
        <v>wearables</v>
      </c>
      <c r="S685" s="10">
        <f t="shared" si="64"/>
        <v>42634.900046296301</v>
      </c>
      <c r="T685" s="10">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s="6">
        <f t="shared" si="61"/>
        <v>177.39259259259259</v>
      </c>
      <c r="Q686" t="str">
        <f t="shared" si="62"/>
        <v>technology</v>
      </c>
      <c r="R686" t="str">
        <f t="shared" si="63"/>
        <v>wearables</v>
      </c>
      <c r="S686" s="10">
        <f t="shared" si="64"/>
        <v>41809.473275462966</v>
      </c>
      <c r="T686" s="10">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s="6">
        <f t="shared" si="61"/>
        <v>55.3</v>
      </c>
      <c r="Q687" t="str">
        <f t="shared" si="62"/>
        <v>technology</v>
      </c>
      <c r="R687" t="str">
        <f t="shared" si="63"/>
        <v>wearables</v>
      </c>
      <c r="S687" s="10">
        <f t="shared" si="64"/>
        <v>41971.866574074069</v>
      </c>
      <c r="T687" s="10">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0">
        <f t="shared" si="64"/>
        <v>42189.673263888893</v>
      </c>
      <c r="T688" s="10">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s="6">
        <f t="shared" si="61"/>
        <v>591.66666666666663</v>
      </c>
      <c r="Q689" t="str">
        <f t="shared" si="62"/>
        <v>technology</v>
      </c>
      <c r="R689" t="str">
        <f t="shared" si="63"/>
        <v>wearables</v>
      </c>
      <c r="S689" s="10">
        <f t="shared" si="64"/>
        <v>42711.750613425931</v>
      </c>
      <c r="T689" s="10">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s="6">
        <f t="shared" si="61"/>
        <v>405.5</v>
      </c>
      <c r="Q690" t="str">
        <f t="shared" si="62"/>
        <v>technology</v>
      </c>
      <c r="R690" t="str">
        <f t="shared" si="63"/>
        <v>wearables</v>
      </c>
      <c r="S690" s="10">
        <f t="shared" si="64"/>
        <v>42262.104780092588</v>
      </c>
      <c r="T690" s="10">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s="6">
        <f t="shared" si="61"/>
        <v>343.14732142857144</v>
      </c>
      <c r="Q691" t="str">
        <f t="shared" si="62"/>
        <v>technology</v>
      </c>
      <c r="R691" t="str">
        <f t="shared" si="63"/>
        <v>wearables</v>
      </c>
      <c r="S691" s="10">
        <f t="shared" si="64"/>
        <v>42675.66778935185</v>
      </c>
      <c r="T691" s="10">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s="6">
        <f t="shared" si="61"/>
        <v>72.588235294117652</v>
      </c>
      <c r="Q692" t="str">
        <f t="shared" si="62"/>
        <v>technology</v>
      </c>
      <c r="R692" t="str">
        <f t="shared" si="63"/>
        <v>wearables</v>
      </c>
      <c r="S692" s="10">
        <f t="shared" si="64"/>
        <v>42579.634733796294</v>
      </c>
      <c r="T692" s="10">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s="6">
        <f t="shared" si="61"/>
        <v>26</v>
      </c>
      <c r="Q693" t="str">
        <f t="shared" si="62"/>
        <v>technology</v>
      </c>
      <c r="R693" t="str">
        <f t="shared" si="63"/>
        <v>wearables</v>
      </c>
      <c r="S693" s="10">
        <f t="shared" si="64"/>
        <v>42158.028310185182</v>
      </c>
      <c r="T693" s="10">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s="6">
        <f t="shared" si="61"/>
        <v>6.4975124378109452</v>
      </c>
      <c r="Q694" t="str">
        <f t="shared" si="62"/>
        <v>technology</v>
      </c>
      <c r="R694" t="str">
        <f t="shared" si="63"/>
        <v>wearables</v>
      </c>
      <c r="S694" s="10">
        <f t="shared" si="64"/>
        <v>42696.37572916667</v>
      </c>
      <c r="T694" s="10">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s="6">
        <f t="shared" si="61"/>
        <v>119.38513513513513</v>
      </c>
      <c r="Q695" t="str">
        <f t="shared" si="62"/>
        <v>technology</v>
      </c>
      <c r="R695" t="str">
        <f t="shared" si="63"/>
        <v>wearables</v>
      </c>
      <c r="S695" s="10">
        <f t="shared" si="64"/>
        <v>42094.808182870373</v>
      </c>
      <c r="T695" s="10">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s="6">
        <f t="shared" si="61"/>
        <v>84.285714285714292</v>
      </c>
      <c r="Q696" t="str">
        <f t="shared" si="62"/>
        <v>technology</v>
      </c>
      <c r="R696" t="str">
        <f t="shared" si="63"/>
        <v>wearables</v>
      </c>
      <c r="S696" s="10">
        <f t="shared" si="64"/>
        <v>42737.663877314815</v>
      </c>
      <c r="T696" s="10">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s="6">
        <f t="shared" si="61"/>
        <v>90.857142857142861</v>
      </c>
      <c r="Q697" t="str">
        <f t="shared" si="62"/>
        <v>technology</v>
      </c>
      <c r="R697" t="str">
        <f t="shared" si="63"/>
        <v>wearables</v>
      </c>
      <c r="S697" s="10">
        <f t="shared" si="64"/>
        <v>41913.521064814813</v>
      </c>
      <c r="T697" s="10">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s="6">
        <f t="shared" si="61"/>
        <v>1</v>
      </c>
      <c r="Q698" t="str">
        <f t="shared" si="62"/>
        <v>technology</v>
      </c>
      <c r="R698" t="str">
        <f t="shared" si="63"/>
        <v>wearables</v>
      </c>
      <c r="S698" s="10">
        <f t="shared" si="64"/>
        <v>41815.927106481482</v>
      </c>
      <c r="T698" s="10">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s="6">
        <f t="shared" si="61"/>
        <v>20.342105263157894</v>
      </c>
      <c r="Q699" t="str">
        <f t="shared" si="62"/>
        <v>technology</v>
      </c>
      <c r="R699" t="str">
        <f t="shared" si="63"/>
        <v>wearables</v>
      </c>
      <c r="S699" s="10">
        <f t="shared" si="64"/>
        <v>42388.523020833338</v>
      </c>
      <c r="T699" s="10">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s="6">
        <f t="shared" si="61"/>
        <v>530.68965517241384</v>
      </c>
      <c r="Q700" t="str">
        <f t="shared" si="62"/>
        <v>technology</v>
      </c>
      <c r="R700" t="str">
        <f t="shared" si="63"/>
        <v>wearables</v>
      </c>
      <c r="S700" s="10">
        <f t="shared" si="64"/>
        <v>41866.931076388886</v>
      </c>
      <c r="T700" s="10">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s="6">
        <f t="shared" si="61"/>
        <v>120.39184269662923</v>
      </c>
      <c r="Q701" t="str">
        <f t="shared" si="62"/>
        <v>technology</v>
      </c>
      <c r="R701" t="str">
        <f t="shared" si="63"/>
        <v>wearables</v>
      </c>
      <c r="S701" s="10">
        <f t="shared" si="64"/>
        <v>41563.485509259262</v>
      </c>
      <c r="T701" s="10">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s="6">
        <f t="shared" si="61"/>
        <v>13</v>
      </c>
      <c r="Q702" t="str">
        <f t="shared" si="62"/>
        <v>technology</v>
      </c>
      <c r="R702" t="str">
        <f t="shared" si="63"/>
        <v>wearables</v>
      </c>
      <c r="S702" s="10">
        <f t="shared" si="64"/>
        <v>42715.688437500001</v>
      </c>
      <c r="T702" s="10">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s="6">
        <f t="shared" si="61"/>
        <v>291.33333333333331</v>
      </c>
      <c r="Q703" t="str">
        <f t="shared" si="62"/>
        <v>technology</v>
      </c>
      <c r="R703" t="str">
        <f t="shared" si="63"/>
        <v>wearables</v>
      </c>
      <c r="S703" s="10">
        <f t="shared" si="64"/>
        <v>41813.662962962961</v>
      </c>
      <c r="T703" s="10">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s="6">
        <f t="shared" si="61"/>
        <v>124.9191891891892</v>
      </c>
      <c r="Q704" t="str">
        <f t="shared" si="62"/>
        <v>technology</v>
      </c>
      <c r="R704" t="str">
        <f t="shared" si="63"/>
        <v>wearables</v>
      </c>
      <c r="S704" s="10">
        <f t="shared" si="64"/>
        <v>42668.726701388892</v>
      </c>
      <c r="T704" s="10">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s="6">
        <f t="shared" si="61"/>
        <v>119.57142857142857</v>
      </c>
      <c r="Q705" t="str">
        <f t="shared" si="62"/>
        <v>technology</v>
      </c>
      <c r="R705" t="str">
        <f t="shared" si="63"/>
        <v>wearables</v>
      </c>
      <c r="S705" s="10">
        <f t="shared" si="64"/>
        <v>42711.950798611113</v>
      </c>
      <c r="T705" s="10">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s="6">
        <f t="shared" si="61"/>
        <v>120.25</v>
      </c>
      <c r="Q706" t="str">
        <f t="shared" si="62"/>
        <v>technology</v>
      </c>
      <c r="R706" t="str">
        <f t="shared" si="63"/>
        <v>wearables</v>
      </c>
      <c r="S706" s="10">
        <f t="shared" si="64"/>
        <v>42726.192916666667</v>
      </c>
      <c r="T706" s="10">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s="6">
        <f t="shared" ref="P707:P770" si="67">E707/L707</f>
        <v>195.4</v>
      </c>
      <c r="Q707" t="str">
        <f t="shared" ref="Q707:Q770" si="68">LEFT(N707,SEARCH("/",N707)-1)</f>
        <v>technology</v>
      </c>
      <c r="R707" t="str">
        <f t="shared" ref="R707:R770" si="69">RIGHT(N707,LEN(N707)-SEARCH("/",N707))</f>
        <v>wearables</v>
      </c>
      <c r="S707" s="10">
        <f t="shared" ref="S707:S770" si="70">(((J707/60)/60)/24)+DATE(1970,1,1)</f>
        <v>42726.491643518515</v>
      </c>
      <c r="T707" s="10">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0">
        <f t="shared" si="70"/>
        <v>42676.995173611111</v>
      </c>
      <c r="T708" s="10">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s="6">
        <f t="shared" si="67"/>
        <v>117.69868421052631</v>
      </c>
      <c r="Q709" t="str">
        <f t="shared" si="68"/>
        <v>technology</v>
      </c>
      <c r="R709" t="str">
        <f t="shared" si="69"/>
        <v>wearables</v>
      </c>
      <c r="S709" s="10">
        <f t="shared" si="70"/>
        <v>42696.663506944446</v>
      </c>
      <c r="T709" s="10">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s="6">
        <f t="shared" si="67"/>
        <v>23.948509485094849</v>
      </c>
      <c r="Q710" t="str">
        <f t="shared" si="68"/>
        <v>technology</v>
      </c>
      <c r="R710" t="str">
        <f t="shared" si="69"/>
        <v>wearables</v>
      </c>
      <c r="S710" s="10">
        <f t="shared" si="70"/>
        <v>41835.581018518518</v>
      </c>
      <c r="T710" s="10">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s="6">
        <f t="shared" si="67"/>
        <v>30.5</v>
      </c>
      <c r="Q711" t="str">
        <f t="shared" si="68"/>
        <v>technology</v>
      </c>
      <c r="R711" t="str">
        <f t="shared" si="69"/>
        <v>wearables</v>
      </c>
      <c r="S711" s="10">
        <f t="shared" si="70"/>
        <v>41948.041192129633</v>
      </c>
      <c r="T711" s="10">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0">
        <f t="shared" si="70"/>
        <v>41837.984976851854</v>
      </c>
      <c r="T712" s="10">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s="6">
        <f t="shared" si="67"/>
        <v>99.973372781065095</v>
      </c>
      <c r="Q713" t="str">
        <f t="shared" si="68"/>
        <v>technology</v>
      </c>
      <c r="R713" t="str">
        <f t="shared" si="69"/>
        <v>wearables</v>
      </c>
      <c r="S713" s="10">
        <f t="shared" si="70"/>
        <v>42678.459120370375</v>
      </c>
      <c r="T713" s="10">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s="6">
        <f t="shared" si="67"/>
        <v>26.25</v>
      </c>
      <c r="Q714" t="str">
        <f t="shared" si="68"/>
        <v>technology</v>
      </c>
      <c r="R714" t="str">
        <f t="shared" si="69"/>
        <v>wearables</v>
      </c>
      <c r="S714" s="10">
        <f t="shared" si="70"/>
        <v>42384.680925925932</v>
      </c>
      <c r="T714" s="10">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s="6">
        <f t="shared" si="67"/>
        <v>199</v>
      </c>
      <c r="Q715" t="str">
        <f t="shared" si="68"/>
        <v>technology</v>
      </c>
      <c r="R715" t="str">
        <f t="shared" si="69"/>
        <v>wearables</v>
      </c>
      <c r="S715" s="10">
        <f t="shared" si="70"/>
        <v>42496.529305555552</v>
      </c>
      <c r="T715" s="10">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s="6">
        <f t="shared" si="67"/>
        <v>80.321428571428569</v>
      </c>
      <c r="Q716" t="str">
        <f t="shared" si="68"/>
        <v>technology</v>
      </c>
      <c r="R716" t="str">
        <f t="shared" si="69"/>
        <v>wearables</v>
      </c>
      <c r="S716" s="10">
        <f t="shared" si="70"/>
        <v>42734.787986111114</v>
      </c>
      <c r="T716" s="10">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s="6">
        <f t="shared" si="67"/>
        <v>115.75</v>
      </c>
      <c r="Q717" t="str">
        <f t="shared" si="68"/>
        <v>technology</v>
      </c>
      <c r="R717" t="str">
        <f t="shared" si="69"/>
        <v>wearables</v>
      </c>
      <c r="S717" s="10">
        <f t="shared" si="70"/>
        <v>42273.090740740736</v>
      </c>
      <c r="T717" s="10">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s="6">
        <f t="shared" si="67"/>
        <v>44.6875</v>
      </c>
      <c r="Q718" t="str">
        <f t="shared" si="68"/>
        <v>technology</v>
      </c>
      <c r="R718" t="str">
        <f t="shared" si="69"/>
        <v>wearables</v>
      </c>
      <c r="S718" s="10">
        <f t="shared" si="70"/>
        <v>41940.658645833333</v>
      </c>
      <c r="T718" s="10">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s="6">
        <f t="shared" si="67"/>
        <v>76.25</v>
      </c>
      <c r="Q719" t="str">
        <f t="shared" si="68"/>
        <v>technology</v>
      </c>
      <c r="R719" t="str">
        <f t="shared" si="69"/>
        <v>wearables</v>
      </c>
      <c r="S719" s="10">
        <f t="shared" si="70"/>
        <v>41857.854189814818</v>
      </c>
      <c r="T719" s="10">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s="6">
        <f t="shared" si="67"/>
        <v>22.5</v>
      </c>
      <c r="Q720" t="str">
        <f t="shared" si="68"/>
        <v>technology</v>
      </c>
      <c r="R720" t="str">
        <f t="shared" si="69"/>
        <v>wearables</v>
      </c>
      <c r="S720" s="10">
        <f t="shared" si="70"/>
        <v>42752.845451388886</v>
      </c>
      <c r="T720" s="10">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s="6">
        <f t="shared" si="67"/>
        <v>19.399999999999999</v>
      </c>
      <c r="Q721" t="str">
        <f t="shared" si="68"/>
        <v>technology</v>
      </c>
      <c r="R721" t="str">
        <f t="shared" si="69"/>
        <v>wearables</v>
      </c>
      <c r="S721" s="10">
        <f t="shared" si="70"/>
        <v>42409.040231481486</v>
      </c>
      <c r="T721" s="10">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s="6">
        <f t="shared" si="67"/>
        <v>66.707317073170728</v>
      </c>
      <c r="Q722" t="str">
        <f t="shared" si="68"/>
        <v>publishing</v>
      </c>
      <c r="R722" t="str">
        <f t="shared" si="69"/>
        <v>nonfiction</v>
      </c>
      <c r="S722" s="10">
        <f t="shared" si="70"/>
        <v>40909.649201388893</v>
      </c>
      <c r="T722" s="10">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s="6">
        <f t="shared" si="67"/>
        <v>84.142857142857139</v>
      </c>
      <c r="Q723" t="str">
        <f t="shared" si="68"/>
        <v>publishing</v>
      </c>
      <c r="R723" t="str">
        <f t="shared" si="69"/>
        <v>nonfiction</v>
      </c>
      <c r="S723" s="10">
        <f t="shared" si="70"/>
        <v>41807.571840277778</v>
      </c>
      <c r="T723" s="10">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s="6">
        <f t="shared" si="67"/>
        <v>215.72549019607843</v>
      </c>
      <c r="Q724" t="str">
        <f t="shared" si="68"/>
        <v>publishing</v>
      </c>
      <c r="R724" t="str">
        <f t="shared" si="69"/>
        <v>nonfiction</v>
      </c>
      <c r="S724" s="10">
        <f t="shared" si="70"/>
        <v>40977.805300925924</v>
      </c>
      <c r="T724" s="10">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s="6">
        <f t="shared" si="67"/>
        <v>36.530201342281877</v>
      </c>
      <c r="Q729" t="str">
        <f t="shared" si="68"/>
        <v>publishing</v>
      </c>
      <c r="R729" t="str">
        <f t="shared" si="69"/>
        <v>nonfiction</v>
      </c>
      <c r="S729" s="10">
        <f t="shared" si="70"/>
        <v>41247.020243055551</v>
      </c>
      <c r="T729" s="10">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s="6">
        <f t="shared" si="67"/>
        <v>99.766037735849054</v>
      </c>
      <c r="Q732" t="str">
        <f t="shared" si="68"/>
        <v>publishing</v>
      </c>
      <c r="R732" t="str">
        <f t="shared" si="69"/>
        <v>nonfiction</v>
      </c>
      <c r="S732" s="10">
        <f t="shared" si="70"/>
        <v>40854.745266203703</v>
      </c>
      <c r="T732" s="10">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s="6">
        <f t="shared" si="67"/>
        <v>4.9230769230769234</v>
      </c>
      <c r="Q734" t="str">
        <f t="shared" si="68"/>
        <v>publishing</v>
      </c>
      <c r="R734" t="str">
        <f t="shared" si="69"/>
        <v>nonfiction</v>
      </c>
      <c r="S734" s="10">
        <f t="shared" si="70"/>
        <v>41486.424317129626</v>
      </c>
      <c r="T734" s="10">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s="6">
        <f t="shared" si="67"/>
        <v>17.822485207100591</v>
      </c>
      <c r="Q735" t="str">
        <f t="shared" si="68"/>
        <v>publishing</v>
      </c>
      <c r="R735" t="str">
        <f t="shared" si="69"/>
        <v>nonfiction</v>
      </c>
      <c r="S735" s="10">
        <f t="shared" si="70"/>
        <v>41598.420046296298</v>
      </c>
      <c r="T735" s="10">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s="6">
        <f t="shared" si="67"/>
        <v>187.19298245614036</v>
      </c>
      <c r="Q736" t="str">
        <f t="shared" si="68"/>
        <v>publishing</v>
      </c>
      <c r="R736" t="str">
        <f t="shared" si="69"/>
        <v>nonfiction</v>
      </c>
      <c r="S736" s="10">
        <f t="shared" si="70"/>
        <v>42102.164583333331</v>
      </c>
      <c r="T736" s="10">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s="6">
        <f t="shared" si="67"/>
        <v>105.04629629629629</v>
      </c>
      <c r="Q738" t="str">
        <f t="shared" si="68"/>
        <v>publishing</v>
      </c>
      <c r="R738" t="str">
        <f t="shared" si="69"/>
        <v>nonfiction</v>
      </c>
      <c r="S738" s="10">
        <f t="shared" si="70"/>
        <v>41579.734259259261</v>
      </c>
      <c r="T738" s="10">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s="6">
        <f t="shared" si="67"/>
        <v>56.666666666666664</v>
      </c>
      <c r="Q739" t="str">
        <f t="shared" si="68"/>
        <v>publishing</v>
      </c>
      <c r="R739" t="str">
        <f t="shared" si="69"/>
        <v>nonfiction</v>
      </c>
      <c r="S739" s="10">
        <f t="shared" si="70"/>
        <v>41667.275312500002</v>
      </c>
      <c r="T739" s="10">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s="6">
        <f t="shared" si="67"/>
        <v>68.345323741007192</v>
      </c>
      <c r="Q741" t="str">
        <f t="shared" si="68"/>
        <v>publishing</v>
      </c>
      <c r="R741" t="str">
        <f t="shared" si="69"/>
        <v>nonfiction</v>
      </c>
      <c r="S741" s="10">
        <f t="shared" si="70"/>
        <v>41829.502650462964</v>
      </c>
      <c r="T741" s="10">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s="6">
        <f t="shared" si="67"/>
        <v>169.57894736842104</v>
      </c>
      <c r="Q742" t="str">
        <f t="shared" si="68"/>
        <v>publishing</v>
      </c>
      <c r="R742" t="str">
        <f t="shared" si="69"/>
        <v>nonfiction</v>
      </c>
      <c r="S742" s="10">
        <f t="shared" si="70"/>
        <v>42162.146782407406</v>
      </c>
      <c r="T742" s="10">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s="6">
        <f t="shared" si="67"/>
        <v>141.42340425531913</v>
      </c>
      <c r="Q743" t="str">
        <f t="shared" si="68"/>
        <v>publishing</v>
      </c>
      <c r="R743" t="str">
        <f t="shared" si="69"/>
        <v>nonfiction</v>
      </c>
      <c r="S743" s="10">
        <f t="shared" si="70"/>
        <v>41401.648217592592</v>
      </c>
      <c r="T743" s="10">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s="6">
        <f t="shared" si="67"/>
        <v>53.729729729729726</v>
      </c>
      <c r="Q747" t="str">
        <f t="shared" si="68"/>
        <v>publishing</v>
      </c>
      <c r="R747" t="str">
        <f t="shared" si="69"/>
        <v>nonfiction</v>
      </c>
      <c r="S747" s="10">
        <f t="shared" si="70"/>
        <v>41367.572280092594</v>
      </c>
      <c r="T747" s="10">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s="6">
        <f t="shared" si="67"/>
        <v>34.206185567010309</v>
      </c>
      <c r="Q748" t="str">
        <f t="shared" si="68"/>
        <v>publishing</v>
      </c>
      <c r="R748" t="str">
        <f t="shared" si="69"/>
        <v>nonfiction</v>
      </c>
      <c r="S748" s="10">
        <f t="shared" si="70"/>
        <v>41157.042928240742</v>
      </c>
      <c r="T748" s="10">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s="6">
        <f t="shared" si="67"/>
        <v>45.56818181818182</v>
      </c>
      <c r="Q750" t="str">
        <f t="shared" si="68"/>
        <v>publishing</v>
      </c>
      <c r="R750" t="str">
        <f t="shared" si="69"/>
        <v>nonfiction</v>
      </c>
      <c r="S750" s="10">
        <f t="shared" si="70"/>
        <v>41831.846828703703</v>
      </c>
      <c r="T750" s="10">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s="6">
        <f t="shared" si="67"/>
        <v>95.963636363636368</v>
      </c>
      <c r="Q751" t="str">
        <f t="shared" si="68"/>
        <v>publishing</v>
      </c>
      <c r="R751" t="str">
        <f t="shared" si="69"/>
        <v>nonfiction</v>
      </c>
      <c r="S751" s="10">
        <f t="shared" si="70"/>
        <v>42733.94131944445</v>
      </c>
      <c r="T751" s="10">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s="6">
        <f t="shared" si="67"/>
        <v>77.271186440677965</v>
      </c>
      <c r="Q752" t="str">
        <f t="shared" si="68"/>
        <v>publishing</v>
      </c>
      <c r="R752" t="str">
        <f t="shared" si="69"/>
        <v>nonfiction</v>
      </c>
      <c r="S752" s="10">
        <f t="shared" si="70"/>
        <v>41299.878148148149</v>
      </c>
      <c r="T752" s="10">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s="6">
        <f t="shared" si="67"/>
        <v>57.338709677419352</v>
      </c>
      <c r="Q753" t="str">
        <f t="shared" si="68"/>
        <v>publishing</v>
      </c>
      <c r="R753" t="str">
        <f t="shared" si="69"/>
        <v>nonfiction</v>
      </c>
      <c r="S753" s="10">
        <f t="shared" si="70"/>
        <v>40713.630497685182</v>
      </c>
      <c r="T753" s="10">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s="6">
        <f t="shared" si="67"/>
        <v>37.466029411764708</v>
      </c>
      <c r="Q757" t="str">
        <f t="shared" si="68"/>
        <v>publishing</v>
      </c>
      <c r="R757" t="str">
        <f t="shared" si="69"/>
        <v>nonfiction</v>
      </c>
      <c r="S757" s="10">
        <f t="shared" si="70"/>
        <v>41383.605057870373</v>
      </c>
      <c r="T757" s="10">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s="6">
        <f t="shared" si="67"/>
        <v>37.454545454545453</v>
      </c>
      <c r="Q758" t="str">
        <f t="shared" si="68"/>
        <v>publishing</v>
      </c>
      <c r="R758" t="str">
        <f t="shared" si="69"/>
        <v>nonfiction</v>
      </c>
      <c r="S758" s="10">
        <f t="shared" si="70"/>
        <v>40590.766886574071</v>
      </c>
      <c r="T758" s="10">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s="6">
        <f t="shared" si="67"/>
        <v>51.474747474747474</v>
      </c>
      <c r="Q761" t="str">
        <f t="shared" si="68"/>
        <v>publishing</v>
      </c>
      <c r="R761" t="str">
        <f t="shared" si="69"/>
        <v>nonfiction</v>
      </c>
      <c r="S761" s="10">
        <f t="shared" si="70"/>
        <v>41789.330312500002</v>
      </c>
      <c r="T761" s="10">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0">
        <f t="shared" si="70"/>
        <v>42670.764039351852</v>
      </c>
      <c r="T762" s="10">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s="6">
        <f t="shared" si="67"/>
        <v>39.166666666666664</v>
      </c>
      <c r="Q763" t="str">
        <f t="shared" si="68"/>
        <v>publishing</v>
      </c>
      <c r="R763" t="str">
        <f t="shared" si="69"/>
        <v>fiction</v>
      </c>
      <c r="S763" s="10">
        <f t="shared" si="70"/>
        <v>41642.751458333332</v>
      </c>
      <c r="T763" s="10">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0">
        <f t="shared" si="70"/>
        <v>42690.858449074076</v>
      </c>
      <c r="T764" s="10">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s="6">
        <f t="shared" si="67"/>
        <v>5</v>
      </c>
      <c r="Q765" t="str">
        <f t="shared" si="68"/>
        <v>publishing</v>
      </c>
      <c r="R765" t="str">
        <f t="shared" si="69"/>
        <v>fiction</v>
      </c>
      <c r="S765" s="10">
        <f t="shared" si="70"/>
        <v>41471.446851851848</v>
      </c>
      <c r="T765" s="10">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0">
        <f t="shared" si="70"/>
        <v>42227.173159722224</v>
      </c>
      <c r="T766" s="10">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s="6">
        <f t="shared" si="67"/>
        <v>57.295454545454547</v>
      </c>
      <c r="Q767" t="str">
        <f t="shared" si="68"/>
        <v>publishing</v>
      </c>
      <c r="R767" t="str">
        <f t="shared" si="69"/>
        <v>fiction</v>
      </c>
      <c r="S767" s="10">
        <f t="shared" si="70"/>
        <v>41901.542638888888</v>
      </c>
      <c r="T767" s="10">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0">
        <f t="shared" si="70"/>
        <v>42021.783368055556</v>
      </c>
      <c r="T768" s="10">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s="6">
        <f t="shared" si="67"/>
        <v>59</v>
      </c>
      <c r="Q769" t="str">
        <f t="shared" si="68"/>
        <v>publishing</v>
      </c>
      <c r="R769" t="str">
        <f t="shared" si="69"/>
        <v>fiction</v>
      </c>
      <c r="S769" s="10">
        <f t="shared" si="70"/>
        <v>42115.143634259264</v>
      </c>
      <c r="T769" s="10">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0">
        <f t="shared" si="70"/>
        <v>41594.207060185188</v>
      </c>
      <c r="T770" s="10">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s="6">
        <f t="shared" ref="P771:P834" si="73">E771/L771</f>
        <v>31.846153846153847</v>
      </c>
      <c r="Q771" t="str">
        <f t="shared" ref="Q771:Q834" si="74">LEFT(N771,SEARCH("/",N771)-1)</f>
        <v>publishing</v>
      </c>
      <c r="R771" t="str">
        <f t="shared" ref="R771:R834" si="75">RIGHT(N771,LEN(N771)-SEARCH("/",N771))</f>
        <v>fiction</v>
      </c>
      <c r="S771" s="10">
        <f t="shared" ref="S771:S834" si="76">(((J771/60)/60)/24)+DATE(1970,1,1)</f>
        <v>41604.996458333335</v>
      </c>
      <c r="T771" s="10">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0">
        <f t="shared" si="76"/>
        <v>41289.999641203707</v>
      </c>
      <c r="T772" s="10">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s="6">
        <f t="shared" si="73"/>
        <v>10</v>
      </c>
      <c r="Q773" t="str">
        <f t="shared" si="74"/>
        <v>publishing</v>
      </c>
      <c r="R773" t="str">
        <f t="shared" si="75"/>
        <v>fiction</v>
      </c>
      <c r="S773" s="10">
        <f t="shared" si="76"/>
        <v>42349.824097222227</v>
      </c>
      <c r="T773" s="10">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s="6">
        <f t="shared" si="73"/>
        <v>50</v>
      </c>
      <c r="Q774" t="str">
        <f t="shared" si="74"/>
        <v>publishing</v>
      </c>
      <c r="R774" t="str">
        <f t="shared" si="75"/>
        <v>fiction</v>
      </c>
      <c r="S774" s="10">
        <f t="shared" si="76"/>
        <v>40068.056932870371</v>
      </c>
      <c r="T774" s="10">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s="6">
        <f t="shared" si="73"/>
        <v>16</v>
      </c>
      <c r="Q775" t="str">
        <f t="shared" si="74"/>
        <v>publishing</v>
      </c>
      <c r="R775" t="str">
        <f t="shared" si="75"/>
        <v>fiction</v>
      </c>
      <c r="S775" s="10">
        <f t="shared" si="76"/>
        <v>42100.735937499994</v>
      </c>
      <c r="T775" s="10">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s="6">
        <f t="shared" si="73"/>
        <v>39</v>
      </c>
      <c r="Q776" t="str">
        <f t="shared" si="74"/>
        <v>publishing</v>
      </c>
      <c r="R776" t="str">
        <f t="shared" si="75"/>
        <v>fiction</v>
      </c>
      <c r="S776" s="10">
        <f t="shared" si="76"/>
        <v>41663.780300925922</v>
      </c>
      <c r="T776" s="10">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s="6">
        <f t="shared" si="73"/>
        <v>34</v>
      </c>
      <c r="Q777" t="str">
        <f t="shared" si="74"/>
        <v>publishing</v>
      </c>
      <c r="R777" t="str">
        <f t="shared" si="75"/>
        <v>fiction</v>
      </c>
      <c r="S777" s="10">
        <f t="shared" si="76"/>
        <v>40863.060127314813</v>
      </c>
      <c r="T777" s="10">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s="6">
        <f t="shared" si="73"/>
        <v>63.122807017543863</v>
      </c>
      <c r="Q778" t="str">
        <f t="shared" si="74"/>
        <v>publishing</v>
      </c>
      <c r="R778" t="str">
        <f t="shared" si="75"/>
        <v>fiction</v>
      </c>
      <c r="S778" s="10">
        <f t="shared" si="76"/>
        <v>42250.685706018514</v>
      </c>
      <c r="T778" s="10">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s="6">
        <f t="shared" si="73"/>
        <v>7</v>
      </c>
      <c r="Q779" t="str">
        <f t="shared" si="74"/>
        <v>publishing</v>
      </c>
      <c r="R779" t="str">
        <f t="shared" si="75"/>
        <v>fiction</v>
      </c>
      <c r="S779" s="10">
        <f t="shared" si="76"/>
        <v>41456.981215277774</v>
      </c>
      <c r="T779" s="10">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s="6">
        <f t="shared" si="73"/>
        <v>2</v>
      </c>
      <c r="Q780" t="str">
        <f t="shared" si="74"/>
        <v>publishing</v>
      </c>
      <c r="R780" t="str">
        <f t="shared" si="75"/>
        <v>fiction</v>
      </c>
      <c r="S780" s="10">
        <f t="shared" si="76"/>
        <v>41729.702314814815</v>
      </c>
      <c r="T780" s="10">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s="6">
        <f t="shared" si="73"/>
        <v>66.666666666666671</v>
      </c>
      <c r="Q781" t="str">
        <f t="shared" si="74"/>
        <v>publishing</v>
      </c>
      <c r="R781" t="str">
        <f t="shared" si="75"/>
        <v>fiction</v>
      </c>
      <c r="S781" s="10">
        <f t="shared" si="76"/>
        <v>40436.68408564815</v>
      </c>
      <c r="T781" s="10">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s="6">
        <f t="shared" si="73"/>
        <v>50</v>
      </c>
      <c r="Q784" t="str">
        <f t="shared" si="74"/>
        <v>music</v>
      </c>
      <c r="R784" t="str">
        <f t="shared" si="75"/>
        <v>rock</v>
      </c>
      <c r="S784" s="10">
        <f t="shared" si="76"/>
        <v>41116.758125</v>
      </c>
      <c r="T784" s="10">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s="6">
        <f t="shared" si="73"/>
        <v>63.485714285714288</v>
      </c>
      <c r="Q785" t="str">
        <f t="shared" si="74"/>
        <v>music</v>
      </c>
      <c r="R785" t="str">
        <f t="shared" si="75"/>
        <v>rock</v>
      </c>
      <c r="S785" s="10">
        <f t="shared" si="76"/>
        <v>40987.773715277777</v>
      </c>
      <c r="T785" s="10">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s="6">
        <f t="shared" si="73"/>
        <v>162.27272727272728</v>
      </c>
      <c r="Q788" t="str">
        <f t="shared" si="74"/>
        <v>music</v>
      </c>
      <c r="R788" t="str">
        <f t="shared" si="75"/>
        <v>rock</v>
      </c>
      <c r="S788" s="10">
        <f t="shared" si="76"/>
        <v>40983.055949074071</v>
      </c>
      <c r="T788" s="10">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s="6">
        <f t="shared" si="73"/>
        <v>92.547820512820508</v>
      </c>
      <c r="Q792" t="str">
        <f t="shared" si="74"/>
        <v>music</v>
      </c>
      <c r="R792" t="str">
        <f t="shared" si="75"/>
        <v>rock</v>
      </c>
      <c r="S792" s="10">
        <f t="shared" si="76"/>
        <v>41276.047905092593</v>
      </c>
      <c r="T792" s="10">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s="6">
        <f t="shared" si="73"/>
        <v>41.851833333333339</v>
      </c>
      <c r="Q794" t="str">
        <f t="shared" si="74"/>
        <v>music</v>
      </c>
      <c r="R794" t="str">
        <f t="shared" si="75"/>
        <v>rock</v>
      </c>
      <c r="S794" s="10">
        <f t="shared" si="76"/>
        <v>41555.873645833337</v>
      </c>
      <c r="T794" s="10">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s="6">
        <f t="shared" si="73"/>
        <v>88.325937499999995</v>
      </c>
      <c r="Q795" t="str">
        <f t="shared" si="74"/>
        <v>music</v>
      </c>
      <c r="R795" t="str">
        <f t="shared" si="75"/>
        <v>rock</v>
      </c>
      <c r="S795" s="10">
        <f t="shared" si="76"/>
        <v>41442.741249999999</v>
      </c>
      <c r="T795" s="10">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s="6">
        <f t="shared" si="73"/>
        <v>46.218390804597703</v>
      </c>
      <c r="Q800" t="str">
        <f t="shared" si="74"/>
        <v>music</v>
      </c>
      <c r="R800" t="str">
        <f t="shared" si="75"/>
        <v>rock</v>
      </c>
      <c r="S800" s="10">
        <f t="shared" si="76"/>
        <v>41882.590127314819</v>
      </c>
      <c r="T800" s="10">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s="6">
        <f t="shared" si="73"/>
        <v>40.75</v>
      </c>
      <c r="Q802" t="str">
        <f t="shared" si="74"/>
        <v>music</v>
      </c>
      <c r="R802" t="str">
        <f t="shared" si="75"/>
        <v>rock</v>
      </c>
      <c r="S802" s="10">
        <f t="shared" si="76"/>
        <v>41863.433495370373</v>
      </c>
      <c r="T802" s="10">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s="6">
        <f t="shared" si="73"/>
        <v>43.733921568627444</v>
      </c>
      <c r="Q803" t="str">
        <f t="shared" si="74"/>
        <v>music</v>
      </c>
      <c r="R803" t="str">
        <f t="shared" si="75"/>
        <v>rock</v>
      </c>
      <c r="S803" s="10">
        <f t="shared" si="76"/>
        <v>40695.795370370368</v>
      </c>
      <c r="T803" s="10">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s="6">
        <f t="shared" si="73"/>
        <v>305.55555555555554</v>
      </c>
      <c r="Q806" t="str">
        <f t="shared" si="74"/>
        <v>music</v>
      </c>
      <c r="R806" t="str">
        <f t="shared" si="75"/>
        <v>rock</v>
      </c>
      <c r="S806" s="10">
        <f t="shared" si="76"/>
        <v>40730.105625000004</v>
      </c>
      <c r="T806" s="10">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s="6">
        <f t="shared" si="73"/>
        <v>117.67605633802818</v>
      </c>
      <c r="Q808" t="str">
        <f t="shared" si="74"/>
        <v>music</v>
      </c>
      <c r="R808" t="str">
        <f t="shared" si="75"/>
        <v>rock</v>
      </c>
      <c r="S808" s="10">
        <f t="shared" si="76"/>
        <v>40763.691423611112</v>
      </c>
      <c r="T808" s="10">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s="6">
        <f t="shared" si="73"/>
        <v>104.65116279069767</v>
      </c>
      <c r="Q810" t="str">
        <f t="shared" si="74"/>
        <v>music</v>
      </c>
      <c r="R810" t="str">
        <f t="shared" si="75"/>
        <v>rock</v>
      </c>
      <c r="S810" s="10">
        <f t="shared" si="76"/>
        <v>41962.100532407407</v>
      </c>
      <c r="T810" s="10">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s="6">
        <f t="shared" si="73"/>
        <v>79.82692307692308</v>
      </c>
      <c r="Q811" t="str">
        <f t="shared" si="74"/>
        <v>music</v>
      </c>
      <c r="R811" t="str">
        <f t="shared" si="75"/>
        <v>rock</v>
      </c>
      <c r="S811" s="10">
        <f t="shared" si="76"/>
        <v>41628.833680555559</v>
      </c>
      <c r="T811" s="10">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s="6">
        <f t="shared" si="73"/>
        <v>27.606060606060606</v>
      </c>
      <c r="Q814" t="str">
        <f t="shared" si="74"/>
        <v>music</v>
      </c>
      <c r="R814" t="str">
        <f t="shared" si="75"/>
        <v>rock</v>
      </c>
      <c r="S814" s="10">
        <f t="shared" si="76"/>
        <v>41282.017962962964</v>
      </c>
      <c r="T814" s="10">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s="6">
        <f t="shared" si="73"/>
        <v>24.999375000000001</v>
      </c>
      <c r="Q815" t="str">
        <f t="shared" si="74"/>
        <v>music</v>
      </c>
      <c r="R815" t="str">
        <f t="shared" si="75"/>
        <v>rock</v>
      </c>
      <c r="S815" s="10">
        <f t="shared" si="76"/>
        <v>41080.960243055553</v>
      </c>
      <c r="T815" s="10">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s="6">
        <f t="shared" si="73"/>
        <v>45.464285714285715</v>
      </c>
      <c r="Q816" t="str">
        <f t="shared" si="74"/>
        <v>music</v>
      </c>
      <c r="R816" t="str">
        <f t="shared" si="75"/>
        <v>rock</v>
      </c>
      <c r="S816" s="10">
        <f t="shared" si="76"/>
        <v>40679.743067129632</v>
      </c>
      <c r="T816" s="10">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s="6">
        <f t="shared" si="73"/>
        <v>70.55263157894737</v>
      </c>
      <c r="Q822" t="str">
        <f t="shared" si="74"/>
        <v>music</v>
      </c>
      <c r="R822" t="str">
        <f t="shared" si="75"/>
        <v>rock</v>
      </c>
      <c r="S822" s="10">
        <f t="shared" si="76"/>
        <v>41768.841921296298</v>
      </c>
      <c r="T822" s="10">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s="6">
        <f t="shared" si="73"/>
        <v>224.12820512820514</v>
      </c>
      <c r="Q823" t="str">
        <f t="shared" si="74"/>
        <v>music</v>
      </c>
      <c r="R823" t="str">
        <f t="shared" si="75"/>
        <v>rock</v>
      </c>
      <c r="S823" s="10">
        <f t="shared" si="76"/>
        <v>42093.922048611115</v>
      </c>
      <c r="T823" s="10">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s="6">
        <f t="shared" si="73"/>
        <v>43.515151515151516</v>
      </c>
      <c r="Q825" t="str">
        <f t="shared" si="74"/>
        <v>music</v>
      </c>
      <c r="R825" t="str">
        <f t="shared" si="75"/>
        <v>rock</v>
      </c>
      <c r="S825" s="10">
        <f t="shared" si="76"/>
        <v>42055.972824074073</v>
      </c>
      <c r="T825" s="10">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s="6">
        <f t="shared" si="73"/>
        <v>126.8080808080808</v>
      </c>
      <c r="Q827" t="str">
        <f t="shared" si="74"/>
        <v>music</v>
      </c>
      <c r="R827" t="str">
        <f t="shared" si="75"/>
        <v>rock</v>
      </c>
      <c r="S827" s="10">
        <f t="shared" si="76"/>
        <v>41186.306527777779</v>
      </c>
      <c r="T827" s="10">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s="6">
        <f t="shared" si="73"/>
        <v>113.87755102040816</v>
      </c>
      <c r="Q828" t="str">
        <f t="shared" si="74"/>
        <v>music</v>
      </c>
      <c r="R828" t="str">
        <f t="shared" si="75"/>
        <v>rock</v>
      </c>
      <c r="S828" s="10">
        <f t="shared" si="76"/>
        <v>40973.038541666669</v>
      </c>
      <c r="T828" s="10">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s="6">
        <f t="shared" si="73"/>
        <v>175</v>
      </c>
      <c r="Q833" t="str">
        <f t="shared" si="74"/>
        <v>music</v>
      </c>
      <c r="R833" t="str">
        <f t="shared" si="75"/>
        <v>rock</v>
      </c>
      <c r="S833" s="10">
        <f t="shared" si="76"/>
        <v>40996.646921296298</v>
      </c>
      <c r="T833" s="10">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s="6">
        <f t="shared" si="73"/>
        <v>97.993896103896105</v>
      </c>
      <c r="Q834" t="str">
        <f t="shared" si="74"/>
        <v>music</v>
      </c>
      <c r="R834" t="str">
        <f t="shared" si="75"/>
        <v>rock</v>
      </c>
      <c r="S834" s="10">
        <f t="shared" si="76"/>
        <v>40869.675173611111</v>
      </c>
      <c r="T834" s="10">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s="6">
        <f t="shared" ref="P835:P898" si="79">E835/L835</f>
        <v>148.78048780487805</v>
      </c>
      <c r="Q835" t="str">
        <f t="shared" ref="Q835:Q898" si="80">LEFT(N835,SEARCH("/",N835)-1)</f>
        <v>music</v>
      </c>
      <c r="R835" t="str">
        <f t="shared" ref="R835:R898" si="81">RIGHT(N835,LEN(N835)-SEARCH("/",N835))</f>
        <v>rock</v>
      </c>
      <c r="S835" s="10">
        <f t="shared" ref="S835:S898" si="82">(((J835/60)/60)/24)+DATE(1970,1,1)</f>
        <v>41718.878182870372</v>
      </c>
      <c r="T835" s="10">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s="6">
        <f t="shared" si="79"/>
        <v>96.08</v>
      </c>
      <c r="Q836" t="str">
        <f t="shared" si="80"/>
        <v>music</v>
      </c>
      <c r="R836" t="str">
        <f t="shared" si="81"/>
        <v>rock</v>
      </c>
      <c r="S836" s="10">
        <f t="shared" si="82"/>
        <v>41422.822824074072</v>
      </c>
      <c r="T836" s="10">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s="6">
        <f t="shared" si="79"/>
        <v>109.70695652173914</v>
      </c>
      <c r="Q838" t="str">
        <f t="shared" si="80"/>
        <v>music</v>
      </c>
      <c r="R838" t="str">
        <f t="shared" si="81"/>
        <v>rock</v>
      </c>
      <c r="S838" s="10">
        <f t="shared" si="82"/>
        <v>41524.056921296295</v>
      </c>
      <c r="T838" s="10">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s="6">
        <f t="shared" si="79"/>
        <v>60.737812499999997</v>
      </c>
      <c r="Q841" t="str">
        <f t="shared" si="80"/>
        <v>music</v>
      </c>
      <c r="R841" t="str">
        <f t="shared" si="81"/>
        <v>rock</v>
      </c>
      <c r="S841" s="10">
        <f t="shared" si="82"/>
        <v>41144.763379629629</v>
      </c>
      <c r="T841" s="10">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s="6">
        <f t="shared" si="79"/>
        <v>63.37715789473684</v>
      </c>
      <c r="Q842" t="str">
        <f t="shared" si="80"/>
        <v>music</v>
      </c>
      <c r="R842" t="str">
        <f t="shared" si="81"/>
        <v>metal</v>
      </c>
      <c r="S842" s="10">
        <f t="shared" si="82"/>
        <v>42607.226701388892</v>
      </c>
      <c r="T842" s="10">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s="6">
        <f t="shared" si="79"/>
        <v>66.871794871794876</v>
      </c>
      <c r="Q844" t="str">
        <f t="shared" si="80"/>
        <v>music</v>
      </c>
      <c r="R844" t="str">
        <f t="shared" si="81"/>
        <v>metal</v>
      </c>
      <c r="S844" s="10">
        <f t="shared" si="82"/>
        <v>41526.592395833337</v>
      </c>
      <c r="T844" s="10">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s="6">
        <f t="shared" si="79"/>
        <v>63.102362204724407</v>
      </c>
      <c r="Q845" t="str">
        <f t="shared" si="80"/>
        <v>music</v>
      </c>
      <c r="R845" t="str">
        <f t="shared" si="81"/>
        <v>metal</v>
      </c>
      <c r="S845" s="10">
        <f t="shared" si="82"/>
        <v>42695.257870370369</v>
      </c>
      <c r="T845" s="10">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s="6">
        <f t="shared" si="79"/>
        <v>36.628930817610062</v>
      </c>
      <c r="Q846" t="str">
        <f t="shared" si="80"/>
        <v>music</v>
      </c>
      <c r="R846" t="str">
        <f t="shared" si="81"/>
        <v>metal</v>
      </c>
      <c r="S846" s="10">
        <f t="shared" si="82"/>
        <v>41905.684629629628</v>
      </c>
      <c r="T846" s="10">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s="6">
        <f t="shared" si="79"/>
        <v>10</v>
      </c>
      <c r="Q849" t="str">
        <f t="shared" si="80"/>
        <v>music</v>
      </c>
      <c r="R849" t="str">
        <f t="shared" si="81"/>
        <v>metal</v>
      </c>
      <c r="S849" s="10">
        <f t="shared" si="82"/>
        <v>42165.79833333334</v>
      </c>
      <c r="T849" s="10">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s="6">
        <f t="shared" si="79"/>
        <v>18.75</v>
      </c>
      <c r="Q850" t="str">
        <f t="shared" si="80"/>
        <v>music</v>
      </c>
      <c r="R850" t="str">
        <f t="shared" si="81"/>
        <v>metal</v>
      </c>
      <c r="S850" s="10">
        <f t="shared" si="82"/>
        <v>42078.792048611111</v>
      </c>
      <c r="T850" s="10">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s="6">
        <f t="shared" si="79"/>
        <v>41.704347826086959</v>
      </c>
      <c r="Q851" t="str">
        <f t="shared" si="80"/>
        <v>music</v>
      </c>
      <c r="R851" t="str">
        <f t="shared" si="81"/>
        <v>metal</v>
      </c>
      <c r="S851" s="10">
        <f t="shared" si="82"/>
        <v>42051.148888888885</v>
      </c>
      <c r="T851" s="10">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s="6">
        <f t="shared" si="79"/>
        <v>46.669172932330824</v>
      </c>
      <c r="Q852" t="str">
        <f t="shared" si="80"/>
        <v>music</v>
      </c>
      <c r="R852" t="str">
        <f t="shared" si="81"/>
        <v>metal</v>
      </c>
      <c r="S852" s="10">
        <f t="shared" si="82"/>
        <v>42452.827743055561</v>
      </c>
      <c r="T852" s="10">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s="6">
        <f t="shared" si="79"/>
        <v>37.271428571428572</v>
      </c>
      <c r="Q853" t="str">
        <f t="shared" si="80"/>
        <v>music</v>
      </c>
      <c r="R853" t="str">
        <f t="shared" si="81"/>
        <v>metal</v>
      </c>
      <c r="S853" s="10">
        <f t="shared" si="82"/>
        <v>42522.880243055552</v>
      </c>
      <c r="T853" s="10">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s="6">
        <f t="shared" si="79"/>
        <v>59.258064516129032</v>
      </c>
      <c r="Q854" t="str">
        <f t="shared" si="80"/>
        <v>music</v>
      </c>
      <c r="R854" t="str">
        <f t="shared" si="81"/>
        <v>metal</v>
      </c>
      <c r="S854" s="10">
        <f t="shared" si="82"/>
        <v>42656.805497685185</v>
      </c>
      <c r="T854" s="10">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s="6">
        <f t="shared" si="79"/>
        <v>30</v>
      </c>
      <c r="Q855" t="str">
        <f t="shared" si="80"/>
        <v>music</v>
      </c>
      <c r="R855" t="str">
        <f t="shared" si="81"/>
        <v>metal</v>
      </c>
      <c r="S855" s="10">
        <f t="shared" si="82"/>
        <v>42021.832280092596</v>
      </c>
      <c r="T855" s="10">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s="6">
        <f t="shared" si="79"/>
        <v>65.8623246492986</v>
      </c>
      <c r="Q856" t="str">
        <f t="shared" si="80"/>
        <v>music</v>
      </c>
      <c r="R856" t="str">
        <f t="shared" si="81"/>
        <v>metal</v>
      </c>
      <c r="S856" s="10">
        <f t="shared" si="82"/>
        <v>42702.212337962963</v>
      </c>
      <c r="T856" s="10">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s="6">
        <f t="shared" si="79"/>
        <v>19.464285714285715</v>
      </c>
      <c r="Q858" t="str">
        <f t="shared" si="80"/>
        <v>music</v>
      </c>
      <c r="R858" t="str">
        <f t="shared" si="81"/>
        <v>metal</v>
      </c>
      <c r="S858" s="10">
        <f t="shared" si="82"/>
        <v>42609.311990740738</v>
      </c>
      <c r="T858" s="10">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s="6">
        <f t="shared" si="79"/>
        <v>50</v>
      </c>
      <c r="Q859" t="str">
        <f t="shared" si="80"/>
        <v>music</v>
      </c>
      <c r="R859" t="str">
        <f t="shared" si="81"/>
        <v>metal</v>
      </c>
      <c r="S859" s="10">
        <f t="shared" si="82"/>
        <v>42291.581377314811</v>
      </c>
      <c r="T859" s="10">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s="6">
        <f t="shared" si="79"/>
        <v>22.737763157894737</v>
      </c>
      <c r="Q860" t="str">
        <f t="shared" si="80"/>
        <v>music</v>
      </c>
      <c r="R860" t="str">
        <f t="shared" si="81"/>
        <v>metal</v>
      </c>
      <c r="S860" s="10">
        <f t="shared" si="82"/>
        <v>42079.745578703703</v>
      </c>
      <c r="T860" s="10">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s="6">
        <f t="shared" si="79"/>
        <v>52.916666666666664</v>
      </c>
      <c r="Q862" t="str">
        <f t="shared" si="80"/>
        <v>music</v>
      </c>
      <c r="R862" t="str">
        <f t="shared" si="81"/>
        <v>jazz</v>
      </c>
      <c r="S862" s="10">
        <f t="shared" si="82"/>
        <v>41570.482789351852</v>
      </c>
      <c r="T862" s="10">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s="6">
        <f t="shared" si="79"/>
        <v>50.5</v>
      </c>
      <c r="Q863" t="str">
        <f t="shared" si="80"/>
        <v>music</v>
      </c>
      <c r="R863" t="str">
        <f t="shared" si="81"/>
        <v>jazz</v>
      </c>
      <c r="S863" s="10">
        <f t="shared" si="82"/>
        <v>42599.965324074074</v>
      </c>
      <c r="T863" s="10">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s="6">
        <f t="shared" si="79"/>
        <v>42.5</v>
      </c>
      <c r="Q864" t="str">
        <f t="shared" si="80"/>
        <v>music</v>
      </c>
      <c r="R864" t="str">
        <f t="shared" si="81"/>
        <v>jazz</v>
      </c>
      <c r="S864" s="10">
        <f t="shared" si="82"/>
        <v>41559.5549537037</v>
      </c>
      <c r="T864" s="10">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s="6">
        <f t="shared" si="79"/>
        <v>18</v>
      </c>
      <c r="Q865" t="str">
        <f t="shared" si="80"/>
        <v>music</v>
      </c>
      <c r="R865" t="str">
        <f t="shared" si="81"/>
        <v>jazz</v>
      </c>
      <c r="S865" s="10">
        <f t="shared" si="82"/>
        <v>40921.117662037039</v>
      </c>
      <c r="T865" s="10">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s="6">
        <f t="shared" si="79"/>
        <v>34.177215189873415</v>
      </c>
      <c r="Q866" t="str">
        <f t="shared" si="80"/>
        <v>music</v>
      </c>
      <c r="R866" t="str">
        <f t="shared" si="81"/>
        <v>jazz</v>
      </c>
      <c r="S866" s="10">
        <f t="shared" si="82"/>
        <v>41541.106921296298</v>
      </c>
      <c r="T866" s="10">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s="6">
        <f t="shared" si="79"/>
        <v>22.5</v>
      </c>
      <c r="Q867" t="str">
        <f t="shared" si="80"/>
        <v>music</v>
      </c>
      <c r="R867" t="str">
        <f t="shared" si="81"/>
        <v>jazz</v>
      </c>
      <c r="S867" s="10">
        <f t="shared" si="82"/>
        <v>41230.77311342593</v>
      </c>
      <c r="T867" s="10">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s="6">
        <f t="shared" si="79"/>
        <v>58.18181818181818</v>
      </c>
      <c r="Q868" t="str">
        <f t="shared" si="80"/>
        <v>music</v>
      </c>
      <c r="R868" t="str">
        <f t="shared" si="81"/>
        <v>jazz</v>
      </c>
      <c r="S868" s="10">
        <f t="shared" si="82"/>
        <v>42025.637939814813</v>
      </c>
      <c r="T868" s="10">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s="6">
        <f t="shared" si="79"/>
        <v>109.18181818181819</v>
      </c>
      <c r="Q869" t="str">
        <f t="shared" si="80"/>
        <v>music</v>
      </c>
      <c r="R869" t="str">
        <f t="shared" si="81"/>
        <v>jazz</v>
      </c>
      <c r="S869" s="10">
        <f t="shared" si="82"/>
        <v>40088.105393518519</v>
      </c>
      <c r="T869" s="10">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s="6">
        <f t="shared" si="79"/>
        <v>50</v>
      </c>
      <c r="Q870" t="str">
        <f t="shared" si="80"/>
        <v>music</v>
      </c>
      <c r="R870" t="str">
        <f t="shared" si="81"/>
        <v>jazz</v>
      </c>
      <c r="S870" s="10">
        <f t="shared" si="82"/>
        <v>41616.027754629627</v>
      </c>
      <c r="T870" s="10">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s="6">
        <f t="shared" si="79"/>
        <v>346.66666666666669</v>
      </c>
      <c r="Q871" t="str">
        <f t="shared" si="80"/>
        <v>music</v>
      </c>
      <c r="R871" t="str">
        <f t="shared" si="81"/>
        <v>jazz</v>
      </c>
      <c r="S871" s="10">
        <f t="shared" si="82"/>
        <v>41342.845567129632</v>
      </c>
      <c r="T871" s="10">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s="6">
        <f t="shared" si="79"/>
        <v>12.4</v>
      </c>
      <c r="Q872" t="str">
        <f t="shared" si="80"/>
        <v>music</v>
      </c>
      <c r="R872" t="str">
        <f t="shared" si="81"/>
        <v>jazz</v>
      </c>
      <c r="S872" s="10">
        <f t="shared" si="82"/>
        <v>41488.022256944445</v>
      </c>
      <c r="T872" s="10">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s="6">
        <f t="shared" si="79"/>
        <v>27.083333333333332</v>
      </c>
      <c r="Q873" t="str">
        <f t="shared" si="80"/>
        <v>music</v>
      </c>
      <c r="R873" t="str">
        <f t="shared" si="81"/>
        <v>jazz</v>
      </c>
      <c r="S873" s="10">
        <f t="shared" si="82"/>
        <v>41577.561284722222</v>
      </c>
      <c r="T873" s="10">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s="6">
        <f t="shared" si="79"/>
        <v>32.5</v>
      </c>
      <c r="Q874" t="str">
        <f t="shared" si="80"/>
        <v>music</v>
      </c>
      <c r="R874" t="str">
        <f t="shared" si="81"/>
        <v>jazz</v>
      </c>
      <c r="S874" s="10">
        <f t="shared" si="82"/>
        <v>40567.825543981482</v>
      </c>
      <c r="T874" s="10">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s="6">
        <f t="shared" si="79"/>
        <v>9</v>
      </c>
      <c r="Q875" t="str">
        <f t="shared" si="80"/>
        <v>music</v>
      </c>
      <c r="R875" t="str">
        <f t="shared" si="81"/>
        <v>jazz</v>
      </c>
      <c r="S875" s="10">
        <f t="shared" si="82"/>
        <v>41184.167129629634</v>
      </c>
      <c r="T875" s="10">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s="6">
        <f t="shared" si="79"/>
        <v>34.761904761904759</v>
      </c>
      <c r="Q876" t="str">
        <f t="shared" si="80"/>
        <v>music</v>
      </c>
      <c r="R876" t="str">
        <f t="shared" si="81"/>
        <v>jazz</v>
      </c>
      <c r="S876" s="10">
        <f t="shared" si="82"/>
        <v>41368.583726851852</v>
      </c>
      <c r="T876" s="10">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0">
        <f t="shared" si="82"/>
        <v>42248.723738425921</v>
      </c>
      <c r="T877" s="10">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s="6">
        <f t="shared" si="79"/>
        <v>28.577777777777779</v>
      </c>
      <c r="Q878" t="str">
        <f t="shared" si="80"/>
        <v>music</v>
      </c>
      <c r="R878" t="str">
        <f t="shared" si="81"/>
        <v>jazz</v>
      </c>
      <c r="S878" s="10">
        <f t="shared" si="82"/>
        <v>41276.496840277774</v>
      </c>
      <c r="T878" s="10">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s="6">
        <f t="shared" si="79"/>
        <v>46.586206896551722</v>
      </c>
      <c r="Q879" t="str">
        <f t="shared" si="80"/>
        <v>music</v>
      </c>
      <c r="R879" t="str">
        <f t="shared" si="81"/>
        <v>jazz</v>
      </c>
      <c r="S879" s="10">
        <f t="shared" si="82"/>
        <v>41597.788888888892</v>
      </c>
      <c r="T879" s="10">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s="6">
        <f t="shared" si="79"/>
        <v>32.5</v>
      </c>
      <c r="Q880" t="str">
        <f t="shared" si="80"/>
        <v>music</v>
      </c>
      <c r="R880" t="str">
        <f t="shared" si="81"/>
        <v>jazz</v>
      </c>
      <c r="S880" s="10">
        <f t="shared" si="82"/>
        <v>40505.232916666668</v>
      </c>
      <c r="T880" s="10">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s="6">
        <f t="shared" si="79"/>
        <v>21.466666666666665</v>
      </c>
      <c r="Q881" t="str">
        <f t="shared" si="80"/>
        <v>music</v>
      </c>
      <c r="R881" t="str">
        <f t="shared" si="81"/>
        <v>jazz</v>
      </c>
      <c r="S881" s="10">
        <f t="shared" si="82"/>
        <v>41037.829918981479</v>
      </c>
      <c r="T881" s="10">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s="6">
        <f t="shared" si="79"/>
        <v>14.125</v>
      </c>
      <c r="Q882" t="str">
        <f t="shared" si="80"/>
        <v>music</v>
      </c>
      <c r="R882" t="str">
        <f t="shared" si="81"/>
        <v>indie rock</v>
      </c>
      <c r="S882" s="10">
        <f t="shared" si="82"/>
        <v>41179.32104166667</v>
      </c>
      <c r="T882" s="10">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s="6">
        <f t="shared" si="79"/>
        <v>30</v>
      </c>
      <c r="Q883" t="str">
        <f t="shared" si="80"/>
        <v>music</v>
      </c>
      <c r="R883" t="str">
        <f t="shared" si="81"/>
        <v>indie rock</v>
      </c>
      <c r="S883" s="10">
        <f t="shared" si="82"/>
        <v>40877.25099537037</v>
      </c>
      <c r="T883" s="10">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s="6">
        <f t="shared" si="79"/>
        <v>21.571428571428573</v>
      </c>
      <c r="Q884" t="str">
        <f t="shared" si="80"/>
        <v>music</v>
      </c>
      <c r="R884" t="str">
        <f t="shared" si="81"/>
        <v>indie rock</v>
      </c>
      <c r="S884" s="10">
        <f t="shared" si="82"/>
        <v>40759.860532407409</v>
      </c>
      <c r="T884" s="10">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s="6">
        <f t="shared" si="79"/>
        <v>83.375</v>
      </c>
      <c r="Q885" t="str">
        <f t="shared" si="80"/>
        <v>music</v>
      </c>
      <c r="R885" t="str">
        <f t="shared" si="81"/>
        <v>indie rock</v>
      </c>
      <c r="S885" s="10">
        <f t="shared" si="82"/>
        <v>42371.935590277775</v>
      </c>
      <c r="T885" s="10">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s="6">
        <f t="shared" si="79"/>
        <v>10</v>
      </c>
      <c r="Q886" t="str">
        <f t="shared" si="80"/>
        <v>music</v>
      </c>
      <c r="R886" t="str">
        <f t="shared" si="81"/>
        <v>indie rock</v>
      </c>
      <c r="S886" s="10">
        <f t="shared" si="82"/>
        <v>40981.802615740737</v>
      </c>
      <c r="T886" s="10">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s="6">
        <f t="shared" si="79"/>
        <v>35.714285714285715</v>
      </c>
      <c r="Q887" t="str">
        <f t="shared" si="80"/>
        <v>music</v>
      </c>
      <c r="R887" t="str">
        <f t="shared" si="81"/>
        <v>indie rock</v>
      </c>
      <c r="S887" s="10">
        <f t="shared" si="82"/>
        <v>42713.941099537042</v>
      </c>
      <c r="T887" s="10">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s="6">
        <f t="shared" si="79"/>
        <v>29.285714285714285</v>
      </c>
      <c r="Q888" t="str">
        <f t="shared" si="80"/>
        <v>music</v>
      </c>
      <c r="R888" t="str">
        <f t="shared" si="81"/>
        <v>indie rock</v>
      </c>
      <c r="S888" s="10">
        <f t="shared" si="82"/>
        <v>42603.870520833334</v>
      </c>
      <c r="T888" s="10">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0">
        <f t="shared" si="82"/>
        <v>41026.958969907406</v>
      </c>
      <c r="T889" s="10">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s="6">
        <f t="shared" si="79"/>
        <v>18</v>
      </c>
      <c r="Q890" t="str">
        <f t="shared" si="80"/>
        <v>music</v>
      </c>
      <c r="R890" t="str">
        <f t="shared" si="81"/>
        <v>indie rock</v>
      </c>
      <c r="S890" s="10">
        <f t="shared" si="82"/>
        <v>40751.753298611111</v>
      </c>
      <c r="T890" s="10">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s="6">
        <f t="shared" si="79"/>
        <v>73.760000000000005</v>
      </c>
      <c r="Q891" t="str">
        <f t="shared" si="80"/>
        <v>music</v>
      </c>
      <c r="R891" t="str">
        <f t="shared" si="81"/>
        <v>indie rock</v>
      </c>
      <c r="S891" s="10">
        <f t="shared" si="82"/>
        <v>41887.784062500003</v>
      </c>
      <c r="T891" s="10">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s="6">
        <f t="shared" si="79"/>
        <v>31.25</v>
      </c>
      <c r="Q892" t="str">
        <f t="shared" si="80"/>
        <v>music</v>
      </c>
      <c r="R892" t="str">
        <f t="shared" si="81"/>
        <v>indie rock</v>
      </c>
      <c r="S892" s="10">
        <f t="shared" si="82"/>
        <v>41569.698831018519</v>
      </c>
      <c r="T892" s="10">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s="6">
        <f t="shared" si="79"/>
        <v>28.888888888888889</v>
      </c>
      <c r="Q893" t="str">
        <f t="shared" si="80"/>
        <v>music</v>
      </c>
      <c r="R893" t="str">
        <f t="shared" si="81"/>
        <v>indie rock</v>
      </c>
      <c r="S893" s="10">
        <f t="shared" si="82"/>
        <v>41842.031597222223</v>
      </c>
      <c r="T893" s="10">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s="6">
        <f t="shared" si="79"/>
        <v>143.8235294117647</v>
      </c>
      <c r="Q894" t="str">
        <f t="shared" si="80"/>
        <v>music</v>
      </c>
      <c r="R894" t="str">
        <f t="shared" si="81"/>
        <v>indie rock</v>
      </c>
      <c r="S894" s="10">
        <f t="shared" si="82"/>
        <v>40304.20003472222</v>
      </c>
      <c r="T894" s="10">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s="6">
        <f t="shared" si="79"/>
        <v>40</v>
      </c>
      <c r="Q895" t="str">
        <f t="shared" si="80"/>
        <v>music</v>
      </c>
      <c r="R895" t="str">
        <f t="shared" si="81"/>
        <v>indie rock</v>
      </c>
      <c r="S895" s="10">
        <f t="shared" si="82"/>
        <v>42065.897719907407</v>
      </c>
      <c r="T895" s="10">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s="6">
        <f t="shared" si="79"/>
        <v>147.81132075471697</v>
      </c>
      <c r="Q896" t="str">
        <f t="shared" si="80"/>
        <v>music</v>
      </c>
      <c r="R896" t="str">
        <f t="shared" si="81"/>
        <v>indie rock</v>
      </c>
      <c r="S896" s="10">
        <f t="shared" si="82"/>
        <v>42496.981597222228</v>
      </c>
      <c r="T896" s="10">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s="6">
        <f t="shared" si="79"/>
        <v>27.857142857142858</v>
      </c>
      <c r="Q897" t="str">
        <f t="shared" si="80"/>
        <v>music</v>
      </c>
      <c r="R897" t="str">
        <f t="shared" si="81"/>
        <v>indie rock</v>
      </c>
      <c r="S897" s="10">
        <f t="shared" si="82"/>
        <v>40431.127650462964</v>
      </c>
      <c r="T897" s="10">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s="6">
        <f t="shared" si="79"/>
        <v>44.444444444444443</v>
      </c>
      <c r="Q898" t="str">
        <f t="shared" si="80"/>
        <v>music</v>
      </c>
      <c r="R898" t="str">
        <f t="shared" si="81"/>
        <v>indie rock</v>
      </c>
      <c r="S898" s="10">
        <f t="shared" si="82"/>
        <v>42218.872986111113</v>
      </c>
      <c r="T898" s="10">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s="6" t="e">
        <f t="shared" ref="P899:P962" si="85">E899/L899</f>
        <v>#DIV/0!</v>
      </c>
      <c r="Q899" t="str">
        <f t="shared" ref="Q899:Q962" si="86">LEFT(N899,SEARCH("/",N899)-1)</f>
        <v>music</v>
      </c>
      <c r="R899" t="str">
        <f t="shared" ref="R899:R962" si="87">RIGHT(N899,LEN(N899)-SEARCH("/",N899))</f>
        <v>indie rock</v>
      </c>
      <c r="S899" s="10">
        <f t="shared" ref="S899:S962" si="88">(((J899/60)/60)/24)+DATE(1970,1,1)</f>
        <v>41211.688750000001</v>
      </c>
      <c r="T899" s="10">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s="6">
        <f t="shared" si="85"/>
        <v>35</v>
      </c>
      <c r="Q900" t="str">
        <f t="shared" si="86"/>
        <v>music</v>
      </c>
      <c r="R900" t="str">
        <f t="shared" si="87"/>
        <v>indie rock</v>
      </c>
      <c r="S900" s="10">
        <f t="shared" si="88"/>
        <v>40878.758217592593</v>
      </c>
      <c r="T900" s="10">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s="6">
        <f t="shared" si="85"/>
        <v>35</v>
      </c>
      <c r="Q901" t="str">
        <f t="shared" si="86"/>
        <v>music</v>
      </c>
      <c r="R901" t="str">
        <f t="shared" si="87"/>
        <v>indie rock</v>
      </c>
      <c r="S901" s="10">
        <f t="shared" si="88"/>
        <v>40646.099097222221</v>
      </c>
      <c r="T901" s="10">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s="6">
        <f t="shared" si="85"/>
        <v>10.5</v>
      </c>
      <c r="Q902" t="str">
        <f t="shared" si="86"/>
        <v>music</v>
      </c>
      <c r="R902" t="str">
        <f t="shared" si="87"/>
        <v>jazz</v>
      </c>
      <c r="S902" s="10">
        <f t="shared" si="88"/>
        <v>42429.84956018519</v>
      </c>
      <c r="T902" s="10">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0">
        <f t="shared" si="88"/>
        <v>40291.81150462963</v>
      </c>
      <c r="T903" s="10">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s="6">
        <f t="shared" si="85"/>
        <v>30</v>
      </c>
      <c r="Q904" t="str">
        <f t="shared" si="86"/>
        <v>music</v>
      </c>
      <c r="R904" t="str">
        <f t="shared" si="87"/>
        <v>jazz</v>
      </c>
      <c r="S904" s="10">
        <f t="shared" si="88"/>
        <v>41829.965532407405</v>
      </c>
      <c r="T904" s="10">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s="6">
        <f t="shared" si="85"/>
        <v>40</v>
      </c>
      <c r="Q905" t="str">
        <f t="shared" si="86"/>
        <v>music</v>
      </c>
      <c r="R905" t="str">
        <f t="shared" si="87"/>
        <v>jazz</v>
      </c>
      <c r="S905" s="10">
        <f t="shared" si="88"/>
        <v>41149.796064814815</v>
      </c>
      <c r="T905" s="10">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s="6">
        <f t="shared" si="85"/>
        <v>50.333333333333336</v>
      </c>
      <c r="Q906" t="str">
        <f t="shared" si="86"/>
        <v>music</v>
      </c>
      <c r="R906" t="str">
        <f t="shared" si="87"/>
        <v>jazz</v>
      </c>
      <c r="S906" s="10">
        <f t="shared" si="88"/>
        <v>42342.080289351856</v>
      </c>
      <c r="T906" s="10">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s="6">
        <f t="shared" si="85"/>
        <v>32.666666666666664</v>
      </c>
      <c r="Q907" t="str">
        <f t="shared" si="86"/>
        <v>music</v>
      </c>
      <c r="R907" t="str">
        <f t="shared" si="87"/>
        <v>jazz</v>
      </c>
      <c r="S907" s="10">
        <f t="shared" si="88"/>
        <v>40507.239884259259</v>
      </c>
      <c r="T907" s="10">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0">
        <f t="shared" si="88"/>
        <v>41681.189699074072</v>
      </c>
      <c r="T908" s="10">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0">
        <f t="shared" si="88"/>
        <v>40767.192395833335</v>
      </c>
      <c r="T909" s="10">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0">
        <f t="shared" si="88"/>
        <v>40340.801562499997</v>
      </c>
      <c r="T910" s="10">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s="6">
        <f t="shared" si="85"/>
        <v>65</v>
      </c>
      <c r="Q911" t="str">
        <f t="shared" si="86"/>
        <v>music</v>
      </c>
      <c r="R911" t="str">
        <f t="shared" si="87"/>
        <v>jazz</v>
      </c>
      <c r="S911" s="10">
        <f t="shared" si="88"/>
        <v>41081.69027777778</v>
      </c>
      <c r="T911" s="10">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s="6">
        <f t="shared" si="85"/>
        <v>24.6</v>
      </c>
      <c r="Q912" t="str">
        <f t="shared" si="86"/>
        <v>music</v>
      </c>
      <c r="R912" t="str">
        <f t="shared" si="87"/>
        <v>jazz</v>
      </c>
      <c r="S912" s="10">
        <f t="shared" si="88"/>
        <v>42737.545358796298</v>
      </c>
      <c r="T912" s="10">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0">
        <f t="shared" si="88"/>
        <v>41642.005150462966</v>
      </c>
      <c r="T913" s="10">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s="6">
        <f t="shared" si="85"/>
        <v>15</v>
      </c>
      <c r="Q914" t="str">
        <f t="shared" si="86"/>
        <v>music</v>
      </c>
      <c r="R914" t="str">
        <f t="shared" si="87"/>
        <v>jazz</v>
      </c>
      <c r="S914" s="10">
        <f t="shared" si="88"/>
        <v>41194.109340277777</v>
      </c>
      <c r="T914" s="10">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s="6">
        <f t="shared" si="85"/>
        <v>82.583333333333329</v>
      </c>
      <c r="Q915" t="str">
        <f t="shared" si="86"/>
        <v>music</v>
      </c>
      <c r="R915" t="str">
        <f t="shared" si="87"/>
        <v>jazz</v>
      </c>
      <c r="S915" s="10">
        <f t="shared" si="88"/>
        <v>41004.139108796298</v>
      </c>
      <c r="T915" s="10">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0">
        <f t="shared" si="88"/>
        <v>41116.763275462967</v>
      </c>
      <c r="T916" s="10">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s="6">
        <f t="shared" si="85"/>
        <v>41.666666666666664</v>
      </c>
      <c r="Q917" t="str">
        <f t="shared" si="86"/>
        <v>music</v>
      </c>
      <c r="R917" t="str">
        <f t="shared" si="87"/>
        <v>jazz</v>
      </c>
      <c r="S917" s="10">
        <f t="shared" si="88"/>
        <v>40937.679560185185</v>
      </c>
      <c r="T917" s="10">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0">
        <f t="shared" si="88"/>
        <v>40434.853402777779</v>
      </c>
      <c r="T918" s="10">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s="6">
        <f t="shared" si="85"/>
        <v>30</v>
      </c>
      <c r="Q919" t="str">
        <f t="shared" si="86"/>
        <v>music</v>
      </c>
      <c r="R919" t="str">
        <f t="shared" si="87"/>
        <v>jazz</v>
      </c>
      <c r="S919" s="10">
        <f t="shared" si="88"/>
        <v>41802.94363425926</v>
      </c>
      <c r="T919" s="10">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s="6">
        <f t="shared" si="85"/>
        <v>19.600000000000001</v>
      </c>
      <c r="Q920" t="str">
        <f t="shared" si="86"/>
        <v>music</v>
      </c>
      <c r="R920" t="str">
        <f t="shared" si="87"/>
        <v>jazz</v>
      </c>
      <c r="S920" s="10">
        <f t="shared" si="88"/>
        <v>41944.916215277779</v>
      </c>
      <c r="T920" s="10">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s="6">
        <f t="shared" si="85"/>
        <v>100</v>
      </c>
      <c r="Q921" t="str">
        <f t="shared" si="86"/>
        <v>music</v>
      </c>
      <c r="R921" t="str">
        <f t="shared" si="87"/>
        <v>jazz</v>
      </c>
      <c r="S921" s="10">
        <f t="shared" si="88"/>
        <v>41227.641724537039</v>
      </c>
      <c r="T921" s="10">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0">
        <f t="shared" si="88"/>
        <v>41562.67155092593</v>
      </c>
      <c r="T922" s="10">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s="6">
        <f t="shared" si="85"/>
        <v>231.75</v>
      </c>
      <c r="Q923" t="str">
        <f t="shared" si="86"/>
        <v>music</v>
      </c>
      <c r="R923" t="str">
        <f t="shared" si="87"/>
        <v>jazz</v>
      </c>
      <c r="S923" s="10">
        <f t="shared" si="88"/>
        <v>40847.171018518515</v>
      </c>
      <c r="T923" s="10">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s="6">
        <f t="shared" si="85"/>
        <v>189.33333333333334</v>
      </c>
      <c r="Q924" t="str">
        <f t="shared" si="86"/>
        <v>music</v>
      </c>
      <c r="R924" t="str">
        <f t="shared" si="87"/>
        <v>jazz</v>
      </c>
      <c r="S924" s="10">
        <f t="shared" si="88"/>
        <v>41878.530011574076</v>
      </c>
      <c r="T924" s="10">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s="6">
        <f t="shared" si="85"/>
        <v>55</v>
      </c>
      <c r="Q925" t="str">
        <f t="shared" si="86"/>
        <v>music</v>
      </c>
      <c r="R925" t="str">
        <f t="shared" si="87"/>
        <v>jazz</v>
      </c>
      <c r="S925" s="10">
        <f t="shared" si="88"/>
        <v>41934.959756944445</v>
      </c>
      <c r="T925" s="10">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s="6">
        <f t="shared" si="85"/>
        <v>21.8</v>
      </c>
      <c r="Q926" t="str">
        <f t="shared" si="86"/>
        <v>music</v>
      </c>
      <c r="R926" t="str">
        <f t="shared" si="87"/>
        <v>jazz</v>
      </c>
      <c r="S926" s="10">
        <f t="shared" si="88"/>
        <v>41288.942928240744</v>
      </c>
      <c r="T926" s="10">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s="6">
        <f t="shared" si="85"/>
        <v>32</v>
      </c>
      <c r="Q927" t="str">
        <f t="shared" si="86"/>
        <v>music</v>
      </c>
      <c r="R927" t="str">
        <f t="shared" si="87"/>
        <v>jazz</v>
      </c>
      <c r="S927" s="10">
        <f t="shared" si="88"/>
        <v>41575.880914351852</v>
      </c>
      <c r="T927" s="10">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0">
        <f t="shared" si="88"/>
        <v>40338.02002314815</v>
      </c>
      <c r="T928" s="10">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0">
        <f t="shared" si="88"/>
        <v>41013.822858796295</v>
      </c>
      <c r="T929" s="10">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s="6">
        <f t="shared" si="85"/>
        <v>56.25</v>
      </c>
      <c r="Q930" t="str">
        <f t="shared" si="86"/>
        <v>music</v>
      </c>
      <c r="R930" t="str">
        <f t="shared" si="87"/>
        <v>jazz</v>
      </c>
      <c r="S930" s="10">
        <f t="shared" si="88"/>
        <v>41180.86241898148</v>
      </c>
      <c r="T930" s="10">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0">
        <f t="shared" si="88"/>
        <v>40978.238067129627</v>
      </c>
      <c r="T931" s="10">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s="6">
        <f t="shared" si="85"/>
        <v>69</v>
      </c>
      <c r="Q932" t="str">
        <f t="shared" si="86"/>
        <v>music</v>
      </c>
      <c r="R932" t="str">
        <f t="shared" si="87"/>
        <v>jazz</v>
      </c>
      <c r="S932" s="10">
        <f t="shared" si="88"/>
        <v>40312.915578703702</v>
      </c>
      <c r="T932" s="10">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s="6">
        <f t="shared" si="85"/>
        <v>18.714285714285715</v>
      </c>
      <c r="Q933" t="str">
        <f t="shared" si="86"/>
        <v>music</v>
      </c>
      <c r="R933" t="str">
        <f t="shared" si="87"/>
        <v>jazz</v>
      </c>
      <c r="S933" s="10">
        <f t="shared" si="88"/>
        <v>41680.359976851854</v>
      </c>
      <c r="T933" s="10">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s="6">
        <f t="shared" si="85"/>
        <v>46.033333333333331</v>
      </c>
      <c r="Q934" t="str">
        <f t="shared" si="86"/>
        <v>music</v>
      </c>
      <c r="R934" t="str">
        <f t="shared" si="87"/>
        <v>jazz</v>
      </c>
      <c r="S934" s="10">
        <f t="shared" si="88"/>
        <v>41310.969270833331</v>
      </c>
      <c r="T934" s="10">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s="6">
        <f t="shared" si="85"/>
        <v>60</v>
      </c>
      <c r="Q935" t="str">
        <f t="shared" si="86"/>
        <v>music</v>
      </c>
      <c r="R935" t="str">
        <f t="shared" si="87"/>
        <v>jazz</v>
      </c>
      <c r="S935" s="10">
        <f t="shared" si="88"/>
        <v>41711.169085648151</v>
      </c>
      <c r="T935" s="10">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s="6">
        <f t="shared" si="85"/>
        <v>50.666666666666664</v>
      </c>
      <c r="Q936" t="str">
        <f t="shared" si="86"/>
        <v>music</v>
      </c>
      <c r="R936" t="str">
        <f t="shared" si="87"/>
        <v>jazz</v>
      </c>
      <c r="S936" s="10">
        <f t="shared" si="88"/>
        <v>41733.737083333333</v>
      </c>
      <c r="T936" s="10">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s="6">
        <f t="shared" si="85"/>
        <v>25</v>
      </c>
      <c r="Q937" t="str">
        <f t="shared" si="86"/>
        <v>music</v>
      </c>
      <c r="R937" t="str">
        <f t="shared" si="87"/>
        <v>jazz</v>
      </c>
      <c r="S937" s="10">
        <f t="shared" si="88"/>
        <v>42368.333668981482</v>
      </c>
      <c r="T937" s="10">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0">
        <f t="shared" si="88"/>
        <v>40883.024178240739</v>
      </c>
      <c r="T938" s="10">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s="6">
        <f t="shared" si="85"/>
        <v>20</v>
      </c>
      <c r="Q939" t="str">
        <f t="shared" si="86"/>
        <v>music</v>
      </c>
      <c r="R939" t="str">
        <f t="shared" si="87"/>
        <v>jazz</v>
      </c>
      <c r="S939" s="10">
        <f t="shared" si="88"/>
        <v>41551.798113425924</v>
      </c>
      <c r="T939" s="10">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s="6">
        <f t="shared" si="85"/>
        <v>25</v>
      </c>
      <c r="Q940" t="str">
        <f t="shared" si="86"/>
        <v>music</v>
      </c>
      <c r="R940" t="str">
        <f t="shared" si="87"/>
        <v>jazz</v>
      </c>
      <c r="S940" s="10">
        <f t="shared" si="88"/>
        <v>41124.479722222226</v>
      </c>
      <c r="T940" s="10">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s="6">
        <f t="shared" si="85"/>
        <v>20</v>
      </c>
      <c r="Q941" t="str">
        <f t="shared" si="86"/>
        <v>music</v>
      </c>
      <c r="R941" t="str">
        <f t="shared" si="87"/>
        <v>jazz</v>
      </c>
      <c r="S941" s="10">
        <f t="shared" si="88"/>
        <v>41416.763171296298</v>
      </c>
      <c r="T941" s="10">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s="6">
        <f t="shared" si="85"/>
        <v>110.28571428571429</v>
      </c>
      <c r="Q942" t="str">
        <f t="shared" si="86"/>
        <v>technology</v>
      </c>
      <c r="R942" t="str">
        <f t="shared" si="87"/>
        <v>wearables</v>
      </c>
      <c r="S942" s="10">
        <f t="shared" si="88"/>
        <v>42182.008402777778</v>
      </c>
      <c r="T942" s="10">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s="6">
        <f t="shared" si="85"/>
        <v>37.451612903225808</v>
      </c>
      <c r="Q943" t="str">
        <f t="shared" si="86"/>
        <v>technology</v>
      </c>
      <c r="R943" t="str">
        <f t="shared" si="87"/>
        <v>wearables</v>
      </c>
      <c r="S943" s="10">
        <f t="shared" si="88"/>
        <v>42746.096585648149</v>
      </c>
      <c r="T943" s="10">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s="6">
        <f t="shared" si="85"/>
        <v>41.75</v>
      </c>
      <c r="Q944" t="str">
        <f t="shared" si="86"/>
        <v>technology</v>
      </c>
      <c r="R944" t="str">
        <f t="shared" si="87"/>
        <v>wearables</v>
      </c>
      <c r="S944" s="10">
        <f t="shared" si="88"/>
        <v>42382.843287037031</v>
      </c>
      <c r="T944" s="10">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s="6">
        <f t="shared" si="85"/>
        <v>24.083333333333332</v>
      </c>
      <c r="Q945" t="str">
        <f t="shared" si="86"/>
        <v>technology</v>
      </c>
      <c r="R945" t="str">
        <f t="shared" si="87"/>
        <v>wearables</v>
      </c>
      <c r="S945" s="10">
        <f t="shared" si="88"/>
        <v>42673.66788194445</v>
      </c>
      <c r="T945" s="10">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s="6">
        <f t="shared" si="85"/>
        <v>69.40625</v>
      </c>
      <c r="Q946" t="str">
        <f t="shared" si="86"/>
        <v>technology</v>
      </c>
      <c r="R946" t="str">
        <f t="shared" si="87"/>
        <v>wearables</v>
      </c>
      <c r="S946" s="10">
        <f t="shared" si="88"/>
        <v>42444.583912037036</v>
      </c>
      <c r="T946" s="10">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s="6">
        <f t="shared" si="85"/>
        <v>155.25</v>
      </c>
      <c r="Q947" t="str">
        <f t="shared" si="86"/>
        <v>technology</v>
      </c>
      <c r="R947" t="str">
        <f t="shared" si="87"/>
        <v>wearables</v>
      </c>
      <c r="S947" s="10">
        <f t="shared" si="88"/>
        <v>42732.872986111113</v>
      </c>
      <c r="T947" s="10">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s="6">
        <f t="shared" si="85"/>
        <v>57.2</v>
      </c>
      <c r="Q948" t="str">
        <f t="shared" si="86"/>
        <v>technology</v>
      </c>
      <c r="R948" t="str">
        <f t="shared" si="87"/>
        <v>wearables</v>
      </c>
      <c r="S948" s="10">
        <f t="shared" si="88"/>
        <v>42592.750555555554</v>
      </c>
      <c r="T948" s="10">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0">
        <f t="shared" si="88"/>
        <v>42491.781319444446</v>
      </c>
      <c r="T949" s="10">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s="6">
        <f t="shared" si="85"/>
        <v>60</v>
      </c>
      <c r="Q950" t="str">
        <f t="shared" si="86"/>
        <v>technology</v>
      </c>
      <c r="R950" t="str">
        <f t="shared" si="87"/>
        <v>wearables</v>
      </c>
      <c r="S950" s="10">
        <f t="shared" si="88"/>
        <v>42411.828287037039</v>
      </c>
      <c r="T950" s="10">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s="6">
        <f t="shared" si="85"/>
        <v>39</v>
      </c>
      <c r="Q951" t="str">
        <f t="shared" si="86"/>
        <v>technology</v>
      </c>
      <c r="R951" t="str">
        <f t="shared" si="87"/>
        <v>wearables</v>
      </c>
      <c r="S951" s="10">
        <f t="shared" si="88"/>
        <v>42361.043703703705</v>
      </c>
      <c r="T951" s="10">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s="6">
        <f t="shared" si="85"/>
        <v>58.416666666666664</v>
      </c>
      <c r="Q952" t="str">
        <f t="shared" si="86"/>
        <v>technology</v>
      </c>
      <c r="R952" t="str">
        <f t="shared" si="87"/>
        <v>wearables</v>
      </c>
      <c r="S952" s="10">
        <f t="shared" si="88"/>
        <v>42356.750706018516</v>
      </c>
      <c r="T952" s="10">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s="6">
        <f t="shared" si="85"/>
        <v>158.63636363636363</v>
      </c>
      <c r="Q953" t="str">
        <f t="shared" si="86"/>
        <v>technology</v>
      </c>
      <c r="R953" t="str">
        <f t="shared" si="87"/>
        <v>wearables</v>
      </c>
      <c r="S953" s="10">
        <f t="shared" si="88"/>
        <v>42480.653611111105</v>
      </c>
      <c r="T953" s="10">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s="6">
        <f t="shared" si="85"/>
        <v>99.857142857142861</v>
      </c>
      <c r="Q954" t="str">
        <f t="shared" si="86"/>
        <v>technology</v>
      </c>
      <c r="R954" t="str">
        <f t="shared" si="87"/>
        <v>wearables</v>
      </c>
      <c r="S954" s="10">
        <f t="shared" si="88"/>
        <v>42662.613564814819</v>
      </c>
      <c r="T954" s="10">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s="6">
        <f t="shared" si="85"/>
        <v>25.2</v>
      </c>
      <c r="Q955" t="str">
        <f t="shared" si="86"/>
        <v>technology</v>
      </c>
      <c r="R955" t="str">
        <f t="shared" si="87"/>
        <v>wearables</v>
      </c>
      <c r="S955" s="10">
        <f t="shared" si="88"/>
        <v>41999.164340277777</v>
      </c>
      <c r="T955" s="10">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s="6">
        <f t="shared" si="85"/>
        <v>89.191780821917803</v>
      </c>
      <c r="Q956" t="str">
        <f t="shared" si="86"/>
        <v>technology</v>
      </c>
      <c r="R956" t="str">
        <f t="shared" si="87"/>
        <v>wearables</v>
      </c>
      <c r="S956" s="10">
        <f t="shared" si="88"/>
        <v>42194.833784722221</v>
      </c>
      <c r="T956" s="10">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s="6">
        <f t="shared" si="85"/>
        <v>182.6236559139785</v>
      </c>
      <c r="Q957" t="str">
        <f t="shared" si="86"/>
        <v>technology</v>
      </c>
      <c r="R957" t="str">
        <f t="shared" si="87"/>
        <v>wearables</v>
      </c>
      <c r="S957" s="10">
        <f t="shared" si="88"/>
        <v>42586.295138888891</v>
      </c>
      <c r="T957" s="10">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s="6">
        <f t="shared" si="85"/>
        <v>50.647058823529413</v>
      </c>
      <c r="Q958" t="str">
        <f t="shared" si="86"/>
        <v>technology</v>
      </c>
      <c r="R958" t="str">
        <f t="shared" si="87"/>
        <v>wearables</v>
      </c>
      <c r="S958" s="10">
        <f t="shared" si="88"/>
        <v>42060.913877314815</v>
      </c>
      <c r="T958" s="10">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s="6">
        <f t="shared" si="85"/>
        <v>33.285714285714285</v>
      </c>
      <c r="Q959" t="str">
        <f t="shared" si="86"/>
        <v>technology</v>
      </c>
      <c r="R959" t="str">
        <f t="shared" si="87"/>
        <v>wearables</v>
      </c>
      <c r="S959" s="10">
        <f t="shared" si="88"/>
        <v>42660.552465277782</v>
      </c>
      <c r="T959" s="10">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s="6">
        <f t="shared" si="85"/>
        <v>51.823529411764703</v>
      </c>
      <c r="Q960" t="str">
        <f t="shared" si="86"/>
        <v>technology</v>
      </c>
      <c r="R960" t="str">
        <f t="shared" si="87"/>
        <v>wearables</v>
      </c>
      <c r="S960" s="10">
        <f t="shared" si="88"/>
        <v>42082.802812499998</v>
      </c>
      <c r="T960" s="10">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s="6">
        <f t="shared" si="85"/>
        <v>113.62573099415205</v>
      </c>
      <c r="Q961" t="str">
        <f t="shared" si="86"/>
        <v>technology</v>
      </c>
      <c r="R961" t="str">
        <f t="shared" si="87"/>
        <v>wearables</v>
      </c>
      <c r="S961" s="10">
        <f t="shared" si="88"/>
        <v>41993.174363425926</v>
      </c>
      <c r="T961" s="10">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s="6">
        <f t="shared" si="85"/>
        <v>136.46276595744681</v>
      </c>
      <c r="Q962" t="str">
        <f t="shared" si="86"/>
        <v>technology</v>
      </c>
      <c r="R962" t="str">
        <f t="shared" si="87"/>
        <v>wearables</v>
      </c>
      <c r="S962" s="10">
        <f t="shared" si="88"/>
        <v>42766.626793981486</v>
      </c>
      <c r="T962" s="10">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s="6">
        <f t="shared" ref="P963:P1026" si="91">E963/L963</f>
        <v>364.35454545454547</v>
      </c>
      <c r="Q963" t="str">
        <f t="shared" ref="Q963:Q1026" si="92">LEFT(N963,SEARCH("/",N963)-1)</f>
        <v>technology</v>
      </c>
      <c r="R963" t="str">
        <f t="shared" ref="R963:R1026" si="93">RIGHT(N963,LEN(N963)-SEARCH("/",N963))</f>
        <v>wearables</v>
      </c>
      <c r="S963" s="10">
        <f t="shared" ref="S963:S1026" si="94">(((J963/60)/60)/24)+DATE(1970,1,1)</f>
        <v>42740.693692129629</v>
      </c>
      <c r="T963" s="10">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s="6">
        <f t="shared" si="91"/>
        <v>19.243243243243242</v>
      </c>
      <c r="Q964" t="str">
        <f t="shared" si="92"/>
        <v>technology</v>
      </c>
      <c r="R964" t="str">
        <f t="shared" si="93"/>
        <v>wearables</v>
      </c>
      <c r="S964" s="10">
        <f t="shared" si="94"/>
        <v>42373.712418981479</v>
      </c>
      <c r="T964" s="10">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s="6">
        <f t="shared" si="91"/>
        <v>41.888888888888886</v>
      </c>
      <c r="Q965" t="str">
        <f t="shared" si="92"/>
        <v>technology</v>
      </c>
      <c r="R965" t="str">
        <f t="shared" si="93"/>
        <v>wearables</v>
      </c>
      <c r="S965" s="10">
        <f t="shared" si="94"/>
        <v>42625.635636574079</v>
      </c>
      <c r="T965" s="10">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s="6">
        <f t="shared" si="91"/>
        <v>30.310344827586206</v>
      </c>
      <c r="Q966" t="str">
        <f t="shared" si="92"/>
        <v>technology</v>
      </c>
      <c r="R966" t="str">
        <f t="shared" si="93"/>
        <v>wearables</v>
      </c>
      <c r="S966" s="10">
        <f t="shared" si="94"/>
        <v>42208.628692129627</v>
      </c>
      <c r="T966" s="10">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s="6">
        <f t="shared" si="91"/>
        <v>49.666666666666664</v>
      </c>
      <c r="Q967" t="str">
        <f t="shared" si="92"/>
        <v>technology</v>
      </c>
      <c r="R967" t="str">
        <f t="shared" si="93"/>
        <v>wearables</v>
      </c>
      <c r="S967" s="10">
        <f t="shared" si="94"/>
        <v>42637.016736111109</v>
      </c>
      <c r="T967" s="10">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s="6">
        <f t="shared" si="91"/>
        <v>59.2</v>
      </c>
      <c r="Q968" t="str">
        <f t="shared" si="92"/>
        <v>technology</v>
      </c>
      <c r="R968" t="str">
        <f t="shared" si="93"/>
        <v>wearables</v>
      </c>
      <c r="S968" s="10">
        <f t="shared" si="94"/>
        <v>42619.635787037041</v>
      </c>
      <c r="T968" s="10">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s="6">
        <f t="shared" si="91"/>
        <v>43.97530864197531</v>
      </c>
      <c r="Q969" t="str">
        <f t="shared" si="92"/>
        <v>technology</v>
      </c>
      <c r="R969" t="str">
        <f t="shared" si="93"/>
        <v>wearables</v>
      </c>
      <c r="S969" s="10">
        <f t="shared" si="94"/>
        <v>42422.254328703704</v>
      </c>
      <c r="T969" s="10">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s="6">
        <f t="shared" si="91"/>
        <v>26.5</v>
      </c>
      <c r="Q970" t="str">
        <f t="shared" si="92"/>
        <v>technology</v>
      </c>
      <c r="R970" t="str">
        <f t="shared" si="93"/>
        <v>wearables</v>
      </c>
      <c r="S970" s="10">
        <f t="shared" si="94"/>
        <v>41836.847615740742</v>
      </c>
      <c r="T970" s="10">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s="6">
        <f t="shared" si="91"/>
        <v>1272.7272727272727</v>
      </c>
      <c r="Q971" t="str">
        <f t="shared" si="92"/>
        <v>technology</v>
      </c>
      <c r="R971" t="str">
        <f t="shared" si="93"/>
        <v>wearables</v>
      </c>
      <c r="S971" s="10">
        <f t="shared" si="94"/>
        <v>42742.30332175926</v>
      </c>
      <c r="T971" s="10">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s="6">
        <f t="shared" si="91"/>
        <v>164</v>
      </c>
      <c r="Q972" t="str">
        <f t="shared" si="92"/>
        <v>technology</v>
      </c>
      <c r="R972" t="str">
        <f t="shared" si="93"/>
        <v>wearables</v>
      </c>
      <c r="S972" s="10">
        <f t="shared" si="94"/>
        <v>42721.220520833333</v>
      </c>
      <c r="T972" s="10">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s="6">
        <f t="shared" si="91"/>
        <v>45.2</v>
      </c>
      <c r="Q973" t="str">
        <f t="shared" si="92"/>
        <v>technology</v>
      </c>
      <c r="R973" t="str">
        <f t="shared" si="93"/>
        <v>wearables</v>
      </c>
      <c r="S973" s="10">
        <f t="shared" si="94"/>
        <v>42111.709027777775</v>
      </c>
      <c r="T973" s="10">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s="6">
        <f t="shared" si="91"/>
        <v>153.88888888888889</v>
      </c>
      <c r="Q974" t="str">
        <f t="shared" si="92"/>
        <v>technology</v>
      </c>
      <c r="R974" t="str">
        <f t="shared" si="93"/>
        <v>wearables</v>
      </c>
      <c r="S974" s="10">
        <f t="shared" si="94"/>
        <v>41856.865717592591</v>
      </c>
      <c r="T974" s="10">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s="6">
        <f t="shared" si="91"/>
        <v>51.375</v>
      </c>
      <c r="Q975" t="str">
        <f t="shared" si="92"/>
        <v>technology</v>
      </c>
      <c r="R975" t="str">
        <f t="shared" si="93"/>
        <v>wearables</v>
      </c>
      <c r="S975" s="10">
        <f t="shared" si="94"/>
        <v>42257.014965277776</v>
      </c>
      <c r="T975" s="10">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s="6">
        <f t="shared" si="91"/>
        <v>93.333333333333329</v>
      </c>
      <c r="Q976" t="str">
        <f t="shared" si="92"/>
        <v>technology</v>
      </c>
      <c r="R976" t="str">
        <f t="shared" si="93"/>
        <v>wearables</v>
      </c>
      <c r="S976" s="10">
        <f t="shared" si="94"/>
        <v>42424.749490740738</v>
      </c>
      <c r="T976" s="10">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s="6">
        <f t="shared" si="91"/>
        <v>108.625</v>
      </c>
      <c r="Q977" t="str">
        <f t="shared" si="92"/>
        <v>technology</v>
      </c>
      <c r="R977" t="str">
        <f t="shared" si="93"/>
        <v>wearables</v>
      </c>
      <c r="S977" s="10">
        <f t="shared" si="94"/>
        <v>42489.696585648147</v>
      </c>
      <c r="T977" s="10">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s="6">
        <f t="shared" si="91"/>
        <v>160.5</v>
      </c>
      <c r="Q978" t="str">
        <f t="shared" si="92"/>
        <v>technology</v>
      </c>
      <c r="R978" t="str">
        <f t="shared" si="93"/>
        <v>wearables</v>
      </c>
      <c r="S978" s="10">
        <f t="shared" si="94"/>
        <v>42185.058993055558</v>
      </c>
      <c r="T978" s="10">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s="6">
        <f t="shared" si="91"/>
        <v>75.75</v>
      </c>
      <c r="Q979" t="str">
        <f t="shared" si="92"/>
        <v>technology</v>
      </c>
      <c r="R979" t="str">
        <f t="shared" si="93"/>
        <v>wearables</v>
      </c>
      <c r="S979" s="10">
        <f t="shared" si="94"/>
        <v>42391.942094907412</v>
      </c>
      <c r="T979" s="10">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s="6">
        <f t="shared" si="91"/>
        <v>790.83739837398377</v>
      </c>
      <c r="Q980" t="str">
        <f t="shared" si="92"/>
        <v>technology</v>
      </c>
      <c r="R980" t="str">
        <f t="shared" si="93"/>
        <v>wearables</v>
      </c>
      <c r="S980" s="10">
        <f t="shared" si="94"/>
        <v>42395.309039351851</v>
      </c>
      <c r="T980" s="10">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s="6">
        <f t="shared" si="91"/>
        <v>301.93916666666667</v>
      </c>
      <c r="Q981" t="str">
        <f t="shared" si="92"/>
        <v>technology</v>
      </c>
      <c r="R981" t="str">
        <f t="shared" si="93"/>
        <v>wearables</v>
      </c>
      <c r="S981" s="10">
        <f t="shared" si="94"/>
        <v>42506.416990740734</v>
      </c>
      <c r="T981" s="10">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s="6">
        <f t="shared" si="91"/>
        <v>47.935483870967744</v>
      </c>
      <c r="Q982" t="str">
        <f t="shared" si="92"/>
        <v>technology</v>
      </c>
      <c r="R982" t="str">
        <f t="shared" si="93"/>
        <v>wearables</v>
      </c>
      <c r="S982" s="10">
        <f t="shared" si="94"/>
        <v>41928.904189814813</v>
      </c>
      <c r="T982" s="10">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s="6">
        <f t="shared" si="91"/>
        <v>2.75</v>
      </c>
      <c r="Q983" t="str">
        <f t="shared" si="92"/>
        <v>technology</v>
      </c>
      <c r="R983" t="str">
        <f t="shared" si="93"/>
        <v>wearables</v>
      </c>
      <c r="S983" s="10">
        <f t="shared" si="94"/>
        <v>41830.947013888886</v>
      </c>
      <c r="T983" s="10">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s="6">
        <f t="shared" si="91"/>
        <v>1</v>
      </c>
      <c r="Q984" t="str">
        <f t="shared" si="92"/>
        <v>technology</v>
      </c>
      <c r="R984" t="str">
        <f t="shared" si="93"/>
        <v>wearables</v>
      </c>
      <c r="S984" s="10">
        <f t="shared" si="94"/>
        <v>42615.753310185188</v>
      </c>
      <c r="T984" s="10">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s="6">
        <f t="shared" si="91"/>
        <v>171.79329608938548</v>
      </c>
      <c r="Q985" t="str">
        <f t="shared" si="92"/>
        <v>technology</v>
      </c>
      <c r="R985" t="str">
        <f t="shared" si="93"/>
        <v>wearables</v>
      </c>
      <c r="S985" s="10">
        <f t="shared" si="94"/>
        <v>42574.667650462965</v>
      </c>
      <c r="T985" s="10">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s="6">
        <f t="shared" si="91"/>
        <v>35.333333333333336</v>
      </c>
      <c r="Q986" t="str">
        <f t="shared" si="92"/>
        <v>technology</v>
      </c>
      <c r="R986" t="str">
        <f t="shared" si="93"/>
        <v>wearables</v>
      </c>
      <c r="S986" s="10">
        <f t="shared" si="94"/>
        <v>42061.11583333333</v>
      </c>
      <c r="T986" s="10">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s="6">
        <f t="shared" si="91"/>
        <v>82.086956521739125</v>
      </c>
      <c r="Q987" t="str">
        <f t="shared" si="92"/>
        <v>technology</v>
      </c>
      <c r="R987" t="str">
        <f t="shared" si="93"/>
        <v>wearables</v>
      </c>
      <c r="S987" s="10">
        <f t="shared" si="94"/>
        <v>42339.967708333337</v>
      </c>
      <c r="T987" s="10">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s="6">
        <f t="shared" si="91"/>
        <v>110.8695652173913</v>
      </c>
      <c r="Q988" t="str">
        <f t="shared" si="92"/>
        <v>technology</v>
      </c>
      <c r="R988" t="str">
        <f t="shared" si="93"/>
        <v>wearables</v>
      </c>
      <c r="S988" s="10">
        <f t="shared" si="94"/>
        <v>42324.767361111109</v>
      </c>
      <c r="T988" s="10">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s="6">
        <f t="shared" si="91"/>
        <v>161.21951219512195</v>
      </c>
      <c r="Q989" t="str">
        <f t="shared" si="92"/>
        <v>technology</v>
      </c>
      <c r="R989" t="str">
        <f t="shared" si="93"/>
        <v>wearables</v>
      </c>
      <c r="S989" s="10">
        <f t="shared" si="94"/>
        <v>41773.294560185182</v>
      </c>
      <c r="T989" s="10">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0">
        <f t="shared" si="94"/>
        <v>42614.356770833328</v>
      </c>
      <c r="T990" s="10">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s="6">
        <f t="shared" si="91"/>
        <v>52.40625</v>
      </c>
      <c r="Q991" t="str">
        <f t="shared" si="92"/>
        <v>technology</v>
      </c>
      <c r="R991" t="str">
        <f t="shared" si="93"/>
        <v>wearables</v>
      </c>
      <c r="S991" s="10">
        <f t="shared" si="94"/>
        <v>42611.933969907404</v>
      </c>
      <c r="T991" s="10">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s="6">
        <f t="shared" si="91"/>
        <v>13</v>
      </c>
      <c r="Q992" t="str">
        <f t="shared" si="92"/>
        <v>technology</v>
      </c>
      <c r="R992" t="str">
        <f t="shared" si="93"/>
        <v>wearables</v>
      </c>
      <c r="S992" s="10">
        <f t="shared" si="94"/>
        <v>41855.784305555557</v>
      </c>
      <c r="T992" s="10">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s="6">
        <f t="shared" si="91"/>
        <v>30.285714285714285</v>
      </c>
      <c r="Q993" t="str">
        <f t="shared" si="92"/>
        <v>technology</v>
      </c>
      <c r="R993" t="str">
        <f t="shared" si="93"/>
        <v>wearables</v>
      </c>
      <c r="S993" s="10">
        <f t="shared" si="94"/>
        <v>42538.75680555556</v>
      </c>
      <c r="T993" s="10">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s="6">
        <f t="shared" si="91"/>
        <v>116.75</v>
      </c>
      <c r="Q994" t="str">
        <f t="shared" si="92"/>
        <v>technology</v>
      </c>
      <c r="R994" t="str">
        <f t="shared" si="93"/>
        <v>wearables</v>
      </c>
      <c r="S994" s="10">
        <f t="shared" si="94"/>
        <v>42437.924988425926</v>
      </c>
      <c r="T994" s="10">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s="6">
        <f t="shared" si="91"/>
        <v>89.59693877551021</v>
      </c>
      <c r="Q995" t="str">
        <f t="shared" si="92"/>
        <v>technology</v>
      </c>
      <c r="R995" t="str">
        <f t="shared" si="93"/>
        <v>wearables</v>
      </c>
      <c r="S995" s="10">
        <f t="shared" si="94"/>
        <v>42652.964907407411</v>
      </c>
      <c r="T995" s="10">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s="6">
        <f t="shared" si="91"/>
        <v>424.45454545454544</v>
      </c>
      <c r="Q996" t="str">
        <f t="shared" si="92"/>
        <v>technology</v>
      </c>
      <c r="R996" t="str">
        <f t="shared" si="93"/>
        <v>wearables</v>
      </c>
      <c r="S996" s="10">
        <f t="shared" si="94"/>
        <v>41921.263078703705</v>
      </c>
      <c r="T996" s="10">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s="6">
        <f t="shared" si="91"/>
        <v>80.666666666666671</v>
      </c>
      <c r="Q997" t="str">
        <f t="shared" si="92"/>
        <v>technology</v>
      </c>
      <c r="R997" t="str">
        <f t="shared" si="93"/>
        <v>wearables</v>
      </c>
      <c r="S997" s="10">
        <f t="shared" si="94"/>
        <v>41947.940740740742</v>
      </c>
      <c r="T997" s="10">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s="6">
        <f t="shared" si="91"/>
        <v>13</v>
      </c>
      <c r="Q998" t="str">
        <f t="shared" si="92"/>
        <v>technology</v>
      </c>
      <c r="R998" t="str">
        <f t="shared" si="93"/>
        <v>wearables</v>
      </c>
      <c r="S998" s="10">
        <f t="shared" si="94"/>
        <v>41817.866435185184</v>
      </c>
      <c r="T998" s="10">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s="6">
        <f t="shared" si="91"/>
        <v>8.125</v>
      </c>
      <c r="Q999" t="str">
        <f t="shared" si="92"/>
        <v>technology</v>
      </c>
      <c r="R999" t="str">
        <f t="shared" si="93"/>
        <v>wearables</v>
      </c>
      <c r="S999" s="10">
        <f t="shared" si="94"/>
        <v>41941.10297453704</v>
      </c>
      <c r="T999" s="10">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s="6">
        <f t="shared" si="91"/>
        <v>153.42794759825327</v>
      </c>
      <c r="Q1000" t="str">
        <f t="shared" si="92"/>
        <v>technology</v>
      </c>
      <c r="R1000" t="str">
        <f t="shared" si="93"/>
        <v>wearables</v>
      </c>
      <c r="S1000" s="10">
        <f t="shared" si="94"/>
        <v>42282.168993055559</v>
      </c>
      <c r="T1000" s="10">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s="6">
        <f t="shared" si="91"/>
        <v>292.07499999999999</v>
      </c>
      <c r="Q1001" t="str">
        <f t="shared" si="92"/>
        <v>technology</v>
      </c>
      <c r="R1001" t="str">
        <f t="shared" si="93"/>
        <v>wearables</v>
      </c>
      <c r="S1001" s="10">
        <f t="shared" si="94"/>
        <v>41926.29965277778</v>
      </c>
      <c r="T1001" s="10">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s="6">
        <f t="shared" si="91"/>
        <v>3304</v>
      </c>
      <c r="Q1002" t="str">
        <f t="shared" si="92"/>
        <v>technology</v>
      </c>
      <c r="R1002" t="str">
        <f t="shared" si="93"/>
        <v>wearables</v>
      </c>
      <c r="S1002" s="10">
        <f t="shared" si="94"/>
        <v>42749.059722222228</v>
      </c>
      <c r="T1002" s="10">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s="6">
        <f t="shared" si="91"/>
        <v>134.54545454545453</v>
      </c>
      <c r="Q1004" t="str">
        <f t="shared" si="92"/>
        <v>technology</v>
      </c>
      <c r="R1004" t="str">
        <f t="shared" si="93"/>
        <v>wearables</v>
      </c>
      <c r="S1004" s="10">
        <f t="shared" si="94"/>
        <v>42325.684189814812</v>
      </c>
      <c r="T1004" s="10">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s="6">
        <f t="shared" si="91"/>
        <v>214.06666666666666</v>
      </c>
      <c r="Q1005" t="str">
        <f t="shared" si="92"/>
        <v>technology</v>
      </c>
      <c r="R1005" t="str">
        <f t="shared" si="93"/>
        <v>wearables</v>
      </c>
      <c r="S1005" s="10">
        <f t="shared" si="94"/>
        <v>42780.709039351852</v>
      </c>
      <c r="T1005" s="10">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s="6">
        <f t="shared" si="91"/>
        <v>216.33684210526314</v>
      </c>
      <c r="Q1006" t="str">
        <f t="shared" si="92"/>
        <v>technology</v>
      </c>
      <c r="R1006" t="str">
        <f t="shared" si="93"/>
        <v>wearables</v>
      </c>
      <c r="S1006" s="10">
        <f t="shared" si="94"/>
        <v>42388.708645833336</v>
      </c>
      <c r="T1006" s="10">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s="6">
        <f t="shared" si="91"/>
        <v>932.31055900621118</v>
      </c>
      <c r="Q1007" t="str">
        <f t="shared" si="92"/>
        <v>technology</v>
      </c>
      <c r="R1007" t="str">
        <f t="shared" si="93"/>
        <v>wearables</v>
      </c>
      <c r="S1007" s="10">
        <f t="shared" si="94"/>
        <v>42276.624803240738</v>
      </c>
      <c r="T1007" s="10">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s="6">
        <f t="shared" si="91"/>
        <v>29.25</v>
      </c>
      <c r="Q1008" t="str">
        <f t="shared" si="92"/>
        <v>technology</v>
      </c>
      <c r="R1008" t="str">
        <f t="shared" si="93"/>
        <v>wearables</v>
      </c>
      <c r="S1008" s="10">
        <f t="shared" si="94"/>
        <v>41977.040185185186</v>
      </c>
      <c r="T1008" s="10">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s="6">
        <f t="shared" si="91"/>
        <v>174.94736842105263</v>
      </c>
      <c r="Q1009" t="str">
        <f t="shared" si="92"/>
        <v>technology</v>
      </c>
      <c r="R1009" t="str">
        <f t="shared" si="93"/>
        <v>wearables</v>
      </c>
      <c r="S1009" s="10">
        <f t="shared" si="94"/>
        <v>42676.583599537036</v>
      </c>
      <c r="T1009" s="10">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s="6">
        <f t="shared" si="91"/>
        <v>250</v>
      </c>
      <c r="Q1010" t="str">
        <f t="shared" si="92"/>
        <v>technology</v>
      </c>
      <c r="R1010" t="str">
        <f t="shared" si="93"/>
        <v>wearables</v>
      </c>
      <c r="S1010" s="10">
        <f t="shared" si="94"/>
        <v>42702.809201388889</v>
      </c>
      <c r="T1010" s="10">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s="6">
        <f t="shared" si="91"/>
        <v>65</v>
      </c>
      <c r="Q1011" t="str">
        <f t="shared" si="92"/>
        <v>technology</v>
      </c>
      <c r="R1011" t="str">
        <f t="shared" si="93"/>
        <v>wearables</v>
      </c>
      <c r="S1011" s="10">
        <f t="shared" si="94"/>
        <v>42510.604699074072</v>
      </c>
      <c r="T1011" s="10">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s="6">
        <f t="shared" si="91"/>
        <v>55</v>
      </c>
      <c r="Q1012" t="str">
        <f t="shared" si="92"/>
        <v>technology</v>
      </c>
      <c r="R1012" t="str">
        <f t="shared" si="93"/>
        <v>wearables</v>
      </c>
      <c r="S1012" s="10">
        <f t="shared" si="94"/>
        <v>42561.829421296294</v>
      </c>
      <c r="T1012" s="10">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s="6">
        <f t="shared" si="91"/>
        <v>75</v>
      </c>
      <c r="Q1013" t="str">
        <f t="shared" si="92"/>
        <v>technology</v>
      </c>
      <c r="R1013" t="str">
        <f t="shared" si="93"/>
        <v>wearables</v>
      </c>
      <c r="S1013" s="10">
        <f t="shared" si="94"/>
        <v>41946.898090277777</v>
      </c>
      <c r="T1013" s="10">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s="6">
        <f t="shared" si="91"/>
        <v>1389.3561935483872</v>
      </c>
      <c r="Q1014" t="str">
        <f t="shared" si="92"/>
        <v>technology</v>
      </c>
      <c r="R1014" t="str">
        <f t="shared" si="93"/>
        <v>wearables</v>
      </c>
      <c r="S1014" s="10">
        <f t="shared" si="94"/>
        <v>42714.440416666665</v>
      </c>
      <c r="T1014" s="10">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s="6">
        <f t="shared" si="91"/>
        <v>95.911111111111111</v>
      </c>
      <c r="Q1015" t="str">
        <f t="shared" si="92"/>
        <v>technology</v>
      </c>
      <c r="R1015" t="str">
        <f t="shared" si="93"/>
        <v>wearables</v>
      </c>
      <c r="S1015" s="10">
        <f t="shared" si="94"/>
        <v>42339.833981481483</v>
      </c>
      <c r="T1015" s="10">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s="6">
        <f t="shared" si="91"/>
        <v>191.25</v>
      </c>
      <c r="Q1016" t="str">
        <f t="shared" si="92"/>
        <v>technology</v>
      </c>
      <c r="R1016" t="str">
        <f t="shared" si="93"/>
        <v>wearables</v>
      </c>
      <c r="S1016" s="10">
        <f t="shared" si="94"/>
        <v>41955.002488425926</v>
      </c>
      <c r="T1016" s="10">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s="6">
        <f t="shared" si="91"/>
        <v>40</v>
      </c>
      <c r="Q1017" t="str">
        <f t="shared" si="92"/>
        <v>technology</v>
      </c>
      <c r="R1017" t="str">
        <f t="shared" si="93"/>
        <v>wearables</v>
      </c>
      <c r="S1017" s="10">
        <f t="shared" si="94"/>
        <v>42303.878414351857</v>
      </c>
      <c r="T1017" s="10">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s="6">
        <f t="shared" si="91"/>
        <v>74.78947368421052</v>
      </c>
      <c r="Q1018" t="str">
        <f t="shared" si="92"/>
        <v>technology</v>
      </c>
      <c r="R1018" t="str">
        <f t="shared" si="93"/>
        <v>wearables</v>
      </c>
      <c r="S1018" s="10">
        <f t="shared" si="94"/>
        <v>42422.107129629629</v>
      </c>
      <c r="T1018" s="10">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s="6">
        <f t="shared" si="91"/>
        <v>161.11830985915492</v>
      </c>
      <c r="Q1019" t="str">
        <f t="shared" si="92"/>
        <v>technology</v>
      </c>
      <c r="R1019" t="str">
        <f t="shared" si="93"/>
        <v>wearables</v>
      </c>
      <c r="S1019" s="10">
        <f t="shared" si="94"/>
        <v>42289.675173611111</v>
      </c>
      <c r="T1019" s="10">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s="6">
        <f t="shared" si="91"/>
        <v>88.714285714285708</v>
      </c>
      <c r="Q1020" t="str">
        <f t="shared" si="92"/>
        <v>technology</v>
      </c>
      <c r="R1020" t="str">
        <f t="shared" si="93"/>
        <v>wearables</v>
      </c>
      <c r="S1020" s="10">
        <f t="shared" si="94"/>
        <v>42535.492280092592</v>
      </c>
      <c r="T1020" s="10">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s="6">
        <f t="shared" si="91"/>
        <v>53.25</v>
      </c>
      <c r="Q1021" t="str">
        <f t="shared" si="92"/>
        <v>technology</v>
      </c>
      <c r="R1021" t="str">
        <f t="shared" si="93"/>
        <v>wearables</v>
      </c>
      <c r="S1021" s="10">
        <f t="shared" si="94"/>
        <v>42009.973946759259</v>
      </c>
      <c r="T1021" s="10">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s="6">
        <f t="shared" si="91"/>
        <v>22.079728033472804</v>
      </c>
      <c r="Q1023" t="str">
        <f t="shared" si="92"/>
        <v>music</v>
      </c>
      <c r="R1023" t="str">
        <f t="shared" si="93"/>
        <v>electronic music</v>
      </c>
      <c r="S1023" s="10">
        <f t="shared" si="94"/>
        <v>42271.251979166671</v>
      </c>
      <c r="T1023" s="10">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s="6">
        <f t="shared" si="91"/>
        <v>36.206106870229007</v>
      </c>
      <c r="Q1025" t="str">
        <f t="shared" si="92"/>
        <v>music</v>
      </c>
      <c r="R1025" t="str">
        <f t="shared" si="93"/>
        <v>electronic music</v>
      </c>
      <c r="S1025" s="10">
        <f t="shared" si="94"/>
        <v>42145.919687500005</v>
      </c>
      <c r="T1025" s="10">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s="6">
        <f t="shared" si="91"/>
        <v>388.9762295081967</v>
      </c>
      <c r="Q1026" t="str">
        <f t="shared" si="92"/>
        <v>music</v>
      </c>
      <c r="R1026" t="str">
        <f t="shared" si="93"/>
        <v>electronic music</v>
      </c>
      <c r="S1026" s="10">
        <f t="shared" si="94"/>
        <v>42370.580590277779</v>
      </c>
      <c r="T1026" s="10">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s="6">
        <f t="shared" ref="P1027:P1090" si="97">E1027/L1027</f>
        <v>71.848571428571432</v>
      </c>
      <c r="Q1027" t="str">
        <f t="shared" ref="Q1027:Q1090" si="98">LEFT(N1027,SEARCH("/",N1027)-1)</f>
        <v>music</v>
      </c>
      <c r="R1027" t="str">
        <f t="shared" ref="R1027:R1090" si="99">RIGHT(N1027,LEN(N1027)-SEARCH("/",N1027))</f>
        <v>electronic music</v>
      </c>
      <c r="S1027" s="10">
        <f t="shared" ref="S1027:S1090" si="100">(((J1027/60)/60)/24)+DATE(1970,1,1)</f>
        <v>42049.833761574075</v>
      </c>
      <c r="T1027" s="10">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s="6">
        <f t="shared" si="97"/>
        <v>69.666666666666671</v>
      </c>
      <c r="Q1029" t="str">
        <f t="shared" si="98"/>
        <v>music</v>
      </c>
      <c r="R1029" t="str">
        <f t="shared" si="99"/>
        <v>electronic music</v>
      </c>
      <c r="S1029" s="10">
        <f t="shared" si="100"/>
        <v>41905.034108796295</v>
      </c>
      <c r="T1029" s="10">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s="6">
        <f t="shared" si="97"/>
        <v>43.031446540880502</v>
      </c>
      <c r="Q1032" t="str">
        <f t="shared" si="98"/>
        <v>music</v>
      </c>
      <c r="R1032" t="str">
        <f t="shared" si="99"/>
        <v>electronic music</v>
      </c>
      <c r="S1032" s="10">
        <f t="shared" si="100"/>
        <v>42611.483206018514</v>
      </c>
      <c r="T1032" s="10">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s="6">
        <f t="shared" si="97"/>
        <v>108.48484848484848</v>
      </c>
      <c r="Q1033" t="str">
        <f t="shared" si="98"/>
        <v>music</v>
      </c>
      <c r="R1033" t="str">
        <f t="shared" si="99"/>
        <v>electronic music</v>
      </c>
      <c r="S1033" s="10">
        <f t="shared" si="100"/>
        <v>42324.764004629629</v>
      </c>
      <c r="T1033" s="10">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s="6">
        <f t="shared" si="97"/>
        <v>61.029583333333335</v>
      </c>
      <c r="Q1034" t="str">
        <f t="shared" si="98"/>
        <v>music</v>
      </c>
      <c r="R1034" t="str">
        <f t="shared" si="99"/>
        <v>electronic music</v>
      </c>
      <c r="S1034" s="10">
        <f t="shared" si="100"/>
        <v>42514.666956018518</v>
      </c>
      <c r="T1034" s="10">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s="6">
        <f t="shared" si="97"/>
        <v>39.157168674698795</v>
      </c>
      <c r="Q1036" t="str">
        <f t="shared" si="98"/>
        <v>music</v>
      </c>
      <c r="R1036" t="str">
        <f t="shared" si="99"/>
        <v>electronic music</v>
      </c>
      <c r="S1036" s="10">
        <f t="shared" si="100"/>
        <v>42555.166712962964</v>
      </c>
      <c r="T1036" s="10">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s="6">
        <f t="shared" si="97"/>
        <v>48.61904761904762</v>
      </c>
      <c r="Q1039" t="str">
        <f t="shared" si="98"/>
        <v>music</v>
      </c>
      <c r="R1039" t="str">
        <f t="shared" si="99"/>
        <v>electronic music</v>
      </c>
      <c r="S1039" s="10">
        <f t="shared" si="100"/>
        <v>42119.822476851856</v>
      </c>
      <c r="T1039" s="10">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s="6">
        <f t="shared" si="97"/>
        <v>21.366666666666667</v>
      </c>
      <c r="Q1041" t="str">
        <f t="shared" si="98"/>
        <v>music</v>
      </c>
      <c r="R1041" t="str">
        <f t="shared" si="99"/>
        <v>electronic music</v>
      </c>
      <c r="S1041" s="10">
        <f t="shared" si="100"/>
        <v>42692.109328703707</v>
      </c>
      <c r="T1041" s="10">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s="6">
        <f t="shared" si="97"/>
        <v>250</v>
      </c>
      <c r="Q1042" t="str">
        <f t="shared" si="98"/>
        <v>journalism</v>
      </c>
      <c r="R1042" t="str">
        <f t="shared" si="99"/>
        <v>audio</v>
      </c>
      <c r="S1042" s="10">
        <f t="shared" si="100"/>
        <v>42579.708437499998</v>
      </c>
      <c r="T1042" s="10">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0">
        <f t="shared" si="100"/>
        <v>41831.060092592597</v>
      </c>
      <c r="T1043" s="10">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s="6">
        <f t="shared" si="97"/>
        <v>10</v>
      </c>
      <c r="Q1044" t="str">
        <f t="shared" si="98"/>
        <v>journalism</v>
      </c>
      <c r="R1044" t="str">
        <f t="shared" si="99"/>
        <v>audio</v>
      </c>
      <c r="S1044" s="10">
        <f t="shared" si="100"/>
        <v>41851.696157407408</v>
      </c>
      <c r="T1044" s="10">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s="6">
        <f t="shared" si="97"/>
        <v>29.236301369863014</v>
      </c>
      <c r="Q1045" t="str">
        <f t="shared" si="98"/>
        <v>journalism</v>
      </c>
      <c r="R1045" t="str">
        <f t="shared" si="99"/>
        <v>audio</v>
      </c>
      <c r="S1045" s="10">
        <f t="shared" si="100"/>
        <v>42114.252951388888</v>
      </c>
      <c r="T1045" s="10">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s="6">
        <f t="shared" si="97"/>
        <v>3</v>
      </c>
      <c r="Q1046" t="str">
        <f t="shared" si="98"/>
        <v>journalism</v>
      </c>
      <c r="R1046" t="str">
        <f t="shared" si="99"/>
        <v>audio</v>
      </c>
      <c r="S1046" s="10">
        <f t="shared" si="100"/>
        <v>42011.925937499997</v>
      </c>
      <c r="T1046" s="10">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s="6">
        <f t="shared" si="97"/>
        <v>33.25</v>
      </c>
      <c r="Q1047" t="str">
        <f t="shared" si="98"/>
        <v>journalism</v>
      </c>
      <c r="R1047" t="str">
        <f t="shared" si="99"/>
        <v>audio</v>
      </c>
      <c r="S1047" s="10">
        <f t="shared" si="100"/>
        <v>41844.874421296299</v>
      </c>
      <c r="T1047" s="10">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0">
        <f t="shared" si="100"/>
        <v>42319.851388888885</v>
      </c>
      <c r="T1048" s="10">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s="6">
        <f t="shared" si="97"/>
        <v>1</v>
      </c>
      <c r="Q1049" t="str">
        <f t="shared" si="98"/>
        <v>journalism</v>
      </c>
      <c r="R1049" t="str">
        <f t="shared" si="99"/>
        <v>audio</v>
      </c>
      <c r="S1049" s="10">
        <f t="shared" si="100"/>
        <v>41918.818460648145</v>
      </c>
      <c r="T1049" s="10">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s="6">
        <f t="shared" si="97"/>
        <v>53</v>
      </c>
      <c r="Q1050" t="str">
        <f t="shared" si="98"/>
        <v>journalism</v>
      </c>
      <c r="R1050" t="str">
        <f t="shared" si="99"/>
        <v>audio</v>
      </c>
      <c r="S1050" s="10">
        <f t="shared" si="100"/>
        <v>42598.053113425922</v>
      </c>
      <c r="T1050" s="10">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0">
        <f t="shared" si="100"/>
        <v>42382.431076388893</v>
      </c>
      <c r="T1051" s="10">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0">
        <f t="shared" si="100"/>
        <v>42231.7971875</v>
      </c>
      <c r="T1052" s="10">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0">
        <f t="shared" si="100"/>
        <v>41850.014178240745</v>
      </c>
      <c r="T1053" s="10">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0">
        <f t="shared" si="100"/>
        <v>42483.797395833331</v>
      </c>
      <c r="T1054" s="10">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s="6">
        <f t="shared" si="97"/>
        <v>15</v>
      </c>
      <c r="Q1055" t="str">
        <f t="shared" si="98"/>
        <v>journalism</v>
      </c>
      <c r="R1055" t="str">
        <f t="shared" si="99"/>
        <v>audio</v>
      </c>
      <c r="S1055" s="10">
        <f t="shared" si="100"/>
        <v>42775.172824074078</v>
      </c>
      <c r="T1055" s="10">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0">
        <f t="shared" si="100"/>
        <v>41831.851840277777</v>
      </c>
      <c r="T1056" s="10">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0">
        <f t="shared" si="100"/>
        <v>42406.992418981477</v>
      </c>
      <c r="T1057" s="10">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0">
        <f t="shared" si="100"/>
        <v>42058.719641203701</v>
      </c>
      <c r="T1058" s="10">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0">
        <f t="shared" si="100"/>
        <v>42678.871331018512</v>
      </c>
      <c r="T1059" s="10">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0">
        <f t="shared" si="100"/>
        <v>42047.900960648149</v>
      </c>
      <c r="T1060" s="10">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0">
        <f t="shared" si="100"/>
        <v>42046.79</v>
      </c>
      <c r="T1061" s="10">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s="6">
        <f t="shared" si="97"/>
        <v>50</v>
      </c>
      <c r="Q1062" t="str">
        <f t="shared" si="98"/>
        <v>journalism</v>
      </c>
      <c r="R1062" t="str">
        <f t="shared" si="99"/>
        <v>audio</v>
      </c>
      <c r="S1062" s="10">
        <f t="shared" si="100"/>
        <v>42079.913113425922</v>
      </c>
      <c r="T1062" s="10">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0">
        <f t="shared" si="100"/>
        <v>42432.276712962965</v>
      </c>
      <c r="T1063" s="10">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s="6">
        <f t="shared" si="97"/>
        <v>47.5</v>
      </c>
      <c r="Q1064" t="str">
        <f t="shared" si="98"/>
        <v>journalism</v>
      </c>
      <c r="R1064" t="str">
        <f t="shared" si="99"/>
        <v>audio</v>
      </c>
      <c r="S1064" s="10">
        <f t="shared" si="100"/>
        <v>42556.807187500002</v>
      </c>
      <c r="T1064" s="10">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0">
        <f t="shared" si="100"/>
        <v>42583.030810185184</v>
      </c>
      <c r="T1065" s="10">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s="6">
        <f t="shared" si="97"/>
        <v>65.666666666666671</v>
      </c>
      <c r="Q1066" t="str">
        <f t="shared" si="98"/>
        <v>games</v>
      </c>
      <c r="R1066" t="str">
        <f t="shared" si="99"/>
        <v>video games</v>
      </c>
      <c r="S1066" s="10">
        <f t="shared" si="100"/>
        <v>41417.228043981479</v>
      </c>
      <c r="T1066" s="10">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s="6">
        <f t="shared" si="97"/>
        <v>16.2</v>
      </c>
      <c r="Q1067" t="str">
        <f t="shared" si="98"/>
        <v>games</v>
      </c>
      <c r="R1067" t="str">
        <f t="shared" si="99"/>
        <v>video games</v>
      </c>
      <c r="S1067" s="10">
        <f t="shared" si="100"/>
        <v>41661.381041666667</v>
      </c>
      <c r="T1067" s="10">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s="6">
        <f t="shared" si="97"/>
        <v>34.128378378378379</v>
      </c>
      <c r="Q1068" t="str">
        <f t="shared" si="98"/>
        <v>games</v>
      </c>
      <c r="R1068" t="str">
        <f t="shared" si="99"/>
        <v>video games</v>
      </c>
      <c r="S1068" s="10">
        <f t="shared" si="100"/>
        <v>41445.962754629632</v>
      </c>
      <c r="T1068" s="10">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s="6">
        <f t="shared" si="97"/>
        <v>13</v>
      </c>
      <c r="Q1069" t="str">
        <f t="shared" si="98"/>
        <v>games</v>
      </c>
      <c r="R1069" t="str">
        <f t="shared" si="99"/>
        <v>video games</v>
      </c>
      <c r="S1069" s="10">
        <f t="shared" si="100"/>
        <v>41599.855682870373</v>
      </c>
      <c r="T1069" s="10">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s="6">
        <f t="shared" si="97"/>
        <v>11.25</v>
      </c>
      <c r="Q1070" t="str">
        <f t="shared" si="98"/>
        <v>games</v>
      </c>
      <c r="R1070" t="str">
        <f t="shared" si="99"/>
        <v>video games</v>
      </c>
      <c r="S1070" s="10">
        <f t="shared" si="100"/>
        <v>42440.371111111104</v>
      </c>
      <c r="T1070" s="10">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s="6">
        <f t="shared" si="97"/>
        <v>40.476190476190474</v>
      </c>
      <c r="Q1071" t="str">
        <f t="shared" si="98"/>
        <v>games</v>
      </c>
      <c r="R1071" t="str">
        <f t="shared" si="99"/>
        <v>video games</v>
      </c>
      <c r="S1071" s="10">
        <f t="shared" si="100"/>
        <v>41572.229849537034</v>
      </c>
      <c r="T1071" s="10">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s="6">
        <f t="shared" si="97"/>
        <v>35</v>
      </c>
      <c r="Q1072" t="str">
        <f t="shared" si="98"/>
        <v>games</v>
      </c>
      <c r="R1072" t="str">
        <f t="shared" si="99"/>
        <v>video games</v>
      </c>
      <c r="S1072" s="10">
        <f t="shared" si="100"/>
        <v>41163.011828703704</v>
      </c>
      <c r="T1072" s="10">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0">
        <f t="shared" si="100"/>
        <v>42295.753391203703</v>
      </c>
      <c r="T1073" s="10">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s="6">
        <f t="shared" si="97"/>
        <v>12.75</v>
      </c>
      <c r="Q1074" t="str">
        <f t="shared" si="98"/>
        <v>games</v>
      </c>
      <c r="R1074" t="str">
        <f t="shared" si="99"/>
        <v>video games</v>
      </c>
      <c r="S1074" s="10">
        <f t="shared" si="100"/>
        <v>41645.832141203704</v>
      </c>
      <c r="T1074" s="10">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s="6">
        <f t="shared" si="97"/>
        <v>10</v>
      </c>
      <c r="Q1075" t="str">
        <f t="shared" si="98"/>
        <v>games</v>
      </c>
      <c r="R1075" t="str">
        <f t="shared" si="99"/>
        <v>video games</v>
      </c>
      <c r="S1075" s="10">
        <f t="shared" si="100"/>
        <v>40802.964594907404</v>
      </c>
      <c r="T1075" s="10">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s="6">
        <f t="shared" si="97"/>
        <v>113.56666666666666</v>
      </c>
      <c r="Q1076" t="str">
        <f t="shared" si="98"/>
        <v>games</v>
      </c>
      <c r="R1076" t="str">
        <f t="shared" si="99"/>
        <v>video games</v>
      </c>
      <c r="S1076" s="10">
        <f t="shared" si="100"/>
        <v>41613.172974537039</v>
      </c>
      <c r="T1076" s="10">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s="6">
        <f t="shared" si="97"/>
        <v>15</v>
      </c>
      <c r="Q1077" t="str">
        <f t="shared" si="98"/>
        <v>games</v>
      </c>
      <c r="R1077" t="str">
        <f t="shared" si="99"/>
        <v>video games</v>
      </c>
      <c r="S1077" s="10">
        <f t="shared" si="100"/>
        <v>41005.904120370367</v>
      </c>
      <c r="T1077" s="10">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s="6">
        <f t="shared" si="97"/>
        <v>48.281025641025643</v>
      </c>
      <c r="Q1078" t="str">
        <f t="shared" si="98"/>
        <v>games</v>
      </c>
      <c r="R1078" t="str">
        <f t="shared" si="99"/>
        <v>video games</v>
      </c>
      <c r="S1078" s="10">
        <f t="shared" si="100"/>
        <v>41838.377893518518</v>
      </c>
      <c r="T1078" s="10">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s="6">
        <f t="shared" si="97"/>
        <v>43.976047904191617</v>
      </c>
      <c r="Q1079" t="str">
        <f t="shared" si="98"/>
        <v>games</v>
      </c>
      <c r="R1079" t="str">
        <f t="shared" si="99"/>
        <v>video games</v>
      </c>
      <c r="S1079" s="10">
        <f t="shared" si="100"/>
        <v>42353.16679398148</v>
      </c>
      <c r="T1079" s="10">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s="6">
        <f t="shared" si="97"/>
        <v>9</v>
      </c>
      <c r="Q1080" t="str">
        <f t="shared" si="98"/>
        <v>games</v>
      </c>
      <c r="R1080" t="str">
        <f t="shared" si="99"/>
        <v>video games</v>
      </c>
      <c r="S1080" s="10">
        <f t="shared" si="100"/>
        <v>40701.195844907408</v>
      </c>
      <c r="T1080" s="10">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s="6">
        <f t="shared" si="97"/>
        <v>37.666666666666664</v>
      </c>
      <c r="Q1081" t="str">
        <f t="shared" si="98"/>
        <v>games</v>
      </c>
      <c r="R1081" t="str">
        <f t="shared" si="99"/>
        <v>video games</v>
      </c>
      <c r="S1081" s="10">
        <f t="shared" si="100"/>
        <v>42479.566388888896</v>
      </c>
      <c r="T1081" s="10">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s="6">
        <f t="shared" si="97"/>
        <v>18.581632653061224</v>
      </c>
      <c r="Q1082" t="str">
        <f t="shared" si="98"/>
        <v>games</v>
      </c>
      <c r="R1082" t="str">
        <f t="shared" si="99"/>
        <v>video games</v>
      </c>
      <c r="S1082" s="10">
        <f t="shared" si="100"/>
        <v>41740.138113425928</v>
      </c>
      <c r="T1082" s="10">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s="6">
        <f t="shared" si="97"/>
        <v>3</v>
      </c>
      <c r="Q1083" t="str">
        <f t="shared" si="98"/>
        <v>games</v>
      </c>
      <c r="R1083" t="str">
        <f t="shared" si="99"/>
        <v>video games</v>
      </c>
      <c r="S1083" s="10">
        <f t="shared" si="100"/>
        <v>42002.926990740743</v>
      </c>
      <c r="T1083" s="10">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s="6">
        <f t="shared" si="97"/>
        <v>18.666666666666668</v>
      </c>
      <c r="Q1084" t="str">
        <f t="shared" si="98"/>
        <v>games</v>
      </c>
      <c r="R1084" t="str">
        <f t="shared" si="99"/>
        <v>video games</v>
      </c>
      <c r="S1084" s="10">
        <f t="shared" si="100"/>
        <v>41101.906111111115</v>
      </c>
      <c r="T1084" s="10">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s="6">
        <f t="shared" si="97"/>
        <v>410</v>
      </c>
      <c r="Q1085" t="str">
        <f t="shared" si="98"/>
        <v>games</v>
      </c>
      <c r="R1085" t="str">
        <f t="shared" si="99"/>
        <v>video games</v>
      </c>
      <c r="S1085" s="10">
        <f t="shared" si="100"/>
        <v>41793.659525462965</v>
      </c>
      <c r="T1085" s="10">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0">
        <f t="shared" si="100"/>
        <v>41829.912083333329</v>
      </c>
      <c r="T1086" s="10">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s="6">
        <f t="shared" si="97"/>
        <v>114</v>
      </c>
      <c r="Q1087" t="str">
        <f t="shared" si="98"/>
        <v>games</v>
      </c>
      <c r="R1087" t="str">
        <f t="shared" si="99"/>
        <v>video games</v>
      </c>
      <c r="S1087" s="10">
        <f t="shared" si="100"/>
        <v>42413.671006944445</v>
      </c>
      <c r="T1087" s="10">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s="6">
        <f t="shared" si="97"/>
        <v>7.5</v>
      </c>
      <c r="Q1088" t="str">
        <f t="shared" si="98"/>
        <v>games</v>
      </c>
      <c r="R1088" t="str">
        <f t="shared" si="99"/>
        <v>video games</v>
      </c>
      <c r="S1088" s="10">
        <f t="shared" si="100"/>
        <v>41845.866793981484</v>
      </c>
      <c r="T1088" s="10">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0">
        <f t="shared" si="100"/>
        <v>41775.713969907411</v>
      </c>
      <c r="T1089" s="10">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s="6">
        <f t="shared" si="97"/>
        <v>43.41727891156463</v>
      </c>
      <c r="Q1090" t="str">
        <f t="shared" si="98"/>
        <v>games</v>
      </c>
      <c r="R1090" t="str">
        <f t="shared" si="99"/>
        <v>video games</v>
      </c>
      <c r="S1090" s="10">
        <f t="shared" si="100"/>
        <v>41723.799386574072</v>
      </c>
      <c r="T1090" s="10">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s="6">
        <f t="shared" ref="P1091:P1154" si="103">E1091/L1091</f>
        <v>23.959183673469386</v>
      </c>
      <c r="Q1091" t="str">
        <f t="shared" ref="Q1091:Q1154" si="104">LEFT(N1091,SEARCH("/",N1091)-1)</f>
        <v>games</v>
      </c>
      <c r="R1091" t="str">
        <f t="shared" ref="R1091:R1154" si="105">RIGHT(N1091,LEN(N1091)-SEARCH("/",N1091))</f>
        <v>video games</v>
      </c>
      <c r="S1091" s="10">
        <f t="shared" ref="S1091:S1154" si="106">(((J1091/60)/60)/24)+DATE(1970,1,1)</f>
        <v>42151.189525462964</v>
      </c>
      <c r="T1091" s="10">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s="6">
        <f t="shared" si="103"/>
        <v>5</v>
      </c>
      <c r="Q1092" t="str">
        <f t="shared" si="104"/>
        <v>games</v>
      </c>
      <c r="R1092" t="str">
        <f t="shared" si="105"/>
        <v>video games</v>
      </c>
      <c r="S1092" s="10">
        <f t="shared" si="106"/>
        <v>42123.185798611114</v>
      </c>
      <c r="T1092" s="10">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s="6">
        <f t="shared" si="103"/>
        <v>12.5</v>
      </c>
      <c r="Q1093" t="str">
        <f t="shared" si="104"/>
        <v>games</v>
      </c>
      <c r="R1093" t="str">
        <f t="shared" si="105"/>
        <v>video games</v>
      </c>
      <c r="S1093" s="10">
        <f t="shared" si="106"/>
        <v>42440.820277777777</v>
      </c>
      <c r="T1093" s="10">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s="6">
        <f t="shared" si="103"/>
        <v>3</v>
      </c>
      <c r="Q1094" t="str">
        <f t="shared" si="104"/>
        <v>games</v>
      </c>
      <c r="R1094" t="str">
        <f t="shared" si="105"/>
        <v>video games</v>
      </c>
      <c r="S1094" s="10">
        <f t="shared" si="106"/>
        <v>41250.025902777779</v>
      </c>
      <c r="T1094" s="10">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s="6">
        <f t="shared" si="103"/>
        <v>10.5625</v>
      </c>
      <c r="Q1095" t="str">
        <f t="shared" si="104"/>
        <v>games</v>
      </c>
      <c r="R1095" t="str">
        <f t="shared" si="105"/>
        <v>video games</v>
      </c>
      <c r="S1095" s="10">
        <f t="shared" si="106"/>
        <v>42396.973807870367</v>
      </c>
      <c r="T1095" s="10">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s="6">
        <f t="shared" si="103"/>
        <v>267.80851063829789</v>
      </c>
      <c r="Q1097" t="str">
        <f t="shared" si="104"/>
        <v>games</v>
      </c>
      <c r="R1097" t="str">
        <f t="shared" si="105"/>
        <v>video games</v>
      </c>
      <c r="S1097" s="10">
        <f t="shared" si="106"/>
        <v>41486.537268518521</v>
      </c>
      <c r="T1097" s="10">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s="6">
        <f t="shared" si="103"/>
        <v>6.7142857142857144</v>
      </c>
      <c r="Q1099" t="str">
        <f t="shared" si="104"/>
        <v>games</v>
      </c>
      <c r="R1099" t="str">
        <f t="shared" si="105"/>
        <v>video games</v>
      </c>
      <c r="S1099" s="10">
        <f t="shared" si="106"/>
        <v>41660.792557870373</v>
      </c>
      <c r="T1099" s="10">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s="6">
        <f t="shared" si="103"/>
        <v>81.954545454545453</v>
      </c>
      <c r="Q1100" t="str">
        <f t="shared" si="104"/>
        <v>games</v>
      </c>
      <c r="R1100" t="str">
        <f t="shared" si="105"/>
        <v>video games</v>
      </c>
      <c r="S1100" s="10">
        <f t="shared" si="106"/>
        <v>41712.762673611112</v>
      </c>
      <c r="T1100" s="10">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s="6">
        <f t="shared" si="103"/>
        <v>25</v>
      </c>
      <c r="Q1101" t="str">
        <f t="shared" si="104"/>
        <v>games</v>
      </c>
      <c r="R1101" t="str">
        <f t="shared" si="105"/>
        <v>video games</v>
      </c>
      <c r="S1101" s="10">
        <f t="shared" si="106"/>
        <v>42107.836435185185</v>
      </c>
      <c r="T1101" s="10">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s="6">
        <f t="shared" si="103"/>
        <v>10</v>
      </c>
      <c r="Q1102" t="str">
        <f t="shared" si="104"/>
        <v>games</v>
      </c>
      <c r="R1102" t="str">
        <f t="shared" si="105"/>
        <v>video games</v>
      </c>
      <c r="S1102" s="10">
        <f t="shared" si="106"/>
        <v>42384.110775462963</v>
      </c>
      <c r="T1102" s="10">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s="6">
        <f t="shared" si="103"/>
        <v>6.833333333333333</v>
      </c>
      <c r="Q1103" t="str">
        <f t="shared" si="104"/>
        <v>games</v>
      </c>
      <c r="R1103" t="str">
        <f t="shared" si="105"/>
        <v>video games</v>
      </c>
      <c r="S1103" s="10">
        <f t="shared" si="106"/>
        <v>42538.77243055556</v>
      </c>
      <c r="T1103" s="10">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s="6">
        <f t="shared" si="103"/>
        <v>17.708333333333332</v>
      </c>
      <c r="Q1104" t="str">
        <f t="shared" si="104"/>
        <v>games</v>
      </c>
      <c r="R1104" t="str">
        <f t="shared" si="105"/>
        <v>video games</v>
      </c>
      <c r="S1104" s="10">
        <f t="shared" si="106"/>
        <v>41577.045428240745</v>
      </c>
      <c r="T1104" s="10">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s="6">
        <f t="shared" si="103"/>
        <v>16.2</v>
      </c>
      <c r="Q1105" t="str">
        <f t="shared" si="104"/>
        <v>games</v>
      </c>
      <c r="R1105" t="str">
        <f t="shared" si="105"/>
        <v>video games</v>
      </c>
      <c r="S1105" s="10">
        <f t="shared" si="106"/>
        <v>42479.22210648148</v>
      </c>
      <c r="T1105" s="10">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s="6">
        <f t="shared" si="103"/>
        <v>80.297297297297291</v>
      </c>
      <c r="Q1106" t="str">
        <f t="shared" si="104"/>
        <v>games</v>
      </c>
      <c r="R1106" t="str">
        <f t="shared" si="105"/>
        <v>video games</v>
      </c>
      <c r="S1106" s="10">
        <f t="shared" si="106"/>
        <v>41771.40996527778</v>
      </c>
      <c r="T1106" s="10">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s="6">
        <f t="shared" si="103"/>
        <v>71.55</v>
      </c>
      <c r="Q1107" t="str">
        <f t="shared" si="104"/>
        <v>games</v>
      </c>
      <c r="R1107" t="str">
        <f t="shared" si="105"/>
        <v>video games</v>
      </c>
      <c r="S1107" s="10">
        <f t="shared" si="106"/>
        <v>41692.135729166665</v>
      </c>
      <c r="T1107" s="10">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s="6">
        <f t="shared" si="103"/>
        <v>23.571428571428573</v>
      </c>
      <c r="Q1108" t="str">
        <f t="shared" si="104"/>
        <v>games</v>
      </c>
      <c r="R1108" t="str">
        <f t="shared" si="105"/>
        <v>video games</v>
      </c>
      <c r="S1108" s="10">
        <f t="shared" si="106"/>
        <v>40973.740451388891</v>
      </c>
      <c r="T1108" s="10">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0">
        <f t="shared" si="106"/>
        <v>41813.861388888887</v>
      </c>
      <c r="T1109" s="10">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s="6">
        <f t="shared" si="103"/>
        <v>34.88095238095238</v>
      </c>
      <c r="Q1110" t="str">
        <f t="shared" si="104"/>
        <v>games</v>
      </c>
      <c r="R1110" t="str">
        <f t="shared" si="105"/>
        <v>video games</v>
      </c>
      <c r="S1110" s="10">
        <f t="shared" si="106"/>
        <v>40952.636979166666</v>
      </c>
      <c r="T1110" s="10">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s="6">
        <f t="shared" si="103"/>
        <v>15</v>
      </c>
      <c r="Q1111" t="str">
        <f t="shared" si="104"/>
        <v>games</v>
      </c>
      <c r="R1111" t="str">
        <f t="shared" si="105"/>
        <v>video games</v>
      </c>
      <c r="S1111" s="10">
        <f t="shared" si="106"/>
        <v>42662.752199074079</v>
      </c>
      <c r="T1111" s="10">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s="6">
        <f t="shared" si="103"/>
        <v>23.181818181818183</v>
      </c>
      <c r="Q1112" t="str">
        <f t="shared" si="104"/>
        <v>games</v>
      </c>
      <c r="R1112" t="str">
        <f t="shared" si="105"/>
        <v>video games</v>
      </c>
      <c r="S1112" s="10">
        <f t="shared" si="106"/>
        <v>41220.933124999996</v>
      </c>
      <c r="T1112" s="10">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s="6">
        <f t="shared" si="103"/>
        <v>1</v>
      </c>
      <c r="Q1113" t="str">
        <f t="shared" si="104"/>
        <v>games</v>
      </c>
      <c r="R1113" t="str">
        <f t="shared" si="105"/>
        <v>video games</v>
      </c>
      <c r="S1113" s="10">
        <f t="shared" si="106"/>
        <v>42347.203587962969</v>
      </c>
      <c r="T1113" s="10">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s="6">
        <f t="shared" si="103"/>
        <v>100.23371794871794</v>
      </c>
      <c r="Q1114" t="str">
        <f t="shared" si="104"/>
        <v>games</v>
      </c>
      <c r="R1114" t="str">
        <f t="shared" si="105"/>
        <v>video games</v>
      </c>
      <c r="S1114" s="10">
        <f t="shared" si="106"/>
        <v>41963.759386574078</v>
      </c>
      <c r="T1114" s="10">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s="6">
        <f t="shared" si="103"/>
        <v>5</v>
      </c>
      <c r="Q1115" t="str">
        <f t="shared" si="104"/>
        <v>games</v>
      </c>
      <c r="R1115" t="str">
        <f t="shared" si="105"/>
        <v>video games</v>
      </c>
      <c r="S1115" s="10">
        <f t="shared" si="106"/>
        <v>41835.977083333331</v>
      </c>
      <c r="T1115" s="10">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s="6">
        <f t="shared" si="103"/>
        <v>3.3333333333333335</v>
      </c>
      <c r="Q1116" t="str">
        <f t="shared" si="104"/>
        <v>games</v>
      </c>
      <c r="R1116" t="str">
        <f t="shared" si="105"/>
        <v>video games</v>
      </c>
      <c r="S1116" s="10">
        <f t="shared" si="106"/>
        <v>41526.345914351856</v>
      </c>
      <c r="T1116" s="10">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s="6">
        <f t="shared" si="103"/>
        <v>13.25</v>
      </c>
      <c r="Q1117" t="str">
        <f t="shared" si="104"/>
        <v>games</v>
      </c>
      <c r="R1117" t="str">
        <f t="shared" si="105"/>
        <v>video games</v>
      </c>
      <c r="S1117" s="10">
        <f t="shared" si="106"/>
        <v>42429.695543981477</v>
      </c>
      <c r="T1117" s="10">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s="6">
        <f t="shared" si="103"/>
        <v>17.852</v>
      </c>
      <c r="Q1118" t="str">
        <f t="shared" si="104"/>
        <v>games</v>
      </c>
      <c r="R1118" t="str">
        <f t="shared" si="105"/>
        <v>video games</v>
      </c>
      <c r="S1118" s="10">
        <f t="shared" si="106"/>
        <v>41009.847314814811</v>
      </c>
      <c r="T1118" s="10">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s="6">
        <f t="shared" si="103"/>
        <v>10.375</v>
      </c>
      <c r="Q1119" t="str">
        <f t="shared" si="104"/>
        <v>games</v>
      </c>
      <c r="R1119" t="str">
        <f t="shared" si="105"/>
        <v>video games</v>
      </c>
      <c r="S1119" s="10">
        <f t="shared" si="106"/>
        <v>42333.598530092597</v>
      </c>
      <c r="T1119" s="10">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s="6">
        <f t="shared" si="103"/>
        <v>36.333333333333336</v>
      </c>
      <c r="Q1120" t="str">
        <f t="shared" si="104"/>
        <v>games</v>
      </c>
      <c r="R1120" t="str">
        <f t="shared" si="105"/>
        <v>video games</v>
      </c>
      <c r="S1120" s="10">
        <f t="shared" si="106"/>
        <v>41704.16642361111</v>
      </c>
      <c r="T1120" s="10">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s="6">
        <f t="shared" si="103"/>
        <v>5</v>
      </c>
      <c r="Q1121" t="str">
        <f t="shared" si="104"/>
        <v>games</v>
      </c>
      <c r="R1121" t="str">
        <f t="shared" si="105"/>
        <v>video games</v>
      </c>
      <c r="S1121" s="10">
        <f t="shared" si="106"/>
        <v>41722.792407407411</v>
      </c>
      <c r="T1121" s="10">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0">
        <f t="shared" si="106"/>
        <v>40799.872685185182</v>
      </c>
      <c r="T1122" s="10">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s="6">
        <f t="shared" si="103"/>
        <v>5.8</v>
      </c>
      <c r="Q1123" t="str">
        <f t="shared" si="104"/>
        <v>games</v>
      </c>
      <c r="R1123" t="str">
        <f t="shared" si="105"/>
        <v>video games</v>
      </c>
      <c r="S1123" s="10">
        <f t="shared" si="106"/>
        <v>42412.934212962966</v>
      </c>
      <c r="T1123" s="10">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0">
        <f t="shared" si="106"/>
        <v>41410.703993055555</v>
      </c>
      <c r="T1124" s="10">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s="6">
        <f t="shared" si="103"/>
        <v>3.6666666666666665</v>
      </c>
      <c r="Q1125" t="str">
        <f t="shared" si="104"/>
        <v>games</v>
      </c>
      <c r="R1125" t="str">
        <f t="shared" si="105"/>
        <v>video games</v>
      </c>
      <c r="S1125" s="10">
        <f t="shared" si="106"/>
        <v>41718.5237037037</v>
      </c>
      <c r="T1125" s="10">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s="6">
        <f t="shared" si="103"/>
        <v>60.714285714285715</v>
      </c>
      <c r="Q1126" t="str">
        <f t="shared" si="104"/>
        <v>games</v>
      </c>
      <c r="R1126" t="str">
        <f t="shared" si="105"/>
        <v>mobile games</v>
      </c>
      <c r="S1126" s="10">
        <f t="shared" si="106"/>
        <v>42094.667256944449</v>
      </c>
      <c r="T1126" s="10">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0">
        <f t="shared" si="106"/>
        <v>42212.624189814815</v>
      </c>
      <c r="T1127" s="10">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s="6">
        <f t="shared" si="103"/>
        <v>5</v>
      </c>
      <c r="Q1128" t="str">
        <f t="shared" si="104"/>
        <v>games</v>
      </c>
      <c r="R1128" t="str">
        <f t="shared" si="105"/>
        <v>mobile games</v>
      </c>
      <c r="S1128" s="10">
        <f t="shared" si="106"/>
        <v>42535.327476851846</v>
      </c>
      <c r="T1128" s="10">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s="6">
        <f t="shared" si="103"/>
        <v>25.434782608695652</v>
      </c>
      <c r="Q1129" t="str">
        <f t="shared" si="104"/>
        <v>games</v>
      </c>
      <c r="R1129" t="str">
        <f t="shared" si="105"/>
        <v>mobile games</v>
      </c>
      <c r="S1129" s="10">
        <f t="shared" si="106"/>
        <v>41926.854166666664</v>
      </c>
      <c r="T1129" s="10">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s="6">
        <f t="shared" si="103"/>
        <v>1</v>
      </c>
      <c r="Q1130" t="str">
        <f t="shared" si="104"/>
        <v>games</v>
      </c>
      <c r="R1130" t="str">
        <f t="shared" si="105"/>
        <v>mobile games</v>
      </c>
      <c r="S1130" s="10">
        <f t="shared" si="106"/>
        <v>41828.649502314816</v>
      </c>
      <c r="T1130" s="10">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s="6">
        <f t="shared" si="103"/>
        <v>10.5</v>
      </c>
      <c r="Q1131" t="str">
        <f t="shared" si="104"/>
        <v>games</v>
      </c>
      <c r="R1131" t="str">
        <f t="shared" si="105"/>
        <v>mobile games</v>
      </c>
      <c r="S1131" s="10">
        <f t="shared" si="106"/>
        <v>42496.264965277776</v>
      </c>
      <c r="T1131" s="10">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s="6">
        <f t="shared" si="103"/>
        <v>3.6666666666666665</v>
      </c>
      <c r="Q1132" t="str">
        <f t="shared" si="104"/>
        <v>games</v>
      </c>
      <c r="R1132" t="str">
        <f t="shared" si="105"/>
        <v>mobile games</v>
      </c>
      <c r="S1132" s="10">
        <f t="shared" si="106"/>
        <v>41908.996527777781</v>
      </c>
      <c r="T1132" s="10">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0">
        <f t="shared" si="106"/>
        <v>42332.908194444448</v>
      </c>
      <c r="T1133" s="10">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s="6">
        <f t="shared" si="103"/>
        <v>110.61538461538461</v>
      </c>
      <c r="Q1134" t="str">
        <f t="shared" si="104"/>
        <v>games</v>
      </c>
      <c r="R1134" t="str">
        <f t="shared" si="105"/>
        <v>mobile games</v>
      </c>
      <c r="S1134" s="10">
        <f t="shared" si="106"/>
        <v>42706.115405092598</v>
      </c>
      <c r="T1134" s="10">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s="6">
        <f t="shared" si="103"/>
        <v>20</v>
      </c>
      <c r="Q1135" t="str">
        <f t="shared" si="104"/>
        <v>games</v>
      </c>
      <c r="R1135" t="str">
        <f t="shared" si="105"/>
        <v>mobile games</v>
      </c>
      <c r="S1135" s="10">
        <f t="shared" si="106"/>
        <v>41821.407187500001</v>
      </c>
      <c r="T1135" s="10">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s="6">
        <f t="shared" si="103"/>
        <v>1</v>
      </c>
      <c r="Q1136" t="str">
        <f t="shared" si="104"/>
        <v>games</v>
      </c>
      <c r="R1136" t="str">
        <f t="shared" si="105"/>
        <v>mobile games</v>
      </c>
      <c r="S1136" s="10">
        <f t="shared" si="106"/>
        <v>41958.285046296296</v>
      </c>
      <c r="T1136" s="10">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s="6">
        <f t="shared" si="103"/>
        <v>50</v>
      </c>
      <c r="Q1137" t="str">
        <f t="shared" si="104"/>
        <v>games</v>
      </c>
      <c r="R1137" t="str">
        <f t="shared" si="105"/>
        <v>mobile games</v>
      </c>
      <c r="S1137" s="10">
        <f t="shared" si="106"/>
        <v>42558.989513888882</v>
      </c>
      <c r="T1137" s="10">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s="6">
        <f t="shared" si="103"/>
        <v>45</v>
      </c>
      <c r="Q1138" t="str">
        <f t="shared" si="104"/>
        <v>games</v>
      </c>
      <c r="R1138" t="str">
        <f t="shared" si="105"/>
        <v>mobile games</v>
      </c>
      <c r="S1138" s="10">
        <f t="shared" si="106"/>
        <v>42327.671631944439</v>
      </c>
      <c r="T1138" s="10">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s="6">
        <f t="shared" si="103"/>
        <v>253.2051282051282</v>
      </c>
      <c r="Q1139" t="str">
        <f t="shared" si="104"/>
        <v>games</v>
      </c>
      <c r="R1139" t="str">
        <f t="shared" si="105"/>
        <v>mobile games</v>
      </c>
      <c r="S1139" s="10">
        <f t="shared" si="106"/>
        <v>42453.819687499999</v>
      </c>
      <c r="T1139" s="10">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s="6">
        <f t="shared" si="103"/>
        <v>31.25</v>
      </c>
      <c r="Q1140" t="str">
        <f t="shared" si="104"/>
        <v>games</v>
      </c>
      <c r="R1140" t="str">
        <f t="shared" si="105"/>
        <v>mobile games</v>
      </c>
      <c r="S1140" s="10">
        <f t="shared" si="106"/>
        <v>42736.9066087963</v>
      </c>
      <c r="T1140" s="10">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s="6">
        <f t="shared" si="103"/>
        <v>5</v>
      </c>
      <c r="Q1141" t="str">
        <f t="shared" si="104"/>
        <v>games</v>
      </c>
      <c r="R1141" t="str">
        <f t="shared" si="105"/>
        <v>mobile games</v>
      </c>
      <c r="S1141" s="10">
        <f t="shared" si="106"/>
        <v>41975.347523148142</v>
      </c>
      <c r="T1141" s="10">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0">
        <f t="shared" si="106"/>
        <v>42192.462048611109</v>
      </c>
      <c r="T1142" s="10">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0">
        <f t="shared" si="106"/>
        <v>42164.699652777781</v>
      </c>
      <c r="T1143" s="10">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0">
        <f t="shared" si="106"/>
        <v>42022.006099537044</v>
      </c>
      <c r="T1144" s="10">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s="6">
        <f t="shared" si="103"/>
        <v>23.25</v>
      </c>
      <c r="Q1145" t="str">
        <f t="shared" si="104"/>
        <v>games</v>
      </c>
      <c r="R1145" t="str">
        <f t="shared" si="105"/>
        <v>mobile games</v>
      </c>
      <c r="S1145" s="10">
        <f t="shared" si="106"/>
        <v>42325.19358796296</v>
      </c>
      <c r="T1145" s="10">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0">
        <f t="shared" si="106"/>
        <v>42093.181944444441</v>
      </c>
      <c r="T1146" s="10">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s="6">
        <f t="shared" si="103"/>
        <v>100</v>
      </c>
      <c r="Q1147" t="str">
        <f t="shared" si="104"/>
        <v>food</v>
      </c>
      <c r="R1147" t="str">
        <f t="shared" si="105"/>
        <v>food trucks</v>
      </c>
      <c r="S1147" s="10">
        <f t="shared" si="106"/>
        <v>41854.747592592597</v>
      </c>
      <c r="T1147" s="10">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s="6">
        <f t="shared" si="103"/>
        <v>44.166666666666664</v>
      </c>
      <c r="Q1148" t="str">
        <f t="shared" si="104"/>
        <v>food</v>
      </c>
      <c r="R1148" t="str">
        <f t="shared" si="105"/>
        <v>food trucks</v>
      </c>
      <c r="S1148" s="10">
        <f t="shared" si="106"/>
        <v>41723.9533912037</v>
      </c>
      <c r="T1148" s="10">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0">
        <f t="shared" si="106"/>
        <v>41871.972025462965</v>
      </c>
      <c r="T1149" s="10">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s="6">
        <f t="shared" si="103"/>
        <v>24.333333333333332</v>
      </c>
      <c r="Q1150" t="str">
        <f t="shared" si="104"/>
        <v>food</v>
      </c>
      <c r="R1150" t="str">
        <f t="shared" si="105"/>
        <v>food trucks</v>
      </c>
      <c r="S1150" s="10">
        <f t="shared" si="106"/>
        <v>42675.171076388884</v>
      </c>
      <c r="T1150" s="10">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s="6">
        <f t="shared" si="103"/>
        <v>37.5</v>
      </c>
      <c r="Q1151" t="str">
        <f t="shared" si="104"/>
        <v>food</v>
      </c>
      <c r="R1151" t="str">
        <f t="shared" si="105"/>
        <v>food trucks</v>
      </c>
      <c r="S1151" s="10">
        <f t="shared" si="106"/>
        <v>42507.71025462963</v>
      </c>
      <c r="T1151" s="10">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s="6">
        <f t="shared" si="103"/>
        <v>42</v>
      </c>
      <c r="Q1152" t="str">
        <f t="shared" si="104"/>
        <v>food</v>
      </c>
      <c r="R1152" t="str">
        <f t="shared" si="105"/>
        <v>food trucks</v>
      </c>
      <c r="S1152" s="10">
        <f t="shared" si="106"/>
        <v>42317.954571759255</v>
      </c>
      <c r="T1152" s="10">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0">
        <f t="shared" si="106"/>
        <v>42224.102581018517</v>
      </c>
      <c r="T1153" s="10">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s="6">
        <f t="shared" si="103"/>
        <v>60.733333333333334</v>
      </c>
      <c r="Q1154" t="str">
        <f t="shared" si="104"/>
        <v>food</v>
      </c>
      <c r="R1154" t="str">
        <f t="shared" si="105"/>
        <v>food trucks</v>
      </c>
      <c r="S1154" s="10">
        <f t="shared" si="106"/>
        <v>42109.709629629629</v>
      </c>
      <c r="T1154" s="10">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s="6">
        <f t="shared" ref="P1155:P1218" si="109">E1155/L1155</f>
        <v>50</v>
      </c>
      <c r="Q1155" t="str">
        <f t="shared" ref="Q1155:Q1218" si="110">LEFT(N1155,SEARCH("/",N1155)-1)</f>
        <v>food</v>
      </c>
      <c r="R1155" t="str">
        <f t="shared" ref="R1155:R1218" si="111">RIGHT(N1155,LEN(N1155)-SEARCH("/",N1155))</f>
        <v>food trucks</v>
      </c>
      <c r="S1155" s="10">
        <f t="shared" ref="S1155:S1218" si="112">(((J1155/60)/60)/24)+DATE(1970,1,1)</f>
        <v>42143.714178240742</v>
      </c>
      <c r="T1155" s="10">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s="6">
        <f t="shared" si="109"/>
        <v>108.33333333333333</v>
      </c>
      <c r="Q1156" t="str">
        <f t="shared" si="110"/>
        <v>food</v>
      </c>
      <c r="R1156" t="str">
        <f t="shared" si="111"/>
        <v>food trucks</v>
      </c>
      <c r="S1156" s="10">
        <f t="shared" si="112"/>
        <v>42223.108865740738</v>
      </c>
      <c r="T1156" s="10">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s="6">
        <f t="shared" si="109"/>
        <v>23.5</v>
      </c>
      <c r="Q1157" t="str">
        <f t="shared" si="110"/>
        <v>food</v>
      </c>
      <c r="R1157" t="str">
        <f t="shared" si="111"/>
        <v>food trucks</v>
      </c>
      <c r="S1157" s="10">
        <f t="shared" si="112"/>
        <v>41835.763981481483</v>
      </c>
      <c r="T1157" s="10">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0">
        <f t="shared" si="112"/>
        <v>42029.07131944444</v>
      </c>
      <c r="T1158" s="10">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s="6">
        <f t="shared" si="109"/>
        <v>50.333333333333336</v>
      </c>
      <c r="Q1159" t="str">
        <f t="shared" si="110"/>
        <v>food</v>
      </c>
      <c r="R1159" t="str">
        <f t="shared" si="111"/>
        <v>food trucks</v>
      </c>
      <c r="S1159" s="10">
        <f t="shared" si="112"/>
        <v>41918.628240740742</v>
      </c>
      <c r="T1159" s="10">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s="6">
        <f t="shared" si="109"/>
        <v>11.666666666666666</v>
      </c>
      <c r="Q1160" t="str">
        <f t="shared" si="110"/>
        <v>food</v>
      </c>
      <c r="R1160" t="str">
        <f t="shared" si="111"/>
        <v>food trucks</v>
      </c>
      <c r="S1160" s="10">
        <f t="shared" si="112"/>
        <v>41952.09175925926</v>
      </c>
      <c r="T1160" s="10">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0">
        <f t="shared" si="112"/>
        <v>42154.726446759261</v>
      </c>
      <c r="T1161" s="10">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s="6">
        <f t="shared" si="109"/>
        <v>60.789473684210527</v>
      </c>
      <c r="Q1162" t="str">
        <f t="shared" si="110"/>
        <v>food</v>
      </c>
      <c r="R1162" t="str">
        <f t="shared" si="111"/>
        <v>food trucks</v>
      </c>
      <c r="S1162" s="10">
        <f t="shared" si="112"/>
        <v>42061.154930555553</v>
      </c>
      <c r="T1162" s="10">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0">
        <f t="shared" si="112"/>
        <v>42122.629502314812</v>
      </c>
      <c r="T1163" s="10">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s="6">
        <f t="shared" si="109"/>
        <v>17.5</v>
      </c>
      <c r="Q1164" t="str">
        <f t="shared" si="110"/>
        <v>food</v>
      </c>
      <c r="R1164" t="str">
        <f t="shared" si="111"/>
        <v>food trucks</v>
      </c>
      <c r="S1164" s="10">
        <f t="shared" si="112"/>
        <v>41876.683611111112</v>
      </c>
      <c r="T1164" s="10">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0">
        <f t="shared" si="112"/>
        <v>41830.723611111112</v>
      </c>
      <c r="T1165" s="10">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0">
        <f t="shared" si="112"/>
        <v>42509.724328703705</v>
      </c>
      <c r="T1166" s="10">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s="6">
        <f t="shared" si="109"/>
        <v>82.82</v>
      </c>
      <c r="Q1167" t="str">
        <f t="shared" si="110"/>
        <v>food</v>
      </c>
      <c r="R1167" t="str">
        <f t="shared" si="111"/>
        <v>food trucks</v>
      </c>
      <c r="S1167" s="10">
        <f t="shared" si="112"/>
        <v>41792.214467592588</v>
      </c>
      <c r="T1167" s="10">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s="6">
        <f t="shared" si="109"/>
        <v>358.875</v>
      </c>
      <c r="Q1168" t="str">
        <f t="shared" si="110"/>
        <v>food</v>
      </c>
      <c r="R1168" t="str">
        <f t="shared" si="111"/>
        <v>food trucks</v>
      </c>
      <c r="S1168" s="10">
        <f t="shared" si="112"/>
        <v>42150.485439814816</v>
      </c>
      <c r="T1168" s="10">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s="6">
        <f t="shared" si="109"/>
        <v>61.1875</v>
      </c>
      <c r="Q1169" t="str">
        <f t="shared" si="110"/>
        <v>food</v>
      </c>
      <c r="R1169" t="str">
        <f t="shared" si="111"/>
        <v>food trucks</v>
      </c>
      <c r="S1169" s="10">
        <f t="shared" si="112"/>
        <v>41863.734895833331</v>
      </c>
      <c r="T1169" s="10">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s="6">
        <f t="shared" si="109"/>
        <v>340</v>
      </c>
      <c r="Q1170" t="str">
        <f t="shared" si="110"/>
        <v>food</v>
      </c>
      <c r="R1170" t="str">
        <f t="shared" si="111"/>
        <v>food trucks</v>
      </c>
      <c r="S1170" s="10">
        <f t="shared" si="112"/>
        <v>42605.053993055553</v>
      </c>
      <c r="T1170" s="10">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s="6">
        <f t="shared" si="109"/>
        <v>5.666666666666667</v>
      </c>
      <c r="Q1171" t="str">
        <f t="shared" si="110"/>
        <v>food</v>
      </c>
      <c r="R1171" t="str">
        <f t="shared" si="111"/>
        <v>food trucks</v>
      </c>
      <c r="S1171" s="10">
        <f t="shared" si="112"/>
        <v>42027.353738425925</v>
      </c>
      <c r="T1171" s="10">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s="6">
        <f t="shared" si="109"/>
        <v>50</v>
      </c>
      <c r="Q1172" t="str">
        <f t="shared" si="110"/>
        <v>food</v>
      </c>
      <c r="R1172" t="str">
        <f t="shared" si="111"/>
        <v>food trucks</v>
      </c>
      <c r="S1172" s="10">
        <f t="shared" si="112"/>
        <v>42124.893182870372</v>
      </c>
      <c r="T1172" s="10">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s="6">
        <f t="shared" si="109"/>
        <v>25</v>
      </c>
      <c r="Q1173" t="str">
        <f t="shared" si="110"/>
        <v>food</v>
      </c>
      <c r="R1173" t="str">
        <f t="shared" si="111"/>
        <v>food trucks</v>
      </c>
      <c r="S1173" s="10">
        <f t="shared" si="112"/>
        <v>41938.804710648146</v>
      </c>
      <c r="T1173" s="10">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0">
        <f t="shared" si="112"/>
        <v>41841.682314814818</v>
      </c>
      <c r="T1174" s="10">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s="6">
        <f t="shared" si="109"/>
        <v>30</v>
      </c>
      <c r="Q1175" t="str">
        <f t="shared" si="110"/>
        <v>food</v>
      </c>
      <c r="R1175" t="str">
        <f t="shared" si="111"/>
        <v>food trucks</v>
      </c>
      <c r="S1175" s="10">
        <f t="shared" si="112"/>
        <v>42184.185844907406</v>
      </c>
      <c r="T1175" s="10">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s="6">
        <f t="shared" si="109"/>
        <v>46.631578947368418</v>
      </c>
      <c r="Q1176" t="str">
        <f t="shared" si="110"/>
        <v>food</v>
      </c>
      <c r="R1176" t="str">
        <f t="shared" si="111"/>
        <v>food trucks</v>
      </c>
      <c r="S1176" s="10">
        <f t="shared" si="112"/>
        <v>42468.84174768519</v>
      </c>
      <c r="T1176" s="10">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s="6">
        <f t="shared" si="109"/>
        <v>65</v>
      </c>
      <c r="Q1177" t="str">
        <f t="shared" si="110"/>
        <v>food</v>
      </c>
      <c r="R1177" t="str">
        <f t="shared" si="111"/>
        <v>food trucks</v>
      </c>
      <c r="S1177" s="10">
        <f t="shared" si="112"/>
        <v>42170.728460648148</v>
      </c>
      <c r="T1177" s="10">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s="6">
        <f t="shared" si="109"/>
        <v>10</v>
      </c>
      <c r="Q1178" t="str">
        <f t="shared" si="110"/>
        <v>food</v>
      </c>
      <c r="R1178" t="str">
        <f t="shared" si="111"/>
        <v>food trucks</v>
      </c>
      <c r="S1178" s="10">
        <f t="shared" si="112"/>
        <v>42746.019652777773</v>
      </c>
      <c r="T1178" s="10">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0">
        <f t="shared" si="112"/>
        <v>41897.660833333335</v>
      </c>
      <c r="T1179" s="10">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s="6">
        <f t="shared" si="109"/>
        <v>5</v>
      </c>
      <c r="Q1180" t="str">
        <f t="shared" si="110"/>
        <v>food</v>
      </c>
      <c r="R1180" t="str">
        <f t="shared" si="111"/>
        <v>food trucks</v>
      </c>
      <c r="S1180" s="10">
        <f t="shared" si="112"/>
        <v>41837.905694444446</v>
      </c>
      <c r="T1180" s="10">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s="6">
        <f t="shared" si="109"/>
        <v>640</v>
      </c>
      <c r="Q1181" t="str">
        <f t="shared" si="110"/>
        <v>food</v>
      </c>
      <c r="R1181" t="str">
        <f t="shared" si="111"/>
        <v>food trucks</v>
      </c>
      <c r="S1181" s="10">
        <f t="shared" si="112"/>
        <v>42275.720219907409</v>
      </c>
      <c r="T1181" s="10">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s="6">
        <f t="shared" si="109"/>
        <v>69.117647058823536</v>
      </c>
      <c r="Q1182" t="str">
        <f t="shared" si="110"/>
        <v>food</v>
      </c>
      <c r="R1182" t="str">
        <f t="shared" si="111"/>
        <v>food trucks</v>
      </c>
      <c r="S1182" s="10">
        <f t="shared" si="112"/>
        <v>41781.806875000002</v>
      </c>
      <c r="T1182" s="10">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s="6">
        <f t="shared" si="109"/>
        <v>1.3333333333333333</v>
      </c>
      <c r="Q1183" t="str">
        <f t="shared" si="110"/>
        <v>food</v>
      </c>
      <c r="R1183" t="str">
        <f t="shared" si="111"/>
        <v>food trucks</v>
      </c>
      <c r="S1183" s="10">
        <f t="shared" si="112"/>
        <v>42034.339363425926</v>
      </c>
      <c r="T1183" s="10">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s="6">
        <f t="shared" si="109"/>
        <v>10.5</v>
      </c>
      <c r="Q1184" t="str">
        <f t="shared" si="110"/>
        <v>food</v>
      </c>
      <c r="R1184" t="str">
        <f t="shared" si="111"/>
        <v>food trucks</v>
      </c>
      <c r="S1184" s="10">
        <f t="shared" si="112"/>
        <v>42728.827407407407</v>
      </c>
      <c r="T1184" s="10">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s="6">
        <f t="shared" si="109"/>
        <v>33.333333333333336</v>
      </c>
      <c r="Q1185" t="str">
        <f t="shared" si="110"/>
        <v>food</v>
      </c>
      <c r="R1185" t="str">
        <f t="shared" si="111"/>
        <v>food trucks</v>
      </c>
      <c r="S1185" s="10">
        <f t="shared" si="112"/>
        <v>42656.86137731481</v>
      </c>
      <c r="T1185" s="10">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s="6">
        <f t="shared" si="109"/>
        <v>61.562666666666665</v>
      </c>
      <c r="Q1186" t="str">
        <f t="shared" si="110"/>
        <v>photography</v>
      </c>
      <c r="R1186" t="str">
        <f t="shared" si="111"/>
        <v>photobooks</v>
      </c>
      <c r="S1186" s="10">
        <f t="shared" si="112"/>
        <v>42741.599664351852</v>
      </c>
      <c r="T1186" s="10">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s="6">
        <f t="shared" si="109"/>
        <v>130.15714285714284</v>
      </c>
      <c r="Q1189" t="str">
        <f t="shared" si="110"/>
        <v>photography</v>
      </c>
      <c r="R1189" t="str">
        <f t="shared" si="111"/>
        <v>photobooks</v>
      </c>
      <c r="S1189" s="10">
        <f t="shared" si="112"/>
        <v>42109.894942129627</v>
      </c>
      <c r="T1189" s="10">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s="6">
        <f t="shared" si="109"/>
        <v>37.776470588235291</v>
      </c>
      <c r="Q1190" t="str">
        <f t="shared" si="110"/>
        <v>photography</v>
      </c>
      <c r="R1190" t="str">
        <f t="shared" si="111"/>
        <v>photobooks</v>
      </c>
      <c r="S1190" s="10">
        <f t="shared" si="112"/>
        <v>42711.700694444444</v>
      </c>
      <c r="T1190" s="10">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s="6">
        <f t="shared" si="109"/>
        <v>19.333333333333332</v>
      </c>
      <c r="Q1194" t="str">
        <f t="shared" si="110"/>
        <v>photography</v>
      </c>
      <c r="R1194" t="str">
        <f t="shared" si="111"/>
        <v>photobooks</v>
      </c>
      <c r="S1194" s="10">
        <f t="shared" si="112"/>
        <v>42747.506689814814</v>
      </c>
      <c r="T1194" s="10">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s="6">
        <f t="shared" si="109"/>
        <v>56.414565826330531</v>
      </c>
      <c r="Q1196" t="str">
        <f t="shared" si="110"/>
        <v>photography</v>
      </c>
      <c r="R1196" t="str">
        <f t="shared" si="111"/>
        <v>photobooks</v>
      </c>
      <c r="S1196" s="10">
        <f t="shared" si="112"/>
        <v>42072.488182870366</v>
      </c>
      <c r="T1196" s="10">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s="6">
        <f t="shared" si="109"/>
        <v>76.439453125</v>
      </c>
      <c r="Q1198" t="str">
        <f t="shared" si="110"/>
        <v>photography</v>
      </c>
      <c r="R1198" t="str">
        <f t="shared" si="111"/>
        <v>photobooks</v>
      </c>
      <c r="S1198" s="10">
        <f t="shared" si="112"/>
        <v>42326.818738425922</v>
      </c>
      <c r="T1198" s="10">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s="6">
        <f t="shared" si="109"/>
        <v>121</v>
      </c>
      <c r="Q1199" t="str">
        <f t="shared" si="110"/>
        <v>photography</v>
      </c>
      <c r="R1199" t="str">
        <f t="shared" si="111"/>
        <v>photobooks</v>
      </c>
      <c r="S1199" s="10">
        <f t="shared" si="112"/>
        <v>42503.66474537037</v>
      </c>
      <c r="T1199" s="10">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s="6">
        <f t="shared" si="109"/>
        <v>54.616766467065865</v>
      </c>
      <c r="Q1200" t="str">
        <f t="shared" si="110"/>
        <v>photography</v>
      </c>
      <c r="R1200" t="str">
        <f t="shared" si="111"/>
        <v>photobooks</v>
      </c>
      <c r="S1200" s="10">
        <f t="shared" si="112"/>
        <v>42333.619050925925</v>
      </c>
      <c r="T1200" s="10">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s="6">
        <f t="shared" si="109"/>
        <v>234.78947368421052</v>
      </c>
      <c r="Q1206" t="str">
        <f t="shared" si="110"/>
        <v>photography</v>
      </c>
      <c r="R1206" t="str">
        <f t="shared" si="111"/>
        <v>photobooks</v>
      </c>
      <c r="S1206" s="10">
        <f t="shared" si="112"/>
        <v>42297.748067129629</v>
      </c>
      <c r="T1206" s="10">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s="6">
        <f t="shared" si="109"/>
        <v>207.06666666666666</v>
      </c>
      <c r="Q1210" t="str">
        <f t="shared" si="110"/>
        <v>photography</v>
      </c>
      <c r="R1210" t="str">
        <f t="shared" si="111"/>
        <v>photobooks</v>
      </c>
      <c r="S1210" s="10">
        <f t="shared" si="112"/>
        <v>42423.709074074075</v>
      </c>
      <c r="T1210" s="10">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s="6">
        <f t="shared" si="109"/>
        <v>493.81553398058253</v>
      </c>
      <c r="Q1212" t="str">
        <f t="shared" si="110"/>
        <v>photography</v>
      </c>
      <c r="R1212" t="str">
        <f t="shared" si="111"/>
        <v>photobooks</v>
      </c>
      <c r="S1212" s="10">
        <f t="shared" si="112"/>
        <v>42132.941805555558</v>
      </c>
      <c r="T1212" s="10">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s="6">
        <f t="shared" si="109"/>
        <v>168.5</v>
      </c>
      <c r="Q1213" t="str">
        <f t="shared" si="110"/>
        <v>photography</v>
      </c>
      <c r="R1213" t="str">
        <f t="shared" si="111"/>
        <v>photobooks</v>
      </c>
      <c r="S1213" s="10">
        <f t="shared" si="112"/>
        <v>42515.866446759261</v>
      </c>
      <c r="T1213" s="10">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s="6">
        <f t="shared" si="109"/>
        <v>71.592003642987251</v>
      </c>
      <c r="Q1217" t="str">
        <f t="shared" si="110"/>
        <v>photography</v>
      </c>
      <c r="R1217" t="str">
        <f t="shared" si="111"/>
        <v>photobooks</v>
      </c>
      <c r="S1217" s="10">
        <f t="shared" si="112"/>
        <v>41759.923101851848</v>
      </c>
      <c r="T1217" s="10">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s="6">
        <f t="shared" si="109"/>
        <v>91.882882882882882</v>
      </c>
      <c r="Q1218" t="str">
        <f t="shared" si="110"/>
        <v>photography</v>
      </c>
      <c r="R1218" t="str">
        <f t="shared" si="111"/>
        <v>photobooks</v>
      </c>
      <c r="S1218" s="10">
        <f t="shared" si="112"/>
        <v>42247.616400462968</v>
      </c>
      <c r="T1218" s="10">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s="6">
        <f t="shared" ref="P1219:P1282" si="115">E1219/L1219</f>
        <v>148.57377049180329</v>
      </c>
      <c r="Q1219" t="str">
        <f t="shared" ref="Q1219:Q1282" si="116">LEFT(N1219,SEARCH("/",N1219)-1)</f>
        <v>photography</v>
      </c>
      <c r="R1219" t="str">
        <f t="shared" ref="R1219:R1282" si="117">RIGHT(N1219,LEN(N1219)-SEARCH("/",N1219))</f>
        <v>photobooks</v>
      </c>
      <c r="S1219" s="10">
        <f t="shared" ref="S1219:S1282" si="118">(((J1219/60)/60)/24)+DATE(1970,1,1)</f>
        <v>42535.809490740736</v>
      </c>
      <c r="T1219" s="10">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s="6">
        <f t="shared" si="115"/>
        <v>102.86166007905139</v>
      </c>
      <c r="Q1221" t="str">
        <f t="shared" si="116"/>
        <v>photography</v>
      </c>
      <c r="R1221" t="str">
        <f t="shared" si="117"/>
        <v>photobooks</v>
      </c>
      <c r="S1221" s="10">
        <f t="shared" si="118"/>
        <v>42633.461956018517</v>
      </c>
      <c r="T1221" s="10">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s="6">
        <f t="shared" si="115"/>
        <v>111.17857142857143</v>
      </c>
      <c r="Q1222" t="str">
        <f t="shared" si="116"/>
        <v>photography</v>
      </c>
      <c r="R1222" t="str">
        <f t="shared" si="117"/>
        <v>photobooks</v>
      </c>
      <c r="S1222" s="10">
        <f t="shared" si="118"/>
        <v>42211.628611111111</v>
      </c>
      <c r="T1222" s="10">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s="6">
        <f t="shared" si="115"/>
        <v>58.888888888888886</v>
      </c>
      <c r="Q1226" t="str">
        <f t="shared" si="116"/>
        <v>music</v>
      </c>
      <c r="R1226" t="str">
        <f t="shared" si="117"/>
        <v>world music</v>
      </c>
      <c r="S1226" s="10">
        <f t="shared" si="118"/>
        <v>41736.549791666665</v>
      </c>
      <c r="T1226" s="10">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s="6">
        <f t="shared" si="115"/>
        <v>44</v>
      </c>
      <c r="Q1227" t="str">
        <f t="shared" si="116"/>
        <v>music</v>
      </c>
      <c r="R1227" t="str">
        <f t="shared" si="117"/>
        <v>world music</v>
      </c>
      <c r="S1227" s="10">
        <f t="shared" si="118"/>
        <v>41509.905995370369</v>
      </c>
      <c r="T1227" s="10">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s="6">
        <f t="shared" si="115"/>
        <v>48.424999999999997</v>
      </c>
      <c r="Q1228" t="str">
        <f t="shared" si="116"/>
        <v>music</v>
      </c>
      <c r="R1228" t="str">
        <f t="shared" si="117"/>
        <v>world music</v>
      </c>
      <c r="S1228" s="10">
        <f t="shared" si="118"/>
        <v>41715.874780092592</v>
      </c>
      <c r="T1228" s="10">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0">
        <f t="shared" si="118"/>
        <v>41827.919166666667</v>
      </c>
      <c r="T1229" s="10">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s="6">
        <f t="shared" si="115"/>
        <v>61.041666666666664</v>
      </c>
      <c r="Q1230" t="str">
        <f t="shared" si="116"/>
        <v>music</v>
      </c>
      <c r="R1230" t="str">
        <f t="shared" si="117"/>
        <v>world music</v>
      </c>
      <c r="S1230" s="10">
        <f t="shared" si="118"/>
        <v>40754.729259259257</v>
      </c>
      <c r="T1230" s="10">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s="6">
        <f t="shared" si="115"/>
        <v>25</v>
      </c>
      <c r="Q1231" t="str">
        <f t="shared" si="116"/>
        <v>music</v>
      </c>
      <c r="R1231" t="str">
        <f t="shared" si="117"/>
        <v>world music</v>
      </c>
      <c r="S1231" s="10">
        <f t="shared" si="118"/>
        <v>40985.459803240738</v>
      </c>
      <c r="T1231" s="10">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0">
        <f t="shared" si="118"/>
        <v>40568.972569444442</v>
      </c>
      <c r="T1232" s="10">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0">
        <f t="shared" si="118"/>
        <v>42193.941759259258</v>
      </c>
      <c r="T1233" s="10">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s="6">
        <f t="shared" si="115"/>
        <v>40</v>
      </c>
      <c r="Q1234" t="str">
        <f t="shared" si="116"/>
        <v>music</v>
      </c>
      <c r="R1234" t="str">
        <f t="shared" si="117"/>
        <v>world music</v>
      </c>
      <c r="S1234" s="10">
        <f t="shared" si="118"/>
        <v>41506.848032407412</v>
      </c>
      <c r="T1234" s="10">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0">
        <f t="shared" si="118"/>
        <v>42007.788680555561</v>
      </c>
      <c r="T1236" s="10">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s="6">
        <f t="shared" si="115"/>
        <v>35</v>
      </c>
      <c r="Q1237" t="str">
        <f t="shared" si="116"/>
        <v>music</v>
      </c>
      <c r="R1237" t="str">
        <f t="shared" si="117"/>
        <v>world music</v>
      </c>
      <c r="S1237" s="10">
        <f t="shared" si="118"/>
        <v>41583.135405092595</v>
      </c>
      <c r="T1237" s="10">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0">
        <f t="shared" si="118"/>
        <v>41110.680138888885</v>
      </c>
      <c r="T1238" s="10">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0">
        <f t="shared" si="118"/>
        <v>41125.283159722225</v>
      </c>
      <c r="T1239" s="10">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s="6">
        <f t="shared" si="115"/>
        <v>59.333333333333336</v>
      </c>
      <c r="Q1240" t="str">
        <f t="shared" si="116"/>
        <v>music</v>
      </c>
      <c r="R1240" t="str">
        <f t="shared" si="117"/>
        <v>world music</v>
      </c>
      <c r="S1240" s="10">
        <f t="shared" si="118"/>
        <v>40731.61037037037</v>
      </c>
      <c r="T1240" s="10">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0">
        <f t="shared" si="118"/>
        <v>40883.962581018517</v>
      </c>
      <c r="T1241" s="10">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s="6">
        <f t="shared" si="115"/>
        <v>30.125</v>
      </c>
      <c r="Q1242" t="str">
        <f t="shared" si="116"/>
        <v>music</v>
      </c>
      <c r="R1242" t="str">
        <f t="shared" si="117"/>
        <v>world music</v>
      </c>
      <c r="S1242" s="10">
        <f t="shared" si="118"/>
        <v>41409.040011574078</v>
      </c>
      <c r="T1242" s="10">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s="6">
        <f t="shared" si="115"/>
        <v>74.617647058823536</v>
      </c>
      <c r="Q1243" t="str">
        <f t="shared" si="116"/>
        <v>music</v>
      </c>
      <c r="R1243" t="str">
        <f t="shared" si="117"/>
        <v>world music</v>
      </c>
      <c r="S1243" s="10">
        <f t="shared" si="118"/>
        <v>41923.837731481479</v>
      </c>
      <c r="T1243" s="10">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s="6">
        <f t="shared" si="115"/>
        <v>5</v>
      </c>
      <c r="Q1244" t="str">
        <f t="shared" si="116"/>
        <v>music</v>
      </c>
      <c r="R1244" t="str">
        <f t="shared" si="117"/>
        <v>world music</v>
      </c>
      <c r="S1244" s="10">
        <f t="shared" si="118"/>
        <v>40782.165532407409</v>
      </c>
      <c r="T1244" s="10">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s="6">
        <f t="shared" si="115"/>
        <v>44.5</v>
      </c>
      <c r="Q1245" t="str">
        <f t="shared" si="116"/>
        <v>music</v>
      </c>
      <c r="R1245" t="str">
        <f t="shared" si="117"/>
        <v>world music</v>
      </c>
      <c r="S1245" s="10">
        <f t="shared" si="118"/>
        <v>40671.879293981481</v>
      </c>
      <c r="T1245" s="10">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s="6">
        <f t="shared" si="115"/>
        <v>64.254237288135599</v>
      </c>
      <c r="Q1250" t="str">
        <f t="shared" si="116"/>
        <v>music</v>
      </c>
      <c r="R1250" t="str">
        <f t="shared" si="117"/>
        <v>rock</v>
      </c>
      <c r="S1250" s="10">
        <f t="shared" si="118"/>
        <v>41767.656863425924</v>
      </c>
      <c r="T1250" s="10">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s="6">
        <f t="shared" si="115"/>
        <v>118.2007874015748</v>
      </c>
      <c r="Q1252" t="str">
        <f t="shared" si="116"/>
        <v>music</v>
      </c>
      <c r="R1252" t="str">
        <f t="shared" si="117"/>
        <v>rock</v>
      </c>
      <c r="S1252" s="10">
        <f t="shared" si="118"/>
        <v>41843.64271990741</v>
      </c>
      <c r="T1252" s="10">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s="6">
        <f t="shared" si="115"/>
        <v>34.170212765957444</v>
      </c>
      <c r="Q1254" t="str">
        <f t="shared" si="116"/>
        <v>music</v>
      </c>
      <c r="R1254" t="str">
        <f t="shared" si="117"/>
        <v>rock</v>
      </c>
      <c r="S1254" s="10">
        <f t="shared" si="118"/>
        <v>41543.988067129627</v>
      </c>
      <c r="T1254" s="10">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s="6">
        <f t="shared" si="115"/>
        <v>42.73322081575246</v>
      </c>
      <c r="Q1255" t="str">
        <f t="shared" si="116"/>
        <v>music</v>
      </c>
      <c r="R1255" t="str">
        <f t="shared" si="117"/>
        <v>rock</v>
      </c>
      <c r="S1255" s="10">
        <f t="shared" si="118"/>
        <v>41855.783645833333</v>
      </c>
      <c r="T1255" s="10">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s="6">
        <f t="shared" si="115"/>
        <v>92.102272727272734</v>
      </c>
      <c r="Q1259" t="str">
        <f t="shared" si="116"/>
        <v>music</v>
      </c>
      <c r="R1259" t="str">
        <f t="shared" si="117"/>
        <v>rock</v>
      </c>
      <c r="S1259" s="10">
        <f t="shared" si="118"/>
        <v>40587.085532407407</v>
      </c>
      <c r="T1259" s="10">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s="6">
        <f t="shared" si="115"/>
        <v>38.175462686567165</v>
      </c>
      <c r="Q1260" t="str">
        <f t="shared" si="116"/>
        <v>music</v>
      </c>
      <c r="R1260" t="str">
        <f t="shared" si="117"/>
        <v>rock</v>
      </c>
      <c r="S1260" s="10">
        <f t="shared" si="118"/>
        <v>41487.611250000002</v>
      </c>
      <c r="T1260" s="10">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s="6">
        <f t="shared" si="115"/>
        <v>31.823529411764707</v>
      </c>
      <c r="Q1266" t="str">
        <f t="shared" si="116"/>
        <v>music</v>
      </c>
      <c r="R1266" t="str">
        <f t="shared" si="117"/>
        <v>rock</v>
      </c>
      <c r="S1266" s="10">
        <f t="shared" si="118"/>
        <v>41547.662997685184</v>
      </c>
      <c r="T1266" s="10">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s="6">
        <f t="shared" si="115"/>
        <v>82.963254817987149</v>
      </c>
      <c r="Q1276" t="str">
        <f t="shared" si="116"/>
        <v>music</v>
      </c>
      <c r="R1276" t="str">
        <f t="shared" si="117"/>
        <v>rock</v>
      </c>
      <c r="S1276" s="10">
        <f t="shared" si="118"/>
        <v>41116.690104166664</v>
      </c>
      <c r="T1276" s="10">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s="6">
        <f t="shared" si="115"/>
        <v>62.522107969151669</v>
      </c>
      <c r="Q1277" t="str">
        <f t="shared" si="116"/>
        <v>music</v>
      </c>
      <c r="R1277" t="str">
        <f t="shared" si="117"/>
        <v>rock</v>
      </c>
      <c r="S1277" s="10">
        <f t="shared" si="118"/>
        <v>41458.867905092593</v>
      </c>
      <c r="T1277" s="10">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s="6">
        <f t="shared" si="115"/>
        <v>53.005263157894738</v>
      </c>
      <c r="Q1280" t="str">
        <f t="shared" si="116"/>
        <v>music</v>
      </c>
      <c r="R1280" t="str">
        <f t="shared" si="117"/>
        <v>rock</v>
      </c>
      <c r="S1280" s="10">
        <f t="shared" si="118"/>
        <v>41786.555162037039</v>
      </c>
      <c r="T1280" s="10">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s="6">
        <f t="shared" si="115"/>
        <v>127.97523076923076</v>
      </c>
      <c r="Q1282" t="str">
        <f t="shared" si="116"/>
        <v>music</v>
      </c>
      <c r="R1282" t="str">
        <f t="shared" si="117"/>
        <v>rock</v>
      </c>
      <c r="S1282" s="10">
        <f t="shared" si="118"/>
        <v>40513.757569444446</v>
      </c>
      <c r="T1282" s="10">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s="6">
        <f t="shared" ref="P1283:P1346" si="121">E1283/L1283</f>
        <v>104.72972972972973</v>
      </c>
      <c r="Q1283" t="str">
        <f t="shared" ref="Q1283:Q1346" si="122">LEFT(N1283,SEARCH("/",N1283)-1)</f>
        <v>music</v>
      </c>
      <c r="R1283" t="str">
        <f t="shared" ref="R1283:R1346" si="123">RIGHT(N1283,LEN(N1283)-SEARCH("/",N1283))</f>
        <v>rock</v>
      </c>
      <c r="S1283" s="10">
        <f t="shared" ref="S1283:S1346" si="124">(((J1283/60)/60)/24)+DATE(1970,1,1)</f>
        <v>41463.743472222224</v>
      </c>
      <c r="T1283" s="10">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s="6">
        <f t="shared" si="121"/>
        <v>32.269841269841272</v>
      </c>
      <c r="Q1287" t="str">
        <f t="shared" si="122"/>
        <v>theater</v>
      </c>
      <c r="R1287" t="str">
        <f t="shared" si="123"/>
        <v>plays</v>
      </c>
      <c r="S1287" s="10">
        <f t="shared" si="124"/>
        <v>42160.583043981482</v>
      </c>
      <c r="T1287" s="10">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s="6">
        <f t="shared" si="121"/>
        <v>44.186046511627907</v>
      </c>
      <c r="Q1292" t="str">
        <f t="shared" si="122"/>
        <v>theater</v>
      </c>
      <c r="R1292" t="str">
        <f t="shared" si="123"/>
        <v>plays</v>
      </c>
      <c r="S1292" s="10">
        <f t="shared" si="124"/>
        <v>42086.614942129629</v>
      </c>
      <c r="T1292" s="10">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s="6">
        <f t="shared" si="121"/>
        <v>104.07142857142857</v>
      </c>
      <c r="Q1293" t="str">
        <f t="shared" si="122"/>
        <v>theater</v>
      </c>
      <c r="R1293" t="str">
        <f t="shared" si="123"/>
        <v>plays</v>
      </c>
      <c r="S1293" s="10">
        <f t="shared" si="124"/>
        <v>42064.652673611112</v>
      </c>
      <c r="T1293" s="10">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s="6">
        <f t="shared" si="121"/>
        <v>50</v>
      </c>
      <c r="Q1304" t="str">
        <f t="shared" si="122"/>
        <v>theater</v>
      </c>
      <c r="R1304" t="str">
        <f t="shared" si="123"/>
        <v>plays</v>
      </c>
      <c r="S1304" s="10">
        <f t="shared" si="124"/>
        <v>42675.057997685188</v>
      </c>
      <c r="T1304" s="10">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s="6">
        <f t="shared" si="121"/>
        <v>152.41346153846155</v>
      </c>
      <c r="Q1306" t="str">
        <f t="shared" si="122"/>
        <v>technology</v>
      </c>
      <c r="R1306" t="str">
        <f t="shared" si="123"/>
        <v>wearables</v>
      </c>
      <c r="S1306" s="10">
        <f t="shared" si="124"/>
        <v>42747.194502314815</v>
      </c>
      <c r="T1306" s="10">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s="6">
        <f t="shared" si="121"/>
        <v>90.616279069767444</v>
      </c>
      <c r="Q1307" t="str">
        <f t="shared" si="122"/>
        <v>technology</v>
      </c>
      <c r="R1307" t="str">
        <f t="shared" si="123"/>
        <v>wearables</v>
      </c>
      <c r="S1307" s="10">
        <f t="shared" si="124"/>
        <v>42543.665601851855</v>
      </c>
      <c r="T1307" s="10">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s="6">
        <f t="shared" si="121"/>
        <v>201.60393258426967</v>
      </c>
      <c r="Q1308" t="str">
        <f t="shared" si="122"/>
        <v>technology</v>
      </c>
      <c r="R1308" t="str">
        <f t="shared" si="123"/>
        <v>wearables</v>
      </c>
      <c r="S1308" s="10">
        <f t="shared" si="124"/>
        <v>41947.457569444443</v>
      </c>
      <c r="T1308" s="10">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s="6">
        <f t="shared" si="121"/>
        <v>129.16666666666666</v>
      </c>
      <c r="Q1312" t="str">
        <f t="shared" si="122"/>
        <v>technology</v>
      </c>
      <c r="R1312" t="str">
        <f t="shared" si="123"/>
        <v>wearables</v>
      </c>
      <c r="S1312" s="10">
        <f t="shared" si="124"/>
        <v>42556.667245370365</v>
      </c>
      <c r="T1312" s="10">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s="6">
        <f t="shared" si="121"/>
        <v>800.7</v>
      </c>
      <c r="Q1313" t="str">
        <f t="shared" si="122"/>
        <v>technology</v>
      </c>
      <c r="R1313" t="str">
        <f t="shared" si="123"/>
        <v>wearables</v>
      </c>
      <c r="S1313" s="10">
        <f t="shared" si="124"/>
        <v>42669.802303240736</v>
      </c>
      <c r="T1313" s="10">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s="6">
        <f t="shared" si="121"/>
        <v>28</v>
      </c>
      <c r="Q1314" t="str">
        <f t="shared" si="122"/>
        <v>technology</v>
      </c>
      <c r="R1314" t="str">
        <f t="shared" si="123"/>
        <v>wearables</v>
      </c>
      <c r="S1314" s="10">
        <f t="shared" si="124"/>
        <v>42082.702800925923</v>
      </c>
      <c r="T1314" s="10">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s="6">
        <f t="shared" si="121"/>
        <v>184.36363636363637</v>
      </c>
      <c r="Q1316" t="str">
        <f t="shared" si="122"/>
        <v>technology</v>
      </c>
      <c r="R1316" t="str">
        <f t="shared" si="123"/>
        <v>wearables</v>
      </c>
      <c r="S1316" s="10">
        <f t="shared" si="124"/>
        <v>42604.669675925921</v>
      </c>
      <c r="T1316" s="10">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s="6">
        <f t="shared" si="121"/>
        <v>162.91935483870967</v>
      </c>
      <c r="Q1317" t="str">
        <f t="shared" si="122"/>
        <v>technology</v>
      </c>
      <c r="R1317" t="str">
        <f t="shared" si="123"/>
        <v>wearables</v>
      </c>
      <c r="S1317" s="10">
        <f t="shared" si="124"/>
        <v>42278.498240740737</v>
      </c>
      <c r="T1317" s="10">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s="6">
        <f t="shared" si="121"/>
        <v>1</v>
      </c>
      <c r="Q1318" t="str">
        <f t="shared" si="122"/>
        <v>technology</v>
      </c>
      <c r="R1318" t="str">
        <f t="shared" si="123"/>
        <v>wearables</v>
      </c>
      <c r="S1318" s="10">
        <f t="shared" si="124"/>
        <v>42393.961909722217</v>
      </c>
      <c r="T1318" s="10">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s="6">
        <f t="shared" si="121"/>
        <v>603.52631578947364</v>
      </c>
      <c r="Q1319" t="str">
        <f t="shared" si="122"/>
        <v>technology</v>
      </c>
      <c r="R1319" t="str">
        <f t="shared" si="123"/>
        <v>wearables</v>
      </c>
      <c r="S1319" s="10">
        <f t="shared" si="124"/>
        <v>42520.235486111109</v>
      </c>
      <c r="T1319" s="10">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s="6">
        <f t="shared" si="121"/>
        <v>45.407407407407405</v>
      </c>
      <c r="Q1320" t="str">
        <f t="shared" si="122"/>
        <v>technology</v>
      </c>
      <c r="R1320" t="str">
        <f t="shared" si="123"/>
        <v>wearables</v>
      </c>
      <c r="S1320" s="10">
        <f t="shared" si="124"/>
        <v>41985.043657407412</v>
      </c>
      <c r="T1320" s="10">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s="6">
        <f t="shared" si="121"/>
        <v>167.66666666666666</v>
      </c>
      <c r="Q1322" t="str">
        <f t="shared" si="122"/>
        <v>technology</v>
      </c>
      <c r="R1322" t="str">
        <f t="shared" si="123"/>
        <v>wearables</v>
      </c>
      <c r="S1322" s="10">
        <f t="shared" si="124"/>
        <v>42705.690347222218</v>
      </c>
      <c r="T1322" s="10">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s="6">
        <f t="shared" si="121"/>
        <v>859.85714285714289</v>
      </c>
      <c r="Q1323" t="str">
        <f t="shared" si="122"/>
        <v>technology</v>
      </c>
      <c r="R1323" t="str">
        <f t="shared" si="123"/>
        <v>wearables</v>
      </c>
      <c r="S1323" s="10">
        <f t="shared" si="124"/>
        <v>42697.74927083333</v>
      </c>
      <c r="T1323" s="10">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s="6">
        <f t="shared" si="121"/>
        <v>26.5</v>
      </c>
      <c r="Q1324" t="str">
        <f t="shared" si="122"/>
        <v>technology</v>
      </c>
      <c r="R1324" t="str">
        <f t="shared" si="123"/>
        <v>wearables</v>
      </c>
      <c r="S1324" s="10">
        <f t="shared" si="124"/>
        <v>42115.656539351854</v>
      </c>
      <c r="T1324" s="10">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s="6">
        <f t="shared" si="121"/>
        <v>30.272727272727273</v>
      </c>
      <c r="Q1325" t="str">
        <f t="shared" si="122"/>
        <v>technology</v>
      </c>
      <c r="R1325" t="str">
        <f t="shared" si="123"/>
        <v>wearables</v>
      </c>
      <c r="S1325" s="10">
        <f t="shared" si="124"/>
        <v>42451.698449074072</v>
      </c>
      <c r="T1325" s="10">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s="6">
        <f t="shared" si="121"/>
        <v>54.666666666666664</v>
      </c>
      <c r="Q1326" t="str">
        <f t="shared" si="122"/>
        <v>technology</v>
      </c>
      <c r="R1326" t="str">
        <f t="shared" si="123"/>
        <v>wearables</v>
      </c>
      <c r="S1326" s="10">
        <f t="shared" si="124"/>
        <v>42626.633703703701</v>
      </c>
      <c r="T1326" s="10">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s="6">
        <f t="shared" si="121"/>
        <v>60.75</v>
      </c>
      <c r="Q1327" t="str">
        <f t="shared" si="122"/>
        <v>technology</v>
      </c>
      <c r="R1327" t="str">
        <f t="shared" si="123"/>
        <v>wearables</v>
      </c>
      <c r="S1327" s="10">
        <f t="shared" si="124"/>
        <v>42704.086053240739</v>
      </c>
      <c r="T1327" s="10">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s="6">
        <f t="shared" si="121"/>
        <v>102.72727272727273</v>
      </c>
      <c r="Q1328" t="str">
        <f t="shared" si="122"/>
        <v>technology</v>
      </c>
      <c r="R1328" t="str">
        <f t="shared" si="123"/>
        <v>wearables</v>
      </c>
      <c r="S1328" s="10">
        <f t="shared" si="124"/>
        <v>41974.791990740734</v>
      </c>
      <c r="T1328" s="10">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s="6">
        <f t="shared" si="121"/>
        <v>41.585365853658537</v>
      </c>
      <c r="Q1329" t="str">
        <f t="shared" si="122"/>
        <v>technology</v>
      </c>
      <c r="R1329" t="str">
        <f t="shared" si="123"/>
        <v>wearables</v>
      </c>
      <c r="S1329" s="10">
        <f t="shared" si="124"/>
        <v>42123.678645833337</v>
      </c>
      <c r="T1329" s="10">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s="6">
        <f t="shared" si="121"/>
        <v>116.53333333333333</v>
      </c>
      <c r="Q1330" t="str">
        <f t="shared" si="122"/>
        <v>technology</v>
      </c>
      <c r="R1330" t="str">
        <f t="shared" si="123"/>
        <v>wearables</v>
      </c>
      <c r="S1330" s="10">
        <f t="shared" si="124"/>
        <v>42612.642754629633</v>
      </c>
      <c r="T1330" s="10">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s="6">
        <f t="shared" si="121"/>
        <v>45.333333333333336</v>
      </c>
      <c r="Q1331" t="str">
        <f t="shared" si="122"/>
        <v>technology</v>
      </c>
      <c r="R1331" t="str">
        <f t="shared" si="123"/>
        <v>wearables</v>
      </c>
      <c r="S1331" s="10">
        <f t="shared" si="124"/>
        <v>41935.221585648149</v>
      </c>
      <c r="T1331" s="10">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s="6">
        <f t="shared" si="121"/>
        <v>157.46</v>
      </c>
      <c r="Q1332" t="str">
        <f t="shared" si="122"/>
        <v>technology</v>
      </c>
      <c r="R1332" t="str">
        <f t="shared" si="123"/>
        <v>wearables</v>
      </c>
      <c r="S1332" s="10">
        <f t="shared" si="124"/>
        <v>42522.276724537034</v>
      </c>
      <c r="T1332" s="10">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s="6">
        <f t="shared" si="121"/>
        <v>100.5</v>
      </c>
      <c r="Q1333" t="str">
        <f t="shared" si="122"/>
        <v>technology</v>
      </c>
      <c r="R1333" t="str">
        <f t="shared" si="123"/>
        <v>wearables</v>
      </c>
      <c r="S1333" s="10">
        <f t="shared" si="124"/>
        <v>42569.50409722222</v>
      </c>
      <c r="T1333" s="10">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0">
        <f t="shared" si="124"/>
        <v>42732.060277777782</v>
      </c>
      <c r="T1334" s="10">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0">
        <f t="shared" si="124"/>
        <v>41806.106770833336</v>
      </c>
      <c r="T1335" s="10">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s="6">
        <f t="shared" si="121"/>
        <v>308.75</v>
      </c>
      <c r="Q1337" t="str">
        <f t="shared" si="122"/>
        <v>technology</v>
      </c>
      <c r="R1337" t="str">
        <f t="shared" si="123"/>
        <v>wearables</v>
      </c>
      <c r="S1337" s="10">
        <f t="shared" si="124"/>
        <v>42313.936365740738</v>
      </c>
      <c r="T1337" s="10">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s="6">
        <f t="shared" si="121"/>
        <v>379.22767857142856</v>
      </c>
      <c r="Q1338" t="str">
        <f t="shared" si="122"/>
        <v>technology</v>
      </c>
      <c r="R1338" t="str">
        <f t="shared" si="123"/>
        <v>wearables</v>
      </c>
      <c r="S1338" s="10">
        <f t="shared" si="124"/>
        <v>41955.863750000004</v>
      </c>
      <c r="T1338" s="10">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s="6">
        <f t="shared" si="121"/>
        <v>66.066666666666663</v>
      </c>
      <c r="Q1340" t="str">
        <f t="shared" si="122"/>
        <v>technology</v>
      </c>
      <c r="R1340" t="str">
        <f t="shared" si="123"/>
        <v>wearables</v>
      </c>
      <c r="S1340" s="10">
        <f t="shared" si="124"/>
        <v>42188.803622685184</v>
      </c>
      <c r="T1340" s="10">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s="6">
        <f t="shared" si="121"/>
        <v>89.648648648648646</v>
      </c>
      <c r="Q1341" t="str">
        <f t="shared" si="122"/>
        <v>technology</v>
      </c>
      <c r="R1341" t="str">
        <f t="shared" si="123"/>
        <v>wearables</v>
      </c>
      <c r="S1341" s="10">
        <f t="shared" si="124"/>
        <v>41936.647164351853</v>
      </c>
      <c r="T1341" s="10">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0">
        <f t="shared" si="124"/>
        <v>41836.595520833333</v>
      </c>
      <c r="T1342" s="10">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s="6">
        <f t="shared" si="121"/>
        <v>382.39130434782606</v>
      </c>
      <c r="Q1343" t="str">
        <f t="shared" si="122"/>
        <v>technology</v>
      </c>
      <c r="R1343" t="str">
        <f t="shared" si="123"/>
        <v>wearables</v>
      </c>
      <c r="S1343" s="10">
        <f t="shared" si="124"/>
        <v>42612.624039351853</v>
      </c>
      <c r="T1343" s="10">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s="6">
        <f t="shared" si="121"/>
        <v>100</v>
      </c>
      <c r="Q1344" t="str">
        <f t="shared" si="122"/>
        <v>technology</v>
      </c>
      <c r="R1344" t="str">
        <f t="shared" si="123"/>
        <v>wearables</v>
      </c>
      <c r="S1344" s="10">
        <f t="shared" si="124"/>
        <v>42172.816423611104</v>
      </c>
      <c r="T1344" s="10">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s="6">
        <f t="shared" si="121"/>
        <v>40.762589928057551</v>
      </c>
      <c r="Q1346" t="str">
        <f t="shared" si="122"/>
        <v>publishing</v>
      </c>
      <c r="R1346" t="str">
        <f t="shared" si="123"/>
        <v>nonfiction</v>
      </c>
      <c r="S1346" s="10">
        <f t="shared" si="124"/>
        <v>42522.789803240739</v>
      </c>
      <c r="T1346" s="10">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s="6">
        <f t="shared" ref="P1347:P1410" si="127">E1347/L1347</f>
        <v>53.571428571428569</v>
      </c>
      <c r="Q1347" t="str">
        <f t="shared" ref="Q1347:Q1410" si="128">LEFT(N1347,SEARCH("/",N1347)-1)</f>
        <v>publishing</v>
      </c>
      <c r="R1347" t="str">
        <f t="shared" ref="R1347:R1410" si="129">RIGHT(N1347,LEN(N1347)-SEARCH("/",N1347))</f>
        <v>nonfiction</v>
      </c>
      <c r="S1347" s="10">
        <f t="shared" ref="S1347:S1410" si="130">(((J1347/60)/60)/24)+DATE(1970,1,1)</f>
        <v>41799.814340277779</v>
      </c>
      <c r="T1347" s="10">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s="6">
        <f t="shared" si="127"/>
        <v>48.449664429530202</v>
      </c>
      <c r="Q1348" t="str">
        <f t="shared" si="128"/>
        <v>publishing</v>
      </c>
      <c r="R1348" t="str">
        <f t="shared" si="129"/>
        <v>nonfiction</v>
      </c>
      <c r="S1348" s="10">
        <f t="shared" si="130"/>
        <v>41422.075821759259</v>
      </c>
      <c r="T1348" s="10">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s="6">
        <f t="shared" si="127"/>
        <v>59.360465116279073</v>
      </c>
      <c r="Q1351" t="str">
        <f t="shared" si="128"/>
        <v>publishing</v>
      </c>
      <c r="R1351" t="str">
        <f t="shared" si="129"/>
        <v>nonfiction</v>
      </c>
      <c r="S1351" s="10">
        <f t="shared" si="130"/>
        <v>42317.33258101852</v>
      </c>
      <c r="T1351" s="10">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s="6">
        <f t="shared" si="127"/>
        <v>168.77500000000001</v>
      </c>
      <c r="Q1353" t="str">
        <f t="shared" si="128"/>
        <v>publishing</v>
      </c>
      <c r="R1353" t="str">
        <f t="shared" si="129"/>
        <v>nonfiction</v>
      </c>
      <c r="S1353" s="10">
        <f t="shared" si="130"/>
        <v>42382.74009259259</v>
      </c>
      <c r="T1353" s="10">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s="6">
        <f t="shared" si="127"/>
        <v>31.80952380952381</v>
      </c>
      <c r="Q1355" t="str">
        <f t="shared" si="128"/>
        <v>publishing</v>
      </c>
      <c r="R1355" t="str">
        <f t="shared" si="129"/>
        <v>nonfiction</v>
      </c>
      <c r="S1355" s="10">
        <f t="shared" si="130"/>
        <v>41309.11791666667</v>
      </c>
      <c r="T1355" s="10">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s="6">
        <f t="shared" si="127"/>
        <v>38.553846153846152</v>
      </c>
      <c r="Q1359" t="str">
        <f t="shared" si="128"/>
        <v>publishing</v>
      </c>
      <c r="R1359" t="str">
        <f t="shared" si="129"/>
        <v>nonfiction</v>
      </c>
      <c r="S1359" s="10">
        <f t="shared" si="130"/>
        <v>41304.962233796294</v>
      </c>
      <c r="T1359" s="10">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s="6">
        <f t="shared" si="127"/>
        <v>28.632575757575758</v>
      </c>
      <c r="Q1363" t="str">
        <f t="shared" si="128"/>
        <v>publishing</v>
      </c>
      <c r="R1363" t="str">
        <f t="shared" si="129"/>
        <v>nonfiction</v>
      </c>
      <c r="S1363" s="10">
        <f t="shared" si="130"/>
        <v>41781.717268518521</v>
      </c>
      <c r="T1363" s="10">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s="6">
        <f t="shared" si="127"/>
        <v>40</v>
      </c>
      <c r="Q1365" t="str">
        <f t="shared" si="128"/>
        <v>publishing</v>
      </c>
      <c r="R1365" t="str">
        <f t="shared" si="129"/>
        <v>nonfiction</v>
      </c>
      <c r="S1365" s="10">
        <f t="shared" si="130"/>
        <v>42396.8440625</v>
      </c>
      <c r="T1365" s="10">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s="6">
        <f t="shared" si="127"/>
        <v>81.739130434782609</v>
      </c>
      <c r="Q1367" t="str">
        <f t="shared" si="128"/>
        <v>music</v>
      </c>
      <c r="R1367" t="str">
        <f t="shared" si="129"/>
        <v>rock</v>
      </c>
      <c r="S1367" s="10">
        <f t="shared" si="130"/>
        <v>42049.733240740738</v>
      </c>
      <c r="T1367" s="10">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s="6">
        <f t="shared" si="127"/>
        <v>63.477777777777774</v>
      </c>
      <c r="Q1369" t="str">
        <f t="shared" si="128"/>
        <v>music</v>
      </c>
      <c r="R1369" t="str">
        <f t="shared" si="129"/>
        <v>rock</v>
      </c>
      <c r="S1369" s="10">
        <f t="shared" si="130"/>
        <v>42292.002893518518</v>
      </c>
      <c r="T1369" s="10">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s="6">
        <f t="shared" si="127"/>
        <v>30.578947368421051</v>
      </c>
      <c r="Q1380" t="str">
        <f t="shared" si="128"/>
        <v>music</v>
      </c>
      <c r="R1380" t="str">
        <f t="shared" si="129"/>
        <v>rock</v>
      </c>
      <c r="S1380" s="10">
        <f t="shared" si="130"/>
        <v>42568.759374999994</v>
      </c>
      <c r="T1380" s="10">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s="6">
        <f t="shared" si="127"/>
        <v>50.247311827956992</v>
      </c>
      <c r="Q1385" t="str">
        <f t="shared" si="128"/>
        <v>music</v>
      </c>
      <c r="R1385" t="str">
        <f t="shared" si="129"/>
        <v>rock</v>
      </c>
      <c r="S1385" s="10">
        <f t="shared" si="130"/>
        <v>42707.074976851851</v>
      </c>
      <c r="T1385" s="10">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s="6">
        <f t="shared" si="127"/>
        <v>42.384615384615387</v>
      </c>
      <c r="Q1393" t="str">
        <f t="shared" si="128"/>
        <v>music</v>
      </c>
      <c r="R1393" t="str">
        <f t="shared" si="129"/>
        <v>rock</v>
      </c>
      <c r="S1393" s="10">
        <f t="shared" si="130"/>
        <v>42193.650671296295</v>
      </c>
      <c r="T1393" s="10">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s="6">
        <f t="shared" si="127"/>
        <v>47.756097560975611</v>
      </c>
      <c r="Q1397" t="str">
        <f t="shared" si="128"/>
        <v>music</v>
      </c>
      <c r="R1397" t="str">
        <f t="shared" si="129"/>
        <v>rock</v>
      </c>
      <c r="S1397" s="10">
        <f t="shared" si="130"/>
        <v>42719.90834490741</v>
      </c>
      <c r="T1397" s="10">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s="6">
        <f t="shared" si="127"/>
        <v>61.701086956521742</v>
      </c>
      <c r="Q1401" t="str">
        <f t="shared" si="128"/>
        <v>music</v>
      </c>
      <c r="R1401" t="str">
        <f t="shared" si="129"/>
        <v>rock</v>
      </c>
      <c r="S1401" s="10">
        <f t="shared" si="130"/>
        <v>41889.004317129627</v>
      </c>
      <c r="T1401" s="10">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s="6">
        <f t="shared" si="127"/>
        <v>51.720833333333331</v>
      </c>
      <c r="Q1403" t="str">
        <f t="shared" si="128"/>
        <v>music</v>
      </c>
      <c r="R1403" t="str">
        <f t="shared" si="129"/>
        <v>rock</v>
      </c>
      <c r="S1403" s="10">
        <f t="shared" si="130"/>
        <v>41399.99622685185</v>
      </c>
      <c r="T1403" s="10">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s="6">
        <f t="shared" si="127"/>
        <v>24.150442477876105</v>
      </c>
      <c r="Q1404" t="str">
        <f t="shared" si="128"/>
        <v>music</v>
      </c>
      <c r="R1404" t="str">
        <f t="shared" si="129"/>
        <v>rock</v>
      </c>
      <c r="S1404" s="10">
        <f t="shared" si="130"/>
        <v>42065.053368055553</v>
      </c>
      <c r="T1404" s="10">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s="6">
        <f t="shared" si="127"/>
        <v>48.2</v>
      </c>
      <c r="Q1406" t="str">
        <f t="shared" si="128"/>
        <v>publishing</v>
      </c>
      <c r="R1406" t="str">
        <f t="shared" si="129"/>
        <v>translations</v>
      </c>
      <c r="S1406" s="10">
        <f t="shared" si="130"/>
        <v>42032.510243055556</v>
      </c>
      <c r="T1406" s="10">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s="6">
        <f t="shared" si="127"/>
        <v>6.1764705882352944</v>
      </c>
      <c r="Q1407" t="str">
        <f t="shared" si="128"/>
        <v>publishing</v>
      </c>
      <c r="R1407" t="str">
        <f t="shared" si="129"/>
        <v>translations</v>
      </c>
      <c r="S1407" s="10">
        <f t="shared" si="130"/>
        <v>41941.680567129632</v>
      </c>
      <c r="T1407" s="10">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s="6">
        <f t="shared" si="127"/>
        <v>5</v>
      </c>
      <c r="Q1408" t="str">
        <f t="shared" si="128"/>
        <v>publishing</v>
      </c>
      <c r="R1408" t="str">
        <f t="shared" si="129"/>
        <v>translations</v>
      </c>
      <c r="S1408" s="10">
        <f t="shared" si="130"/>
        <v>42297.432951388888</v>
      </c>
      <c r="T1408" s="10">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s="6">
        <f t="shared" si="127"/>
        <v>7.5</v>
      </c>
      <c r="Q1409" t="str">
        <f t="shared" si="128"/>
        <v>publishing</v>
      </c>
      <c r="R1409" t="str">
        <f t="shared" si="129"/>
        <v>translations</v>
      </c>
      <c r="S1409" s="10">
        <f t="shared" si="130"/>
        <v>41838.536782407406</v>
      </c>
      <c r="T1409" s="10">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s="6">
        <f t="shared" si="127"/>
        <v>12</v>
      </c>
      <c r="Q1410" t="str">
        <f t="shared" si="128"/>
        <v>publishing</v>
      </c>
      <c r="R1410" t="str">
        <f t="shared" si="129"/>
        <v>translations</v>
      </c>
      <c r="S1410" s="10">
        <f t="shared" si="130"/>
        <v>42291.872175925921</v>
      </c>
      <c r="T1410" s="10">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s="6" t="e">
        <f t="shared" ref="P1411:P1474" si="133">E1411/L1411</f>
        <v>#DIV/0!</v>
      </c>
      <c r="Q1411" t="str">
        <f t="shared" ref="Q1411:Q1474" si="134">LEFT(N1411,SEARCH("/",N1411)-1)</f>
        <v>publishing</v>
      </c>
      <c r="R1411" t="str">
        <f t="shared" ref="R1411:R1474" si="135">RIGHT(N1411,LEN(N1411)-SEARCH("/",N1411))</f>
        <v>translations</v>
      </c>
      <c r="S1411" s="10">
        <f t="shared" ref="S1411:S1474" si="136">(((J1411/60)/60)/24)+DATE(1970,1,1)</f>
        <v>41945.133506944447</v>
      </c>
      <c r="T1411" s="10">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s="6">
        <f t="shared" si="133"/>
        <v>1</v>
      </c>
      <c r="Q1412" t="str">
        <f t="shared" si="134"/>
        <v>publishing</v>
      </c>
      <c r="R1412" t="str">
        <f t="shared" si="135"/>
        <v>translations</v>
      </c>
      <c r="S1412" s="10">
        <f t="shared" si="136"/>
        <v>42479.318518518514</v>
      </c>
      <c r="T1412" s="10">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s="6">
        <f t="shared" si="133"/>
        <v>2.3333333333333335</v>
      </c>
      <c r="Q1413" t="str">
        <f t="shared" si="134"/>
        <v>publishing</v>
      </c>
      <c r="R1413" t="str">
        <f t="shared" si="135"/>
        <v>translations</v>
      </c>
      <c r="S1413" s="10">
        <f t="shared" si="136"/>
        <v>42013.059027777781</v>
      </c>
      <c r="T1413" s="10">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s="6">
        <f t="shared" si="133"/>
        <v>24.615384615384617</v>
      </c>
      <c r="Q1414" t="str">
        <f t="shared" si="134"/>
        <v>publishing</v>
      </c>
      <c r="R1414" t="str">
        <f t="shared" si="135"/>
        <v>translations</v>
      </c>
      <c r="S1414" s="10">
        <f t="shared" si="136"/>
        <v>41947.063645833332</v>
      </c>
      <c r="T1414" s="10">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s="6">
        <f t="shared" si="133"/>
        <v>100</v>
      </c>
      <c r="Q1415" t="str">
        <f t="shared" si="134"/>
        <v>publishing</v>
      </c>
      <c r="R1415" t="str">
        <f t="shared" si="135"/>
        <v>translations</v>
      </c>
      <c r="S1415" s="10">
        <f t="shared" si="136"/>
        <v>42360.437152777777</v>
      </c>
      <c r="T1415" s="10">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s="6">
        <f t="shared" si="133"/>
        <v>1</v>
      </c>
      <c r="Q1416" t="str">
        <f t="shared" si="134"/>
        <v>publishing</v>
      </c>
      <c r="R1416" t="str">
        <f t="shared" si="135"/>
        <v>translations</v>
      </c>
      <c r="S1416" s="10">
        <f t="shared" si="136"/>
        <v>42708.25309027778</v>
      </c>
      <c r="T1416" s="10">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s="6">
        <f t="shared" si="133"/>
        <v>88.888888888888886</v>
      </c>
      <c r="Q1417" t="str">
        <f t="shared" si="134"/>
        <v>publishing</v>
      </c>
      <c r="R1417" t="str">
        <f t="shared" si="135"/>
        <v>translations</v>
      </c>
      <c r="S1417" s="10">
        <f t="shared" si="136"/>
        <v>42192.675821759258</v>
      </c>
      <c r="T1417" s="10">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0">
        <f t="shared" si="136"/>
        <v>42299.926145833335</v>
      </c>
      <c r="T1418" s="10">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s="6">
        <f t="shared" si="133"/>
        <v>27.5</v>
      </c>
      <c r="Q1419" t="str">
        <f t="shared" si="134"/>
        <v>publishing</v>
      </c>
      <c r="R1419" t="str">
        <f t="shared" si="135"/>
        <v>translations</v>
      </c>
      <c r="S1419" s="10">
        <f t="shared" si="136"/>
        <v>42232.15016203704</v>
      </c>
      <c r="T1419" s="10">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s="6">
        <f t="shared" si="133"/>
        <v>6</v>
      </c>
      <c r="Q1420" t="str">
        <f t="shared" si="134"/>
        <v>publishing</v>
      </c>
      <c r="R1420" t="str">
        <f t="shared" si="135"/>
        <v>translations</v>
      </c>
      <c r="S1420" s="10">
        <f t="shared" si="136"/>
        <v>42395.456412037034</v>
      </c>
      <c r="T1420" s="10">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s="6">
        <f t="shared" si="133"/>
        <v>44.5</v>
      </c>
      <c r="Q1421" t="str">
        <f t="shared" si="134"/>
        <v>publishing</v>
      </c>
      <c r="R1421" t="str">
        <f t="shared" si="135"/>
        <v>translations</v>
      </c>
      <c r="S1421" s="10">
        <f t="shared" si="136"/>
        <v>42622.456238425926</v>
      </c>
      <c r="T1421" s="10">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s="6">
        <f t="shared" si="133"/>
        <v>1</v>
      </c>
      <c r="Q1422" t="str">
        <f t="shared" si="134"/>
        <v>publishing</v>
      </c>
      <c r="R1422" t="str">
        <f t="shared" si="135"/>
        <v>translations</v>
      </c>
      <c r="S1422" s="10">
        <f t="shared" si="136"/>
        <v>42524.667662037042</v>
      </c>
      <c r="T1422" s="10">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s="6">
        <f t="shared" si="133"/>
        <v>100</v>
      </c>
      <c r="Q1423" t="str">
        <f t="shared" si="134"/>
        <v>publishing</v>
      </c>
      <c r="R1423" t="str">
        <f t="shared" si="135"/>
        <v>translations</v>
      </c>
      <c r="S1423" s="10">
        <f t="shared" si="136"/>
        <v>42013.915613425925</v>
      </c>
      <c r="T1423" s="10">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s="6">
        <f t="shared" si="133"/>
        <v>13</v>
      </c>
      <c r="Q1424" t="str">
        <f t="shared" si="134"/>
        <v>publishing</v>
      </c>
      <c r="R1424" t="str">
        <f t="shared" si="135"/>
        <v>translations</v>
      </c>
      <c r="S1424" s="10">
        <f t="shared" si="136"/>
        <v>42604.239629629628</v>
      </c>
      <c r="T1424" s="10">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s="6">
        <f t="shared" si="133"/>
        <v>100</v>
      </c>
      <c r="Q1425" t="str">
        <f t="shared" si="134"/>
        <v>publishing</v>
      </c>
      <c r="R1425" t="str">
        <f t="shared" si="135"/>
        <v>translations</v>
      </c>
      <c r="S1425" s="10">
        <f t="shared" si="136"/>
        <v>42340.360312500001</v>
      </c>
      <c r="T1425" s="10">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s="6">
        <f t="shared" si="133"/>
        <v>109.07142857142857</v>
      </c>
      <c r="Q1426" t="str">
        <f t="shared" si="134"/>
        <v>publishing</v>
      </c>
      <c r="R1426" t="str">
        <f t="shared" si="135"/>
        <v>translations</v>
      </c>
      <c r="S1426" s="10">
        <f t="shared" si="136"/>
        <v>42676.717615740738</v>
      </c>
      <c r="T1426" s="10">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0">
        <f t="shared" si="136"/>
        <v>42093.131469907406</v>
      </c>
      <c r="T1427" s="10">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0">
        <f t="shared" si="136"/>
        <v>42180.390277777777</v>
      </c>
      <c r="T1428" s="10">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s="6">
        <f t="shared" si="133"/>
        <v>104.75</v>
      </c>
      <c r="Q1429" t="str">
        <f t="shared" si="134"/>
        <v>publishing</v>
      </c>
      <c r="R1429" t="str">
        <f t="shared" si="135"/>
        <v>translations</v>
      </c>
      <c r="S1429" s="10">
        <f t="shared" si="136"/>
        <v>42601.851678240739</v>
      </c>
      <c r="T1429" s="10">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s="6">
        <f t="shared" si="133"/>
        <v>15</v>
      </c>
      <c r="Q1430" t="str">
        <f t="shared" si="134"/>
        <v>publishing</v>
      </c>
      <c r="R1430" t="str">
        <f t="shared" si="135"/>
        <v>translations</v>
      </c>
      <c r="S1430" s="10">
        <f t="shared" si="136"/>
        <v>42432.379826388889</v>
      </c>
      <c r="T1430" s="10">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0">
        <f t="shared" si="136"/>
        <v>42074.060671296291</v>
      </c>
      <c r="T1431" s="10">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s="6">
        <f t="shared" si="133"/>
        <v>80.599999999999994</v>
      </c>
      <c r="Q1432" t="str">
        <f t="shared" si="134"/>
        <v>publishing</v>
      </c>
      <c r="R1432" t="str">
        <f t="shared" si="135"/>
        <v>translations</v>
      </c>
      <c r="S1432" s="10">
        <f t="shared" si="136"/>
        <v>41961.813518518517</v>
      </c>
      <c r="T1432" s="10">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s="6">
        <f t="shared" si="133"/>
        <v>115.55319148936171</v>
      </c>
      <c r="Q1433" t="str">
        <f t="shared" si="134"/>
        <v>publishing</v>
      </c>
      <c r="R1433" t="str">
        <f t="shared" si="135"/>
        <v>translations</v>
      </c>
      <c r="S1433" s="10">
        <f t="shared" si="136"/>
        <v>42304.210833333331</v>
      </c>
      <c r="T1433" s="10">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0">
        <f t="shared" si="136"/>
        <v>42175.780416666668</v>
      </c>
      <c r="T1434" s="10">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s="6">
        <f t="shared" si="133"/>
        <v>80.5</v>
      </c>
      <c r="Q1435" t="str">
        <f t="shared" si="134"/>
        <v>publishing</v>
      </c>
      <c r="R1435" t="str">
        <f t="shared" si="135"/>
        <v>translations</v>
      </c>
      <c r="S1435" s="10">
        <f t="shared" si="136"/>
        <v>42673.625868055555</v>
      </c>
      <c r="T1435" s="10">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s="6">
        <f t="shared" si="133"/>
        <v>744.5454545454545</v>
      </c>
      <c r="Q1436" t="str">
        <f t="shared" si="134"/>
        <v>publishing</v>
      </c>
      <c r="R1436" t="str">
        <f t="shared" si="135"/>
        <v>translations</v>
      </c>
      <c r="S1436" s="10">
        <f t="shared" si="136"/>
        <v>42142.767106481479</v>
      </c>
      <c r="T1436" s="10">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s="6">
        <f t="shared" si="133"/>
        <v>7.5</v>
      </c>
      <c r="Q1437" t="str">
        <f t="shared" si="134"/>
        <v>publishing</v>
      </c>
      <c r="R1437" t="str">
        <f t="shared" si="135"/>
        <v>translations</v>
      </c>
      <c r="S1437" s="10">
        <f t="shared" si="136"/>
        <v>42258.780324074076</v>
      </c>
      <c r="T1437" s="10">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s="6">
        <f t="shared" si="133"/>
        <v>38.5</v>
      </c>
      <c r="Q1438" t="str">
        <f t="shared" si="134"/>
        <v>publishing</v>
      </c>
      <c r="R1438" t="str">
        <f t="shared" si="135"/>
        <v>translations</v>
      </c>
      <c r="S1438" s="10">
        <f t="shared" si="136"/>
        <v>42391.35019675926</v>
      </c>
      <c r="T1438" s="10">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s="6">
        <f t="shared" si="133"/>
        <v>75</v>
      </c>
      <c r="Q1440" t="str">
        <f t="shared" si="134"/>
        <v>publishing</v>
      </c>
      <c r="R1440" t="str">
        <f t="shared" si="135"/>
        <v>translations</v>
      </c>
      <c r="S1440" s="10">
        <f t="shared" si="136"/>
        <v>42457.871516203704</v>
      </c>
      <c r="T1440" s="10">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s="6">
        <f t="shared" si="133"/>
        <v>30</v>
      </c>
      <c r="Q1441" t="str">
        <f t="shared" si="134"/>
        <v>publishing</v>
      </c>
      <c r="R1441" t="str">
        <f t="shared" si="135"/>
        <v>translations</v>
      </c>
      <c r="S1441" s="10">
        <f t="shared" si="136"/>
        <v>42040.829872685179</v>
      </c>
      <c r="T1441" s="10">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s="6">
        <f t="shared" si="133"/>
        <v>1</v>
      </c>
      <c r="Q1442" t="str">
        <f t="shared" si="134"/>
        <v>publishing</v>
      </c>
      <c r="R1442" t="str">
        <f t="shared" si="135"/>
        <v>translations</v>
      </c>
      <c r="S1442" s="10">
        <f t="shared" si="136"/>
        <v>42486.748414351852</v>
      </c>
      <c r="T1442" s="10">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s="6">
        <f t="shared" si="133"/>
        <v>673.33333333333337</v>
      </c>
      <c r="Q1443" t="str">
        <f t="shared" si="134"/>
        <v>publishing</v>
      </c>
      <c r="R1443" t="str">
        <f t="shared" si="135"/>
        <v>translations</v>
      </c>
      <c r="S1443" s="10">
        <f t="shared" si="136"/>
        <v>42198.765844907408</v>
      </c>
      <c r="T1443" s="10">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0">
        <f t="shared" si="136"/>
        <v>42485.64534722222</v>
      </c>
      <c r="T1444" s="10">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0">
        <f t="shared" si="136"/>
        <v>42707.926030092596</v>
      </c>
      <c r="T1445" s="10">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0">
        <f t="shared" si="136"/>
        <v>42199.873402777783</v>
      </c>
      <c r="T1446" s="10">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0">
        <f t="shared" si="136"/>
        <v>42139.542303240742</v>
      </c>
      <c r="T1447" s="10">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0">
        <f t="shared" si="136"/>
        <v>42461.447662037041</v>
      </c>
      <c r="T1448" s="10">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s="6">
        <f t="shared" si="133"/>
        <v>25</v>
      </c>
      <c r="Q1449" t="str">
        <f t="shared" si="134"/>
        <v>publishing</v>
      </c>
      <c r="R1449" t="str">
        <f t="shared" si="135"/>
        <v>translations</v>
      </c>
      <c r="S1449" s="10">
        <f t="shared" si="136"/>
        <v>42529.730717592596</v>
      </c>
      <c r="T1449" s="10">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0">
        <f t="shared" si="136"/>
        <v>42115.936550925922</v>
      </c>
      <c r="T1450" s="10">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0">
        <f t="shared" si="136"/>
        <v>42086.811400462961</v>
      </c>
      <c r="T1451" s="10">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s="6">
        <f t="shared" si="133"/>
        <v>1</v>
      </c>
      <c r="Q1452" t="str">
        <f t="shared" si="134"/>
        <v>publishing</v>
      </c>
      <c r="R1452" t="str">
        <f t="shared" si="135"/>
        <v>translations</v>
      </c>
      <c r="S1452" s="10">
        <f t="shared" si="136"/>
        <v>42390.171261574069</v>
      </c>
      <c r="T1452" s="10">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s="6">
        <f t="shared" si="133"/>
        <v>1</v>
      </c>
      <c r="Q1453" t="str">
        <f t="shared" si="134"/>
        <v>publishing</v>
      </c>
      <c r="R1453" t="str">
        <f t="shared" si="135"/>
        <v>translations</v>
      </c>
      <c r="S1453" s="10">
        <f t="shared" si="136"/>
        <v>41931.959016203706</v>
      </c>
      <c r="T1453" s="10">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0">
        <f t="shared" si="136"/>
        <v>41818.703275462962</v>
      </c>
      <c r="T1454" s="10">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0">
        <f t="shared" si="136"/>
        <v>42795.696145833332</v>
      </c>
      <c r="T1455" s="10">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s="6">
        <f t="shared" si="133"/>
        <v>15</v>
      </c>
      <c r="Q1456" t="str">
        <f t="shared" si="134"/>
        <v>publishing</v>
      </c>
      <c r="R1456" t="str">
        <f t="shared" si="135"/>
        <v>translations</v>
      </c>
      <c r="S1456" s="10">
        <f t="shared" si="136"/>
        <v>42463.866666666669</v>
      </c>
      <c r="T1456" s="10">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s="6">
        <f t="shared" si="133"/>
        <v>225</v>
      </c>
      <c r="Q1457" t="str">
        <f t="shared" si="134"/>
        <v>publishing</v>
      </c>
      <c r="R1457" t="str">
        <f t="shared" si="135"/>
        <v>translations</v>
      </c>
      <c r="S1457" s="10">
        <f t="shared" si="136"/>
        <v>41832.672685185185</v>
      </c>
      <c r="T1457" s="10">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s="6">
        <f t="shared" si="133"/>
        <v>48.333333333333336</v>
      </c>
      <c r="Q1458" t="str">
        <f t="shared" si="134"/>
        <v>publishing</v>
      </c>
      <c r="R1458" t="str">
        <f t="shared" si="135"/>
        <v>translations</v>
      </c>
      <c r="S1458" s="10">
        <f t="shared" si="136"/>
        <v>42708.668576388889</v>
      </c>
      <c r="T1458" s="10">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0">
        <f t="shared" si="136"/>
        <v>42289.89634259259</v>
      </c>
      <c r="T1459" s="10">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0">
        <f t="shared" si="136"/>
        <v>41831.705555555556</v>
      </c>
      <c r="T1460" s="10">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0">
        <f t="shared" si="136"/>
        <v>42312.204814814817</v>
      </c>
      <c r="T1461" s="10">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0">
        <f t="shared" si="136"/>
        <v>41915.896967592591</v>
      </c>
      <c r="T1462" s="10">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s="6">
        <f t="shared" si="133"/>
        <v>44.66673529411765</v>
      </c>
      <c r="Q1463" t="str">
        <f t="shared" si="134"/>
        <v>publishing</v>
      </c>
      <c r="R1463" t="str">
        <f t="shared" si="135"/>
        <v>radio &amp; podcasts</v>
      </c>
      <c r="S1463" s="10">
        <f t="shared" si="136"/>
        <v>41899.645300925928</v>
      </c>
      <c r="T1463" s="10">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s="6">
        <f t="shared" si="133"/>
        <v>52.622732513451197</v>
      </c>
      <c r="Q1467" t="str">
        <f t="shared" si="134"/>
        <v>publishing</v>
      </c>
      <c r="R1467" t="str">
        <f t="shared" si="135"/>
        <v>radio &amp; podcasts</v>
      </c>
      <c r="S1467" s="10">
        <f t="shared" si="136"/>
        <v>40959.734398148146</v>
      </c>
      <c r="T1467" s="10">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s="6">
        <f t="shared" ref="P1475:P1538" si="139">E1475/L1475</f>
        <v>38.462553191489363</v>
      </c>
      <c r="Q1475" t="str">
        <f t="shared" ref="Q1475:Q1538" si="140">LEFT(N1475,SEARCH("/",N1475)-1)</f>
        <v>publishing</v>
      </c>
      <c r="R1475" t="str">
        <f t="shared" ref="R1475:R1538" si="141">RIGHT(N1475,LEN(N1475)-SEARCH("/",N1475))</f>
        <v>radio &amp; podcasts</v>
      </c>
      <c r="S1475" s="10">
        <f t="shared" ref="S1475:S1538" si="142">(((J1475/60)/60)/24)+DATE(1970,1,1)</f>
        <v>40939.979618055557</v>
      </c>
      <c r="T1475" s="10">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s="6">
        <f t="shared" si="139"/>
        <v>17.5</v>
      </c>
      <c r="Q1483" t="str">
        <f t="shared" si="140"/>
        <v>publishing</v>
      </c>
      <c r="R1483" t="str">
        <f t="shared" si="141"/>
        <v>fiction</v>
      </c>
      <c r="S1483" s="10">
        <f t="shared" si="142"/>
        <v>41550.922974537039</v>
      </c>
      <c r="T1483" s="10">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s="6">
        <f t="shared" si="139"/>
        <v>5</v>
      </c>
      <c r="Q1484" t="str">
        <f t="shared" si="140"/>
        <v>publishing</v>
      </c>
      <c r="R1484" t="str">
        <f t="shared" si="141"/>
        <v>fiction</v>
      </c>
      <c r="S1484" s="10">
        <f t="shared" si="142"/>
        <v>41136.85805555556</v>
      </c>
      <c r="T1484" s="10">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s="6">
        <f t="shared" si="139"/>
        <v>25</v>
      </c>
      <c r="Q1485" t="str">
        <f t="shared" si="140"/>
        <v>publishing</v>
      </c>
      <c r="R1485" t="str">
        <f t="shared" si="141"/>
        <v>fiction</v>
      </c>
      <c r="S1485" s="10">
        <f t="shared" si="142"/>
        <v>42548.192997685182</v>
      </c>
      <c r="T1485" s="10">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0">
        <f t="shared" si="142"/>
        <v>41053.200960648144</v>
      </c>
      <c r="T1486" s="10">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s="6">
        <f t="shared" si="139"/>
        <v>50</v>
      </c>
      <c r="Q1487" t="str">
        <f t="shared" si="140"/>
        <v>publishing</v>
      </c>
      <c r="R1487" t="str">
        <f t="shared" si="141"/>
        <v>fiction</v>
      </c>
      <c r="S1487" s="10">
        <f t="shared" si="142"/>
        <v>42130.795983796299</v>
      </c>
      <c r="T1487" s="10">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s="6">
        <f t="shared" si="139"/>
        <v>16</v>
      </c>
      <c r="Q1488" t="str">
        <f t="shared" si="140"/>
        <v>publishing</v>
      </c>
      <c r="R1488" t="str">
        <f t="shared" si="141"/>
        <v>fiction</v>
      </c>
      <c r="S1488" s="10">
        <f t="shared" si="142"/>
        <v>42032.168530092589</v>
      </c>
      <c r="T1488" s="10">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0">
        <f t="shared" si="142"/>
        <v>42554.917488425926</v>
      </c>
      <c r="T1489" s="10">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s="6">
        <f t="shared" si="139"/>
        <v>60</v>
      </c>
      <c r="Q1490" t="str">
        <f t="shared" si="140"/>
        <v>publishing</v>
      </c>
      <c r="R1490" t="str">
        <f t="shared" si="141"/>
        <v>fiction</v>
      </c>
      <c r="S1490" s="10">
        <f t="shared" si="142"/>
        <v>41614.563194444447</v>
      </c>
      <c r="T1490" s="10">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0">
        <f t="shared" si="142"/>
        <v>41198.611712962964</v>
      </c>
      <c r="T1491" s="10">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s="6">
        <f t="shared" si="139"/>
        <v>100</v>
      </c>
      <c r="Q1493" t="str">
        <f t="shared" si="140"/>
        <v>publishing</v>
      </c>
      <c r="R1493" t="str">
        <f t="shared" si="141"/>
        <v>fiction</v>
      </c>
      <c r="S1493" s="10">
        <f t="shared" si="142"/>
        <v>41991.713460648149</v>
      </c>
      <c r="T1493" s="10">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s="6">
        <f t="shared" si="139"/>
        <v>15</v>
      </c>
      <c r="Q1494" t="str">
        <f t="shared" si="140"/>
        <v>publishing</v>
      </c>
      <c r="R1494" t="str">
        <f t="shared" si="141"/>
        <v>fiction</v>
      </c>
      <c r="S1494" s="10">
        <f t="shared" si="142"/>
        <v>40682.884791666671</v>
      </c>
      <c r="T1494" s="10">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0">
        <f t="shared" si="142"/>
        <v>41411.866608796299</v>
      </c>
      <c r="T1495" s="10">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s="6">
        <f t="shared" si="139"/>
        <v>40.454545454545453</v>
      </c>
      <c r="Q1496" t="str">
        <f t="shared" si="140"/>
        <v>publishing</v>
      </c>
      <c r="R1496" t="str">
        <f t="shared" si="141"/>
        <v>fiction</v>
      </c>
      <c r="S1496" s="10">
        <f t="shared" si="142"/>
        <v>42067.722372685181</v>
      </c>
      <c r="T1496" s="10">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0">
        <f t="shared" si="142"/>
        <v>40752.789710648147</v>
      </c>
      <c r="T1497" s="10">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0">
        <f t="shared" si="142"/>
        <v>41838.475219907406</v>
      </c>
      <c r="T1498" s="10">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s="6">
        <f t="shared" si="139"/>
        <v>1</v>
      </c>
      <c r="Q1499" t="str">
        <f t="shared" si="140"/>
        <v>publishing</v>
      </c>
      <c r="R1499" t="str">
        <f t="shared" si="141"/>
        <v>fiction</v>
      </c>
      <c r="S1499" s="10">
        <f t="shared" si="142"/>
        <v>41444.64261574074</v>
      </c>
      <c r="T1499" s="10">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s="6">
        <f t="shared" si="139"/>
        <v>19</v>
      </c>
      <c r="Q1500" t="str">
        <f t="shared" si="140"/>
        <v>publishing</v>
      </c>
      <c r="R1500" t="str">
        <f t="shared" si="141"/>
        <v>fiction</v>
      </c>
      <c r="S1500" s="10">
        <f t="shared" si="142"/>
        <v>41840.983541666668</v>
      </c>
      <c r="T1500" s="10">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s="6">
        <f t="shared" si="139"/>
        <v>5</v>
      </c>
      <c r="Q1501" t="str">
        <f t="shared" si="140"/>
        <v>publishing</v>
      </c>
      <c r="R1501" t="str">
        <f t="shared" si="141"/>
        <v>fiction</v>
      </c>
      <c r="S1501" s="10">
        <f t="shared" si="142"/>
        <v>42527.007326388892</v>
      </c>
      <c r="T1501" s="10">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s="6">
        <f t="shared" si="139"/>
        <v>46.733333333333334</v>
      </c>
      <c r="Q1502" t="str">
        <f t="shared" si="140"/>
        <v>publishing</v>
      </c>
      <c r="R1502" t="str">
        <f t="shared" si="141"/>
        <v>fiction</v>
      </c>
      <c r="S1502" s="10">
        <f t="shared" si="142"/>
        <v>41365.904594907406</v>
      </c>
      <c r="T1502" s="10">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s="6">
        <f t="shared" si="139"/>
        <v>97.731073446327684</v>
      </c>
      <c r="Q1503" t="str">
        <f t="shared" si="140"/>
        <v>photography</v>
      </c>
      <c r="R1503" t="str">
        <f t="shared" si="141"/>
        <v>photobooks</v>
      </c>
      <c r="S1503" s="10">
        <f t="shared" si="142"/>
        <v>42163.583599537036</v>
      </c>
      <c r="T1503" s="10">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s="6">
        <f t="shared" si="139"/>
        <v>67.159851301115239</v>
      </c>
      <c r="Q1506" t="str">
        <f t="shared" si="140"/>
        <v>photography</v>
      </c>
      <c r="R1506" t="str">
        <f t="shared" si="141"/>
        <v>photobooks</v>
      </c>
      <c r="S1506" s="10">
        <f t="shared" si="142"/>
        <v>41772.657685185186</v>
      </c>
      <c r="T1506" s="10">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s="6">
        <f t="shared" si="139"/>
        <v>38.860465116279073</v>
      </c>
      <c r="Q1508" t="str">
        <f t="shared" si="140"/>
        <v>photography</v>
      </c>
      <c r="R1508" t="str">
        <f t="shared" si="141"/>
        <v>photobooks</v>
      </c>
      <c r="S1508" s="10">
        <f t="shared" si="142"/>
        <v>41814.785925925928</v>
      </c>
      <c r="T1508" s="10">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s="6">
        <f t="shared" si="139"/>
        <v>58.379104477611939</v>
      </c>
      <c r="Q1514" t="str">
        <f t="shared" si="140"/>
        <v>photography</v>
      </c>
      <c r="R1514" t="str">
        <f t="shared" si="141"/>
        <v>photobooks</v>
      </c>
      <c r="S1514" s="10">
        <f t="shared" si="142"/>
        <v>42741.684479166666</v>
      </c>
      <c r="T1514" s="10">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s="6">
        <f t="shared" si="139"/>
        <v>55.82093023255814</v>
      </c>
      <c r="Q1515" t="str">
        <f t="shared" si="140"/>
        <v>photography</v>
      </c>
      <c r="R1515" t="str">
        <f t="shared" si="141"/>
        <v>photobooks</v>
      </c>
      <c r="S1515" s="10">
        <f t="shared" si="142"/>
        <v>41806.637337962966</v>
      </c>
      <c r="T1515" s="10">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s="6">
        <f t="shared" si="139"/>
        <v>151.24431818181819</v>
      </c>
      <c r="Q1516" t="str">
        <f t="shared" si="140"/>
        <v>photography</v>
      </c>
      <c r="R1516" t="str">
        <f t="shared" si="141"/>
        <v>photobooks</v>
      </c>
      <c r="S1516" s="10">
        <f t="shared" si="142"/>
        <v>42234.597685185188</v>
      </c>
      <c r="T1516" s="10">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s="6">
        <f t="shared" si="139"/>
        <v>849.67027027027029</v>
      </c>
      <c r="Q1517" t="str">
        <f t="shared" si="140"/>
        <v>photography</v>
      </c>
      <c r="R1517" t="str">
        <f t="shared" si="141"/>
        <v>photobooks</v>
      </c>
      <c r="S1517" s="10">
        <f t="shared" si="142"/>
        <v>42415.253437499996</v>
      </c>
      <c r="T1517" s="10">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s="6">
        <f t="shared" si="139"/>
        <v>170.44680851063831</v>
      </c>
      <c r="Q1523" t="str">
        <f t="shared" si="140"/>
        <v>photography</v>
      </c>
      <c r="R1523" t="str">
        <f t="shared" si="141"/>
        <v>photobooks</v>
      </c>
      <c r="S1523" s="10">
        <f t="shared" si="142"/>
        <v>42493.167719907404</v>
      </c>
      <c r="T1523" s="10">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s="6">
        <f t="shared" si="139"/>
        <v>133.7391592920354</v>
      </c>
      <c r="Q1524" t="str">
        <f t="shared" si="140"/>
        <v>photography</v>
      </c>
      <c r="R1524" t="str">
        <f t="shared" si="141"/>
        <v>photobooks</v>
      </c>
      <c r="S1524" s="10">
        <f t="shared" si="142"/>
        <v>41899.830312500002</v>
      </c>
      <c r="T1524" s="10">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s="6">
        <f t="shared" si="139"/>
        <v>221.78571428571428</v>
      </c>
      <c r="Q1526" t="str">
        <f t="shared" si="140"/>
        <v>photography</v>
      </c>
      <c r="R1526" t="str">
        <f t="shared" si="141"/>
        <v>photobooks</v>
      </c>
      <c r="S1526" s="10">
        <f t="shared" si="142"/>
        <v>42756.501041666663</v>
      </c>
      <c r="T1526" s="10">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s="6">
        <f t="shared" si="139"/>
        <v>32.315357142857138</v>
      </c>
      <c r="Q1527" t="str">
        <f t="shared" si="140"/>
        <v>photography</v>
      </c>
      <c r="R1527" t="str">
        <f t="shared" si="141"/>
        <v>photobooks</v>
      </c>
      <c r="S1527" s="10">
        <f t="shared" si="142"/>
        <v>42570.702986111108</v>
      </c>
      <c r="T1527" s="10">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s="6">
        <f t="shared" si="139"/>
        <v>98.839285714285708</v>
      </c>
      <c r="Q1528" t="str">
        <f t="shared" si="140"/>
        <v>photography</v>
      </c>
      <c r="R1528" t="str">
        <f t="shared" si="141"/>
        <v>photobooks</v>
      </c>
      <c r="S1528" s="10">
        <f t="shared" si="142"/>
        <v>42339.276006944448</v>
      </c>
      <c r="T1528" s="10">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s="6">
        <f t="shared" si="139"/>
        <v>52.793750000000003</v>
      </c>
      <c r="Q1530" t="str">
        <f t="shared" si="140"/>
        <v>photography</v>
      </c>
      <c r="R1530" t="str">
        <f t="shared" si="141"/>
        <v>photobooks</v>
      </c>
      <c r="S1530" s="10">
        <f t="shared" si="142"/>
        <v>42736.732893518521</v>
      </c>
      <c r="T1530" s="10">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s="6">
        <f t="shared" si="139"/>
        <v>53.991990846681922</v>
      </c>
      <c r="Q1532" t="str">
        <f t="shared" si="140"/>
        <v>photography</v>
      </c>
      <c r="R1532" t="str">
        <f t="shared" si="141"/>
        <v>photobooks</v>
      </c>
      <c r="S1532" s="10">
        <f t="shared" si="142"/>
        <v>42275.767303240747</v>
      </c>
      <c r="T1532" s="10">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s="6">
        <f t="shared" si="139"/>
        <v>82.316326530612244</v>
      </c>
      <c r="Q1534" t="str">
        <f t="shared" si="140"/>
        <v>photography</v>
      </c>
      <c r="R1534" t="str">
        <f t="shared" si="141"/>
        <v>photobooks</v>
      </c>
      <c r="S1534" s="10">
        <f t="shared" si="142"/>
        <v>42391.475289351853</v>
      </c>
      <c r="T1534" s="10">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s="6">
        <f t="shared" si="139"/>
        <v>88.26081081081081</v>
      </c>
      <c r="Q1535" t="str">
        <f t="shared" si="140"/>
        <v>photography</v>
      </c>
      <c r="R1535" t="str">
        <f t="shared" si="141"/>
        <v>photobooks</v>
      </c>
      <c r="S1535" s="10">
        <f t="shared" si="142"/>
        <v>42443.00204861111</v>
      </c>
      <c r="T1535" s="10">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s="6">
        <f t="shared" si="139"/>
        <v>84.905149051490511</v>
      </c>
      <c r="Q1536" t="str">
        <f t="shared" si="140"/>
        <v>photography</v>
      </c>
      <c r="R1536" t="str">
        <f t="shared" si="141"/>
        <v>photobooks</v>
      </c>
      <c r="S1536" s="10">
        <f t="shared" si="142"/>
        <v>42221.67432870371</v>
      </c>
      <c r="T1536" s="10">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s="6">
        <f t="shared" si="139"/>
        <v>48.154545454545456</v>
      </c>
      <c r="Q1537" t="str">
        <f t="shared" si="140"/>
        <v>photography</v>
      </c>
      <c r="R1537" t="str">
        <f t="shared" si="141"/>
        <v>photobooks</v>
      </c>
      <c r="S1537" s="10">
        <f t="shared" si="142"/>
        <v>42484.829062500001</v>
      </c>
      <c r="T1537" s="10">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s="6">
        <f t="shared" ref="P1539:P1602" si="145">E1539/L1539</f>
        <v>96.375</v>
      </c>
      <c r="Q1539" t="str">
        <f t="shared" ref="Q1539:Q1602" si="146">LEFT(N1539,SEARCH("/",N1539)-1)</f>
        <v>photography</v>
      </c>
      <c r="R1539" t="str">
        <f t="shared" ref="R1539:R1602" si="147">RIGHT(N1539,LEN(N1539)-SEARCH("/",N1539))</f>
        <v>photobooks</v>
      </c>
      <c r="S1539" s="10">
        <f t="shared" ref="S1539:S1602" si="148">(((J1539/60)/60)/24)+DATE(1970,1,1)</f>
        <v>42552.315127314811</v>
      </c>
      <c r="T1539" s="10">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s="6">
        <f t="shared" si="145"/>
        <v>95.764859154929582</v>
      </c>
      <c r="Q1541" t="str">
        <f t="shared" si="146"/>
        <v>photography</v>
      </c>
      <c r="R1541" t="str">
        <f t="shared" si="147"/>
        <v>photobooks</v>
      </c>
      <c r="S1541" s="10">
        <f t="shared" si="148"/>
        <v>42705.919201388882</v>
      </c>
      <c r="T1541" s="10">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s="6">
        <f t="shared" si="145"/>
        <v>180.40816326530611</v>
      </c>
      <c r="Q1542" t="str">
        <f t="shared" si="146"/>
        <v>photography</v>
      </c>
      <c r="R1542" t="str">
        <f t="shared" si="147"/>
        <v>photobooks</v>
      </c>
      <c r="S1542" s="10">
        <f t="shared" si="148"/>
        <v>41939.00712962963</v>
      </c>
      <c r="T1542" s="10">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s="6">
        <f t="shared" si="145"/>
        <v>3</v>
      </c>
      <c r="Q1543" t="str">
        <f t="shared" si="146"/>
        <v>photography</v>
      </c>
      <c r="R1543" t="str">
        <f t="shared" si="147"/>
        <v>nature</v>
      </c>
      <c r="S1543" s="10">
        <f t="shared" si="148"/>
        <v>41974.712245370371</v>
      </c>
      <c r="T1543" s="10">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s="6">
        <f t="shared" si="145"/>
        <v>20</v>
      </c>
      <c r="Q1544" t="str">
        <f t="shared" si="146"/>
        <v>photography</v>
      </c>
      <c r="R1544" t="str">
        <f t="shared" si="147"/>
        <v>nature</v>
      </c>
      <c r="S1544" s="10">
        <f t="shared" si="148"/>
        <v>42170.996527777781</v>
      </c>
      <c r="T1544" s="10">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s="6">
        <f t="shared" si="145"/>
        <v>10</v>
      </c>
      <c r="Q1545" t="str">
        <f t="shared" si="146"/>
        <v>photography</v>
      </c>
      <c r="R1545" t="str">
        <f t="shared" si="147"/>
        <v>nature</v>
      </c>
      <c r="S1545" s="10">
        <f t="shared" si="148"/>
        <v>41935.509652777779</v>
      </c>
      <c r="T1545" s="10">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0">
        <f t="shared" si="148"/>
        <v>42053.051203703704</v>
      </c>
      <c r="T1546" s="10">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s="6">
        <f t="shared" si="145"/>
        <v>1</v>
      </c>
      <c r="Q1547" t="str">
        <f t="shared" si="146"/>
        <v>photography</v>
      </c>
      <c r="R1547" t="str">
        <f t="shared" si="147"/>
        <v>nature</v>
      </c>
      <c r="S1547" s="10">
        <f t="shared" si="148"/>
        <v>42031.884652777779</v>
      </c>
      <c r="T1547" s="10">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s="6">
        <f t="shared" si="145"/>
        <v>26.272727272727273</v>
      </c>
      <c r="Q1548" t="str">
        <f t="shared" si="146"/>
        <v>photography</v>
      </c>
      <c r="R1548" t="str">
        <f t="shared" si="147"/>
        <v>nature</v>
      </c>
      <c r="S1548" s="10">
        <f t="shared" si="148"/>
        <v>41839.212951388887</v>
      </c>
      <c r="T1548" s="10">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0">
        <f t="shared" si="148"/>
        <v>42782.426875000005</v>
      </c>
      <c r="T1549" s="10">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s="6">
        <f t="shared" si="145"/>
        <v>60</v>
      </c>
      <c r="Q1550" t="str">
        <f t="shared" si="146"/>
        <v>photography</v>
      </c>
      <c r="R1550" t="str">
        <f t="shared" si="147"/>
        <v>nature</v>
      </c>
      <c r="S1550" s="10">
        <f t="shared" si="148"/>
        <v>42286.88217592593</v>
      </c>
      <c r="T1550" s="10">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s="6">
        <f t="shared" si="145"/>
        <v>28.333333333333332</v>
      </c>
      <c r="Q1551" t="str">
        <f t="shared" si="146"/>
        <v>photography</v>
      </c>
      <c r="R1551" t="str">
        <f t="shared" si="147"/>
        <v>nature</v>
      </c>
      <c r="S1551" s="10">
        <f t="shared" si="148"/>
        <v>42281.136099537034</v>
      </c>
      <c r="T1551" s="10">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s="6">
        <f t="shared" si="145"/>
        <v>14.428571428571429</v>
      </c>
      <c r="Q1552" t="str">
        <f t="shared" si="146"/>
        <v>photography</v>
      </c>
      <c r="R1552" t="str">
        <f t="shared" si="147"/>
        <v>nature</v>
      </c>
      <c r="S1552" s="10">
        <f t="shared" si="148"/>
        <v>42472.449467592596</v>
      </c>
      <c r="T1552" s="10">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0">
        <f t="shared" si="148"/>
        <v>42121.824525462958</v>
      </c>
      <c r="T1553" s="10">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s="6">
        <f t="shared" si="145"/>
        <v>132.1875</v>
      </c>
      <c r="Q1554" t="str">
        <f t="shared" si="146"/>
        <v>photography</v>
      </c>
      <c r="R1554" t="str">
        <f t="shared" si="147"/>
        <v>nature</v>
      </c>
      <c r="S1554" s="10">
        <f t="shared" si="148"/>
        <v>41892.688750000001</v>
      </c>
      <c r="T1554" s="10">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0">
        <f t="shared" si="148"/>
        <v>42219.282951388886</v>
      </c>
      <c r="T1555" s="10">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0">
        <f t="shared" si="148"/>
        <v>42188.252199074079</v>
      </c>
      <c r="T1556" s="10">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0">
        <f t="shared" si="148"/>
        <v>42241.613796296297</v>
      </c>
      <c r="T1557" s="10">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s="6">
        <f t="shared" si="145"/>
        <v>56.416666666666664</v>
      </c>
      <c r="Q1558" t="str">
        <f t="shared" si="146"/>
        <v>photography</v>
      </c>
      <c r="R1558" t="str">
        <f t="shared" si="147"/>
        <v>nature</v>
      </c>
      <c r="S1558" s="10">
        <f t="shared" si="148"/>
        <v>42525.153055555551</v>
      </c>
      <c r="T1558" s="10">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s="6">
        <f t="shared" si="145"/>
        <v>100</v>
      </c>
      <c r="Q1559" t="str">
        <f t="shared" si="146"/>
        <v>photography</v>
      </c>
      <c r="R1559" t="str">
        <f t="shared" si="147"/>
        <v>nature</v>
      </c>
      <c r="S1559" s="10">
        <f t="shared" si="148"/>
        <v>41871.65315972222</v>
      </c>
      <c r="T1559" s="10">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s="6">
        <f t="shared" si="145"/>
        <v>11.666666666666666</v>
      </c>
      <c r="Q1560" t="str">
        <f t="shared" si="146"/>
        <v>photography</v>
      </c>
      <c r="R1560" t="str">
        <f t="shared" si="147"/>
        <v>nature</v>
      </c>
      <c r="S1560" s="10">
        <f t="shared" si="148"/>
        <v>42185.397673611107</v>
      </c>
      <c r="T1560" s="10">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s="6">
        <f t="shared" si="145"/>
        <v>50</v>
      </c>
      <c r="Q1561" t="str">
        <f t="shared" si="146"/>
        <v>photography</v>
      </c>
      <c r="R1561" t="str">
        <f t="shared" si="147"/>
        <v>nature</v>
      </c>
      <c r="S1561" s="10">
        <f t="shared" si="148"/>
        <v>42108.05322916666</v>
      </c>
      <c r="T1561" s="10">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s="6">
        <f t="shared" si="145"/>
        <v>23.5</v>
      </c>
      <c r="Q1562" t="str">
        <f t="shared" si="146"/>
        <v>photography</v>
      </c>
      <c r="R1562" t="str">
        <f t="shared" si="147"/>
        <v>nature</v>
      </c>
      <c r="S1562" s="10">
        <f t="shared" si="148"/>
        <v>41936.020752314813</v>
      </c>
      <c r="T1562" s="10">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s="6">
        <f t="shared" si="145"/>
        <v>67</v>
      </c>
      <c r="Q1563" t="str">
        <f t="shared" si="146"/>
        <v>publishing</v>
      </c>
      <c r="R1563" t="str">
        <f t="shared" si="147"/>
        <v>art books</v>
      </c>
      <c r="S1563" s="10">
        <f t="shared" si="148"/>
        <v>41555.041701388887</v>
      </c>
      <c r="T1563" s="10">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0">
        <f t="shared" si="148"/>
        <v>40079.566157407404</v>
      </c>
      <c r="T1564" s="10">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s="6">
        <f t="shared" si="145"/>
        <v>42.5</v>
      </c>
      <c r="Q1565" t="str">
        <f t="shared" si="146"/>
        <v>publishing</v>
      </c>
      <c r="R1565" t="str">
        <f t="shared" si="147"/>
        <v>art books</v>
      </c>
      <c r="S1565" s="10">
        <f t="shared" si="148"/>
        <v>41652.742488425924</v>
      </c>
      <c r="T1565" s="10">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s="6">
        <f t="shared" si="145"/>
        <v>10</v>
      </c>
      <c r="Q1566" t="str">
        <f t="shared" si="146"/>
        <v>publishing</v>
      </c>
      <c r="R1566" t="str">
        <f t="shared" si="147"/>
        <v>art books</v>
      </c>
      <c r="S1566" s="10">
        <f t="shared" si="148"/>
        <v>42121.367002314815</v>
      </c>
      <c r="T1566" s="10">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s="6">
        <f t="shared" si="145"/>
        <v>100</v>
      </c>
      <c r="Q1567" t="str">
        <f t="shared" si="146"/>
        <v>publishing</v>
      </c>
      <c r="R1567" t="str">
        <f t="shared" si="147"/>
        <v>art books</v>
      </c>
      <c r="S1567" s="10">
        <f t="shared" si="148"/>
        <v>40672.729872685188</v>
      </c>
      <c r="T1567" s="10">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s="6">
        <f t="shared" si="145"/>
        <v>108.05084745762711</v>
      </c>
      <c r="Q1568" t="str">
        <f t="shared" si="146"/>
        <v>publishing</v>
      </c>
      <c r="R1568" t="str">
        <f t="shared" si="147"/>
        <v>art books</v>
      </c>
      <c r="S1568" s="10">
        <f t="shared" si="148"/>
        <v>42549.916712962964</v>
      </c>
      <c r="T1568" s="10">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s="6">
        <f t="shared" si="145"/>
        <v>26.923076923076923</v>
      </c>
      <c r="Q1569" t="str">
        <f t="shared" si="146"/>
        <v>publishing</v>
      </c>
      <c r="R1569" t="str">
        <f t="shared" si="147"/>
        <v>art books</v>
      </c>
      <c r="S1569" s="10">
        <f t="shared" si="148"/>
        <v>41671.936863425923</v>
      </c>
      <c r="T1569" s="10">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s="6">
        <f t="shared" si="145"/>
        <v>155</v>
      </c>
      <c r="Q1570" t="str">
        <f t="shared" si="146"/>
        <v>publishing</v>
      </c>
      <c r="R1570" t="str">
        <f t="shared" si="147"/>
        <v>art books</v>
      </c>
      <c r="S1570" s="10">
        <f t="shared" si="148"/>
        <v>41962.062326388885</v>
      </c>
      <c r="T1570" s="10">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0">
        <f t="shared" si="148"/>
        <v>41389.679560185185</v>
      </c>
      <c r="T1571" s="10">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s="6">
        <f t="shared" si="145"/>
        <v>47.769230769230766</v>
      </c>
      <c r="Q1572" t="str">
        <f t="shared" si="146"/>
        <v>publishing</v>
      </c>
      <c r="R1572" t="str">
        <f t="shared" si="147"/>
        <v>art books</v>
      </c>
      <c r="S1572" s="10">
        <f t="shared" si="148"/>
        <v>42438.813449074078</v>
      </c>
      <c r="T1572" s="10">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s="6">
        <f t="shared" si="145"/>
        <v>20</v>
      </c>
      <c r="Q1573" t="str">
        <f t="shared" si="146"/>
        <v>publishing</v>
      </c>
      <c r="R1573" t="str">
        <f t="shared" si="147"/>
        <v>art books</v>
      </c>
      <c r="S1573" s="10">
        <f t="shared" si="148"/>
        <v>42144.769479166673</v>
      </c>
      <c r="T1573" s="10">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s="6">
        <f t="shared" si="145"/>
        <v>41.666666666666664</v>
      </c>
      <c r="Q1574" t="str">
        <f t="shared" si="146"/>
        <v>publishing</v>
      </c>
      <c r="R1574" t="str">
        <f t="shared" si="147"/>
        <v>art books</v>
      </c>
      <c r="S1574" s="10">
        <f t="shared" si="148"/>
        <v>42404.033090277779</v>
      </c>
      <c r="T1574" s="10">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s="6">
        <f t="shared" si="145"/>
        <v>74.333333333333329</v>
      </c>
      <c r="Q1575" t="str">
        <f t="shared" si="146"/>
        <v>publishing</v>
      </c>
      <c r="R1575" t="str">
        <f t="shared" si="147"/>
        <v>art books</v>
      </c>
      <c r="S1575" s="10">
        <f t="shared" si="148"/>
        <v>42786.000023148154</v>
      </c>
      <c r="T1575" s="10">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s="6">
        <f t="shared" si="145"/>
        <v>84.333333333333329</v>
      </c>
      <c r="Q1576" t="str">
        <f t="shared" si="146"/>
        <v>publishing</v>
      </c>
      <c r="R1576" t="str">
        <f t="shared" si="147"/>
        <v>art books</v>
      </c>
      <c r="S1576" s="10">
        <f t="shared" si="148"/>
        <v>42017.927418981482</v>
      </c>
      <c r="T1576" s="10">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s="6">
        <f t="shared" si="145"/>
        <v>65.457142857142856</v>
      </c>
      <c r="Q1577" t="str">
        <f t="shared" si="146"/>
        <v>publishing</v>
      </c>
      <c r="R1577" t="str">
        <f t="shared" si="147"/>
        <v>art books</v>
      </c>
      <c r="S1577" s="10">
        <f t="shared" si="148"/>
        <v>41799.524259259262</v>
      </c>
      <c r="T1577" s="10">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s="6">
        <f t="shared" si="145"/>
        <v>65</v>
      </c>
      <c r="Q1578" t="str">
        <f t="shared" si="146"/>
        <v>publishing</v>
      </c>
      <c r="R1578" t="str">
        <f t="shared" si="147"/>
        <v>art books</v>
      </c>
      <c r="S1578" s="10">
        <f t="shared" si="148"/>
        <v>42140.879259259258</v>
      </c>
      <c r="T1578" s="10">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s="6">
        <f t="shared" si="145"/>
        <v>27.5</v>
      </c>
      <c r="Q1579" t="str">
        <f t="shared" si="146"/>
        <v>publishing</v>
      </c>
      <c r="R1579" t="str">
        <f t="shared" si="147"/>
        <v>art books</v>
      </c>
      <c r="S1579" s="10">
        <f t="shared" si="148"/>
        <v>41054.847777777781</v>
      </c>
      <c r="T1579" s="10">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s="6">
        <f t="shared" si="145"/>
        <v>51.25</v>
      </c>
      <c r="Q1580" t="str">
        <f t="shared" si="146"/>
        <v>publishing</v>
      </c>
      <c r="R1580" t="str">
        <f t="shared" si="147"/>
        <v>art books</v>
      </c>
      <c r="S1580" s="10">
        <f t="shared" si="148"/>
        <v>40399.065868055557</v>
      </c>
      <c r="T1580" s="10">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s="6">
        <f t="shared" si="145"/>
        <v>14</v>
      </c>
      <c r="Q1581" t="str">
        <f t="shared" si="146"/>
        <v>publishing</v>
      </c>
      <c r="R1581" t="str">
        <f t="shared" si="147"/>
        <v>art books</v>
      </c>
      <c r="S1581" s="10">
        <f t="shared" si="148"/>
        <v>41481.996423611112</v>
      </c>
      <c r="T1581" s="10">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0">
        <f t="shared" si="148"/>
        <v>40990.050069444449</v>
      </c>
      <c r="T1582" s="10">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s="6">
        <f t="shared" si="145"/>
        <v>5</v>
      </c>
      <c r="Q1583" t="str">
        <f t="shared" si="146"/>
        <v>photography</v>
      </c>
      <c r="R1583" t="str">
        <f t="shared" si="147"/>
        <v>places</v>
      </c>
      <c r="S1583" s="10">
        <f t="shared" si="148"/>
        <v>42325.448958333334</v>
      </c>
      <c r="T1583" s="10">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s="6">
        <f t="shared" si="145"/>
        <v>31</v>
      </c>
      <c r="Q1584" t="str">
        <f t="shared" si="146"/>
        <v>photography</v>
      </c>
      <c r="R1584" t="str">
        <f t="shared" si="147"/>
        <v>places</v>
      </c>
      <c r="S1584" s="10">
        <f t="shared" si="148"/>
        <v>42246.789965277778</v>
      </c>
      <c r="T1584" s="10">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s="6">
        <f t="shared" si="145"/>
        <v>15</v>
      </c>
      <c r="Q1585" t="str">
        <f t="shared" si="146"/>
        <v>photography</v>
      </c>
      <c r="R1585" t="str">
        <f t="shared" si="147"/>
        <v>places</v>
      </c>
      <c r="S1585" s="10">
        <f t="shared" si="148"/>
        <v>41877.904988425929</v>
      </c>
      <c r="T1585" s="10">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0">
        <f t="shared" si="148"/>
        <v>41779.649317129632</v>
      </c>
      <c r="T1586" s="10">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s="6">
        <f t="shared" si="145"/>
        <v>131.66666666666666</v>
      </c>
      <c r="Q1587" t="str">
        <f t="shared" si="146"/>
        <v>photography</v>
      </c>
      <c r="R1587" t="str">
        <f t="shared" si="147"/>
        <v>places</v>
      </c>
      <c r="S1587" s="10">
        <f t="shared" si="148"/>
        <v>42707.895462962959</v>
      </c>
      <c r="T1587" s="10">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0">
        <f t="shared" si="148"/>
        <v>42069.104421296302</v>
      </c>
      <c r="T1588" s="10">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s="6">
        <f t="shared" si="145"/>
        <v>1</v>
      </c>
      <c r="Q1589" t="str">
        <f t="shared" si="146"/>
        <v>photography</v>
      </c>
      <c r="R1589" t="str">
        <f t="shared" si="147"/>
        <v>places</v>
      </c>
      <c r="S1589" s="10">
        <f t="shared" si="148"/>
        <v>41956.950983796298</v>
      </c>
      <c r="T1589" s="10">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0">
        <f t="shared" si="148"/>
        <v>42005.24998842593</v>
      </c>
      <c r="T1590" s="10">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0">
        <f t="shared" si="148"/>
        <v>42256.984791666662</v>
      </c>
      <c r="T1591" s="10">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s="6">
        <f t="shared" si="145"/>
        <v>510</v>
      </c>
      <c r="Q1592" t="str">
        <f t="shared" si="146"/>
        <v>photography</v>
      </c>
      <c r="R1592" t="str">
        <f t="shared" si="147"/>
        <v>places</v>
      </c>
      <c r="S1592" s="10">
        <f t="shared" si="148"/>
        <v>42240.857222222221</v>
      </c>
      <c r="T1592" s="10">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s="6">
        <f t="shared" si="145"/>
        <v>44.478260869565219</v>
      </c>
      <c r="Q1593" t="str">
        <f t="shared" si="146"/>
        <v>photography</v>
      </c>
      <c r="R1593" t="str">
        <f t="shared" si="147"/>
        <v>places</v>
      </c>
      <c r="S1593" s="10">
        <f t="shared" si="148"/>
        <v>42433.726168981477</v>
      </c>
      <c r="T1593" s="10">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0">
        <f t="shared" si="148"/>
        <v>42046.072743055556</v>
      </c>
      <c r="T1594" s="10">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s="6">
        <f t="shared" si="145"/>
        <v>1</v>
      </c>
      <c r="Q1595" t="str">
        <f t="shared" si="146"/>
        <v>photography</v>
      </c>
      <c r="R1595" t="str">
        <f t="shared" si="147"/>
        <v>places</v>
      </c>
      <c r="S1595" s="10">
        <f t="shared" si="148"/>
        <v>42033.845543981486</v>
      </c>
      <c r="T1595" s="10">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s="6">
        <f t="shared" si="145"/>
        <v>20.5</v>
      </c>
      <c r="Q1596" t="str">
        <f t="shared" si="146"/>
        <v>photography</v>
      </c>
      <c r="R1596" t="str">
        <f t="shared" si="147"/>
        <v>places</v>
      </c>
      <c r="S1596" s="10">
        <f t="shared" si="148"/>
        <v>42445.712754629625</v>
      </c>
      <c r="T1596" s="10">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s="6">
        <f t="shared" si="145"/>
        <v>40</v>
      </c>
      <c r="Q1597" t="str">
        <f t="shared" si="146"/>
        <v>photography</v>
      </c>
      <c r="R1597" t="str">
        <f t="shared" si="147"/>
        <v>places</v>
      </c>
      <c r="S1597" s="10">
        <f t="shared" si="148"/>
        <v>41780.050092592595</v>
      </c>
      <c r="T1597" s="10">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s="6">
        <f t="shared" si="145"/>
        <v>25</v>
      </c>
      <c r="Q1598" t="str">
        <f t="shared" si="146"/>
        <v>photography</v>
      </c>
      <c r="R1598" t="str">
        <f t="shared" si="147"/>
        <v>places</v>
      </c>
      <c r="S1598" s="10">
        <f t="shared" si="148"/>
        <v>41941.430196759262</v>
      </c>
      <c r="T1598" s="10">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0">
        <f t="shared" si="148"/>
        <v>42603.354131944448</v>
      </c>
      <c r="T1599" s="10">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s="6">
        <f t="shared" si="145"/>
        <v>1</v>
      </c>
      <c r="Q1600" t="str">
        <f t="shared" si="146"/>
        <v>photography</v>
      </c>
      <c r="R1600" t="str">
        <f t="shared" si="147"/>
        <v>places</v>
      </c>
      <c r="S1600" s="10">
        <f t="shared" si="148"/>
        <v>42151.667337962965</v>
      </c>
      <c r="T1600" s="10">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0">
        <f t="shared" si="148"/>
        <v>42438.53907407407</v>
      </c>
      <c r="T1601" s="10">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s="6">
        <f t="shared" si="145"/>
        <v>40.777777777777779</v>
      </c>
      <c r="Q1602" t="str">
        <f t="shared" si="146"/>
        <v>photography</v>
      </c>
      <c r="R1602" t="str">
        <f t="shared" si="147"/>
        <v>places</v>
      </c>
      <c r="S1602" s="10">
        <f t="shared" si="148"/>
        <v>41791.057314814818</v>
      </c>
      <c r="T1602" s="10">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s="6">
        <f t="shared" ref="P1603:P1666" si="151">E1603/L1603</f>
        <v>48.325535714285714</v>
      </c>
      <c r="Q1603" t="str">
        <f t="shared" ref="Q1603:Q1666" si="152">LEFT(N1603,SEARCH("/",N1603)-1)</f>
        <v>music</v>
      </c>
      <c r="R1603" t="str">
        <f t="shared" ref="R1603:R1666" si="153">RIGHT(N1603,LEN(N1603)-SEARCH("/",N1603))</f>
        <v>rock</v>
      </c>
      <c r="S1603" s="10">
        <f t="shared" ref="S1603:S1666" si="154">(((J1603/60)/60)/24)+DATE(1970,1,1)</f>
        <v>40638.092974537038</v>
      </c>
      <c r="T1603" s="10">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s="6">
        <f t="shared" si="151"/>
        <v>137.30909090909091</v>
      </c>
      <c r="Q1607" t="str">
        <f t="shared" si="152"/>
        <v>music</v>
      </c>
      <c r="R1607" t="str">
        <f t="shared" si="153"/>
        <v>rock</v>
      </c>
      <c r="S1607" s="10">
        <f t="shared" si="154"/>
        <v>40747.012881944444</v>
      </c>
      <c r="T1607" s="10">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s="6">
        <f t="shared" si="151"/>
        <v>48.544642857142854</v>
      </c>
      <c r="Q1612" t="str">
        <f t="shared" si="152"/>
        <v>music</v>
      </c>
      <c r="R1612" t="str">
        <f t="shared" si="153"/>
        <v>rock</v>
      </c>
      <c r="S1612" s="10">
        <f t="shared" si="154"/>
        <v>41228.924884259257</v>
      </c>
      <c r="T1612" s="10">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s="6">
        <f t="shared" si="151"/>
        <v>86.956521739130437</v>
      </c>
      <c r="Q1621" t="str">
        <f t="shared" si="152"/>
        <v>music</v>
      </c>
      <c r="R1621" t="str">
        <f t="shared" si="153"/>
        <v>rock</v>
      </c>
      <c r="S1621" s="10">
        <f t="shared" si="154"/>
        <v>41876.18618055556</v>
      </c>
      <c r="T1621" s="10">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s="6">
        <f t="shared" si="151"/>
        <v>112.01923076923077</v>
      </c>
      <c r="Q1627" t="str">
        <f t="shared" si="152"/>
        <v>music</v>
      </c>
      <c r="R1627" t="str">
        <f t="shared" si="153"/>
        <v>rock</v>
      </c>
      <c r="S1627" s="10">
        <f t="shared" si="154"/>
        <v>41135.699687500004</v>
      </c>
      <c r="T1627" s="10">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s="6">
        <f t="shared" si="151"/>
        <v>84.206349206349202</v>
      </c>
      <c r="Q1632" t="str">
        <f t="shared" si="152"/>
        <v>music</v>
      </c>
      <c r="R1632" t="str">
        <f t="shared" si="153"/>
        <v>rock</v>
      </c>
      <c r="S1632" s="10">
        <f t="shared" si="154"/>
        <v>40939.837673611109</v>
      </c>
      <c r="T1632" s="10">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s="6">
        <f t="shared" si="151"/>
        <v>117.22556390977444</v>
      </c>
      <c r="Q1633" t="str">
        <f t="shared" si="152"/>
        <v>music</v>
      </c>
      <c r="R1633" t="str">
        <f t="shared" si="153"/>
        <v>rock</v>
      </c>
      <c r="S1633" s="10">
        <f t="shared" si="154"/>
        <v>41164.859502314815</v>
      </c>
      <c r="T1633" s="10">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s="6">
        <f t="shared" si="151"/>
        <v>172.41379310344828</v>
      </c>
      <c r="Q1635" t="str">
        <f t="shared" si="152"/>
        <v>music</v>
      </c>
      <c r="R1635" t="str">
        <f t="shared" si="153"/>
        <v>rock</v>
      </c>
      <c r="S1635" s="10">
        <f t="shared" si="154"/>
        <v>40896.883750000001</v>
      </c>
      <c r="T1635" s="10">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s="6">
        <f t="shared" si="151"/>
        <v>67.729729729729726</v>
      </c>
      <c r="Q1637" t="str">
        <f t="shared" si="152"/>
        <v>music</v>
      </c>
      <c r="R1637" t="str">
        <f t="shared" si="153"/>
        <v>rock</v>
      </c>
      <c r="S1637" s="10">
        <f t="shared" si="154"/>
        <v>42502.868761574078</v>
      </c>
      <c r="T1637" s="10">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s="6">
        <f t="shared" si="151"/>
        <v>94.736842105263165</v>
      </c>
      <c r="Q1641" t="str">
        <f t="shared" si="152"/>
        <v>music</v>
      </c>
      <c r="R1641" t="str">
        <f t="shared" si="153"/>
        <v>rock</v>
      </c>
      <c r="S1641" s="10">
        <f t="shared" si="154"/>
        <v>40941.652372685188</v>
      </c>
      <c r="T1641" s="10">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s="6">
        <f t="shared" si="151"/>
        <v>39.967058823529413</v>
      </c>
      <c r="Q1642" t="str">
        <f t="shared" si="152"/>
        <v>music</v>
      </c>
      <c r="R1642" t="str">
        <f t="shared" si="153"/>
        <v>rock</v>
      </c>
      <c r="S1642" s="10">
        <f t="shared" si="154"/>
        <v>40379.23096064815</v>
      </c>
      <c r="T1642" s="10">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s="6">
        <f t="shared" si="151"/>
        <v>42.857142857142854</v>
      </c>
      <c r="Q1644" t="str">
        <f t="shared" si="152"/>
        <v>music</v>
      </c>
      <c r="R1644" t="str">
        <f t="shared" si="153"/>
        <v>pop</v>
      </c>
      <c r="S1644" s="10">
        <f t="shared" si="154"/>
        <v>40688.024618055555</v>
      </c>
      <c r="T1644" s="10">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s="6">
        <f t="shared" si="151"/>
        <v>168.51351351351352</v>
      </c>
      <c r="Q1645" t="str">
        <f t="shared" si="152"/>
        <v>music</v>
      </c>
      <c r="R1645" t="str">
        <f t="shared" si="153"/>
        <v>pop</v>
      </c>
      <c r="S1645" s="10">
        <f t="shared" si="154"/>
        <v>41146.824212962965</v>
      </c>
      <c r="T1645" s="10">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s="6">
        <f t="shared" si="151"/>
        <v>26.554216867469879</v>
      </c>
      <c r="Q1648" t="str">
        <f t="shared" si="152"/>
        <v>music</v>
      </c>
      <c r="R1648" t="str">
        <f t="shared" si="153"/>
        <v>pop</v>
      </c>
      <c r="S1648" s="10">
        <f t="shared" si="154"/>
        <v>41833.450266203705</v>
      </c>
      <c r="T1648" s="10">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s="6">
        <f t="shared" si="151"/>
        <v>113.82608695652173</v>
      </c>
      <c r="Q1649" t="str">
        <f t="shared" si="152"/>
        <v>music</v>
      </c>
      <c r="R1649" t="str">
        <f t="shared" si="153"/>
        <v>pop</v>
      </c>
      <c r="S1649" s="10">
        <f t="shared" si="154"/>
        <v>41039.409456018519</v>
      </c>
      <c r="T1649" s="10">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s="6">
        <f t="shared" si="151"/>
        <v>88.46875</v>
      </c>
      <c r="Q1652" t="str">
        <f t="shared" si="152"/>
        <v>music</v>
      </c>
      <c r="R1652" t="str">
        <f t="shared" si="153"/>
        <v>pop</v>
      </c>
      <c r="S1652" s="10">
        <f t="shared" si="154"/>
        <v>41526.435613425929</v>
      </c>
      <c r="T1652" s="10">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s="6">
        <f t="shared" si="151"/>
        <v>100.75</v>
      </c>
      <c r="Q1653" t="str">
        <f t="shared" si="152"/>
        <v>music</v>
      </c>
      <c r="R1653" t="str">
        <f t="shared" si="153"/>
        <v>pop</v>
      </c>
      <c r="S1653" s="10">
        <f t="shared" si="154"/>
        <v>40625.900694444441</v>
      </c>
      <c r="T1653" s="10">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s="6">
        <f t="shared" si="151"/>
        <v>51.854285714285716</v>
      </c>
      <c r="Q1655" t="str">
        <f t="shared" si="152"/>
        <v>music</v>
      </c>
      <c r="R1655" t="str">
        <f t="shared" si="153"/>
        <v>pop</v>
      </c>
      <c r="S1655" s="10">
        <f t="shared" si="154"/>
        <v>40626.834444444445</v>
      </c>
      <c r="T1655" s="10">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s="6">
        <f t="shared" si="151"/>
        <v>38.794117647058826</v>
      </c>
      <c r="Q1656" t="str">
        <f t="shared" si="152"/>
        <v>music</v>
      </c>
      <c r="R1656" t="str">
        <f t="shared" si="153"/>
        <v>pop</v>
      </c>
      <c r="S1656" s="10">
        <f t="shared" si="154"/>
        <v>40987.890740740739</v>
      </c>
      <c r="T1656" s="10">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s="6">
        <f t="shared" si="151"/>
        <v>44.645833333333336</v>
      </c>
      <c r="Q1657" t="str">
        <f t="shared" si="152"/>
        <v>music</v>
      </c>
      <c r="R1657" t="str">
        <f t="shared" si="153"/>
        <v>pop</v>
      </c>
      <c r="S1657" s="10">
        <f t="shared" si="154"/>
        <v>40974.791898148149</v>
      </c>
      <c r="T1657" s="10">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s="6">
        <f t="shared" si="151"/>
        <v>74.149532710280369</v>
      </c>
      <c r="Q1660" t="str">
        <f t="shared" si="152"/>
        <v>music</v>
      </c>
      <c r="R1660" t="str">
        <f t="shared" si="153"/>
        <v>pop</v>
      </c>
      <c r="S1660" s="10">
        <f t="shared" si="154"/>
        <v>41223.22184027778</v>
      </c>
      <c r="T1660" s="10">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s="6">
        <f t="shared" si="151"/>
        <v>12.533333333333333</v>
      </c>
      <c r="Q1661" t="str">
        <f t="shared" si="152"/>
        <v>music</v>
      </c>
      <c r="R1661" t="str">
        <f t="shared" si="153"/>
        <v>pop</v>
      </c>
      <c r="S1661" s="10">
        <f t="shared" si="154"/>
        <v>41596.913437499999</v>
      </c>
      <c r="T1661" s="10">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s="6">
        <f t="shared" si="151"/>
        <v>80.178217821782184</v>
      </c>
      <c r="Q1663" t="str">
        <f t="shared" si="152"/>
        <v>music</v>
      </c>
      <c r="R1663" t="str">
        <f t="shared" si="153"/>
        <v>pop</v>
      </c>
      <c r="S1663" s="10">
        <f t="shared" si="154"/>
        <v>42343.998043981483</v>
      </c>
      <c r="T1663" s="10">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s="6">
        <f t="shared" si="151"/>
        <v>34.384494382022467</v>
      </c>
      <c r="Q1666" t="str">
        <f t="shared" si="152"/>
        <v>music</v>
      </c>
      <c r="R1666" t="str">
        <f t="shared" si="153"/>
        <v>pop</v>
      </c>
      <c r="S1666" s="10">
        <f t="shared" si="154"/>
        <v>40939.761782407404</v>
      </c>
      <c r="T1666" s="10">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s="6">
        <f t="shared" ref="P1667:P1730" si="157">E1667/L1667</f>
        <v>44.956989247311824</v>
      </c>
      <c r="Q1667" t="str">
        <f t="shared" ref="Q1667:Q1730" si="158">LEFT(N1667,SEARCH("/",N1667)-1)</f>
        <v>music</v>
      </c>
      <c r="R1667" t="str">
        <f t="shared" ref="R1667:R1730" si="159">RIGHT(N1667,LEN(N1667)-SEARCH("/",N1667))</f>
        <v>pop</v>
      </c>
      <c r="S1667" s="10">
        <f t="shared" ref="S1667:S1730" si="160">(((J1667/60)/60)/24)+DATE(1970,1,1)</f>
        <v>40564.649456018517</v>
      </c>
      <c r="T1667" s="10">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s="6">
        <f t="shared" si="157"/>
        <v>44.608695652173914</v>
      </c>
      <c r="Q1672" t="str">
        <f t="shared" si="158"/>
        <v>music</v>
      </c>
      <c r="R1672" t="str">
        <f t="shared" si="159"/>
        <v>pop</v>
      </c>
      <c r="S1672" s="10">
        <f t="shared" si="160"/>
        <v>40313.930543981485</v>
      </c>
      <c r="T1672" s="10">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s="6">
        <f t="shared" si="157"/>
        <v>45.593220338983052</v>
      </c>
      <c r="Q1675" t="str">
        <f t="shared" si="158"/>
        <v>music</v>
      </c>
      <c r="R1675" t="str">
        <f t="shared" si="159"/>
        <v>pop</v>
      </c>
      <c r="S1675" s="10">
        <f t="shared" si="160"/>
        <v>42039.878379629634</v>
      </c>
      <c r="T1675" s="10">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s="6">
        <f t="shared" si="157"/>
        <v>89.247787610619469</v>
      </c>
      <c r="Q1676" t="str">
        <f t="shared" si="158"/>
        <v>music</v>
      </c>
      <c r="R1676" t="str">
        <f t="shared" si="159"/>
        <v>pop</v>
      </c>
      <c r="S1676" s="10">
        <f t="shared" si="160"/>
        <v>42569.605393518519</v>
      </c>
      <c r="T1676" s="10">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0">
        <f t="shared" si="160"/>
        <v>42779.21365740741</v>
      </c>
      <c r="T1684" s="10">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s="6">
        <f t="shared" si="157"/>
        <v>76</v>
      </c>
      <c r="Q1685" t="str">
        <f t="shared" si="158"/>
        <v>music</v>
      </c>
      <c r="R1685" t="str">
        <f t="shared" si="159"/>
        <v>faith</v>
      </c>
      <c r="S1685" s="10">
        <f t="shared" si="160"/>
        <v>42808.781689814816</v>
      </c>
      <c r="T1685" s="10">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s="6">
        <f t="shared" si="157"/>
        <v>86.43564356435644</v>
      </c>
      <c r="Q1686" t="str">
        <f t="shared" si="158"/>
        <v>music</v>
      </c>
      <c r="R1686" t="str">
        <f t="shared" si="159"/>
        <v>faith</v>
      </c>
      <c r="S1686" s="10">
        <f t="shared" si="160"/>
        <v>42783.815289351856</v>
      </c>
      <c r="T1686" s="10">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s="6">
        <f t="shared" si="157"/>
        <v>18</v>
      </c>
      <c r="Q1688" t="str">
        <f t="shared" si="158"/>
        <v>music</v>
      </c>
      <c r="R1688" t="str">
        <f t="shared" si="159"/>
        <v>faith</v>
      </c>
      <c r="S1688" s="10">
        <f t="shared" si="160"/>
        <v>42792.843969907408</v>
      </c>
      <c r="T1688" s="10">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s="6">
        <f t="shared" si="157"/>
        <v>80.128205128205124</v>
      </c>
      <c r="Q1689" t="str">
        <f t="shared" si="158"/>
        <v>music</v>
      </c>
      <c r="R1689" t="str">
        <f t="shared" si="159"/>
        <v>faith</v>
      </c>
      <c r="S1689" s="10">
        <f t="shared" si="160"/>
        <v>42802.046817129631</v>
      </c>
      <c r="T1689" s="10">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s="6">
        <f t="shared" si="157"/>
        <v>253.14285714285714</v>
      </c>
      <c r="Q1690" t="str">
        <f t="shared" si="158"/>
        <v>music</v>
      </c>
      <c r="R1690" t="str">
        <f t="shared" si="159"/>
        <v>faith</v>
      </c>
      <c r="S1690" s="10">
        <f t="shared" si="160"/>
        <v>42804.534652777773</v>
      </c>
      <c r="T1690" s="10">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s="6">
        <f t="shared" si="157"/>
        <v>171.42857142857142</v>
      </c>
      <c r="Q1691" t="str">
        <f t="shared" si="158"/>
        <v>music</v>
      </c>
      <c r="R1691" t="str">
        <f t="shared" si="159"/>
        <v>faith</v>
      </c>
      <c r="S1691" s="10">
        <f t="shared" si="160"/>
        <v>42780.942476851851</v>
      </c>
      <c r="T1691" s="10">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s="6">
        <f t="shared" si="157"/>
        <v>57.727272727272727</v>
      </c>
      <c r="Q1692" t="str">
        <f t="shared" si="158"/>
        <v>music</v>
      </c>
      <c r="R1692" t="str">
        <f t="shared" si="159"/>
        <v>faith</v>
      </c>
      <c r="S1692" s="10">
        <f t="shared" si="160"/>
        <v>42801.43104166667</v>
      </c>
      <c r="T1692" s="10">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s="6">
        <f t="shared" si="157"/>
        <v>264.26315789473682</v>
      </c>
      <c r="Q1693" t="str">
        <f t="shared" si="158"/>
        <v>music</v>
      </c>
      <c r="R1693" t="str">
        <f t="shared" si="159"/>
        <v>faith</v>
      </c>
      <c r="S1693" s="10">
        <f t="shared" si="160"/>
        <v>42795.701481481476</v>
      </c>
      <c r="T1693" s="10">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s="6">
        <f t="shared" si="157"/>
        <v>159.33333333333334</v>
      </c>
      <c r="Q1694" t="str">
        <f t="shared" si="158"/>
        <v>music</v>
      </c>
      <c r="R1694" t="str">
        <f t="shared" si="159"/>
        <v>faith</v>
      </c>
      <c r="S1694" s="10">
        <f t="shared" si="160"/>
        <v>42788.151238425926</v>
      </c>
      <c r="T1694" s="10">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s="6">
        <f t="shared" si="157"/>
        <v>35</v>
      </c>
      <c r="Q1695" t="str">
        <f t="shared" si="158"/>
        <v>music</v>
      </c>
      <c r="R1695" t="str">
        <f t="shared" si="159"/>
        <v>faith</v>
      </c>
      <c r="S1695" s="10">
        <f t="shared" si="160"/>
        <v>42803.920277777783</v>
      </c>
      <c r="T1695" s="10">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s="6">
        <f t="shared" si="157"/>
        <v>5</v>
      </c>
      <c r="Q1696" t="str">
        <f t="shared" si="158"/>
        <v>music</v>
      </c>
      <c r="R1696" t="str">
        <f t="shared" si="159"/>
        <v>faith</v>
      </c>
      <c r="S1696" s="10">
        <f t="shared" si="160"/>
        <v>42791.669837962967</v>
      </c>
      <c r="T1696" s="10">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s="6">
        <f t="shared" si="157"/>
        <v>61.086956521739133</v>
      </c>
      <c r="Q1697" t="str">
        <f t="shared" si="158"/>
        <v>music</v>
      </c>
      <c r="R1697" t="str">
        <f t="shared" si="159"/>
        <v>faith</v>
      </c>
      <c r="S1697" s="10">
        <f t="shared" si="160"/>
        <v>42801.031412037039</v>
      </c>
      <c r="T1697" s="10">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0">
        <f t="shared" si="160"/>
        <v>42796.069571759261</v>
      </c>
      <c r="T1698" s="10">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s="6">
        <f t="shared" si="157"/>
        <v>114.81818181818181</v>
      </c>
      <c r="Q1699" t="str">
        <f t="shared" si="158"/>
        <v>music</v>
      </c>
      <c r="R1699" t="str">
        <f t="shared" si="159"/>
        <v>faith</v>
      </c>
      <c r="S1699" s="10">
        <f t="shared" si="160"/>
        <v>42805.032962962956</v>
      </c>
      <c r="T1699" s="10">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0">
        <f t="shared" si="160"/>
        <v>42796.207870370374</v>
      </c>
      <c r="T1700" s="10">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s="6">
        <f t="shared" si="157"/>
        <v>54</v>
      </c>
      <c r="Q1701" t="str">
        <f t="shared" si="158"/>
        <v>music</v>
      </c>
      <c r="R1701" t="str">
        <f t="shared" si="159"/>
        <v>faith</v>
      </c>
      <c r="S1701" s="10">
        <f t="shared" si="160"/>
        <v>42806.863946759258</v>
      </c>
      <c r="T1701" s="10">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s="6">
        <f t="shared" si="157"/>
        <v>65.974683544303801</v>
      </c>
      <c r="Q1702" t="str">
        <f t="shared" si="158"/>
        <v>music</v>
      </c>
      <c r="R1702" t="str">
        <f t="shared" si="159"/>
        <v>faith</v>
      </c>
      <c r="S1702" s="10">
        <f t="shared" si="160"/>
        <v>42796.071643518517</v>
      </c>
      <c r="T1702" s="10">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s="6">
        <f t="shared" si="157"/>
        <v>5</v>
      </c>
      <c r="Q1703" t="str">
        <f t="shared" si="158"/>
        <v>music</v>
      </c>
      <c r="R1703" t="str">
        <f t="shared" si="159"/>
        <v>faith</v>
      </c>
      <c r="S1703" s="10">
        <f t="shared" si="160"/>
        <v>41989.664409722223</v>
      </c>
      <c r="T1703" s="10">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s="6">
        <f t="shared" si="157"/>
        <v>1</v>
      </c>
      <c r="Q1704" t="str">
        <f t="shared" si="158"/>
        <v>music</v>
      </c>
      <c r="R1704" t="str">
        <f t="shared" si="159"/>
        <v>faith</v>
      </c>
      <c r="S1704" s="10">
        <f t="shared" si="160"/>
        <v>42063.869791666672</v>
      </c>
      <c r="T1704" s="10">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s="6">
        <f t="shared" si="157"/>
        <v>25.5</v>
      </c>
      <c r="Q1705" t="str">
        <f t="shared" si="158"/>
        <v>music</v>
      </c>
      <c r="R1705" t="str">
        <f t="shared" si="159"/>
        <v>faith</v>
      </c>
      <c r="S1705" s="10">
        <f t="shared" si="160"/>
        <v>42187.281678240746</v>
      </c>
      <c r="T1705" s="10">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s="6">
        <f t="shared" si="157"/>
        <v>118.36363636363636</v>
      </c>
      <c r="Q1706" t="str">
        <f t="shared" si="158"/>
        <v>music</v>
      </c>
      <c r="R1706" t="str">
        <f t="shared" si="159"/>
        <v>faith</v>
      </c>
      <c r="S1706" s="10">
        <f t="shared" si="160"/>
        <v>42021.139733796299</v>
      </c>
      <c r="T1706" s="10">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0">
        <f t="shared" si="160"/>
        <v>42245.016736111109</v>
      </c>
      <c r="T1707" s="10">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0">
        <f t="shared" si="160"/>
        <v>42179.306388888886</v>
      </c>
      <c r="T1708" s="10">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s="6">
        <f t="shared" si="157"/>
        <v>54.111111111111114</v>
      </c>
      <c r="Q1709" t="str">
        <f t="shared" si="158"/>
        <v>music</v>
      </c>
      <c r="R1709" t="str">
        <f t="shared" si="159"/>
        <v>faith</v>
      </c>
      <c r="S1709" s="10">
        <f t="shared" si="160"/>
        <v>42427.721006944441</v>
      </c>
      <c r="T1709" s="10">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0">
        <f t="shared" si="160"/>
        <v>42451.866967592592</v>
      </c>
      <c r="T1710" s="10">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s="6">
        <f t="shared" si="157"/>
        <v>21.25</v>
      </c>
      <c r="Q1711" t="str">
        <f t="shared" si="158"/>
        <v>music</v>
      </c>
      <c r="R1711" t="str">
        <f t="shared" si="159"/>
        <v>faith</v>
      </c>
      <c r="S1711" s="10">
        <f t="shared" si="160"/>
        <v>41841.56381944444</v>
      </c>
      <c r="T1711" s="10">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s="6">
        <f t="shared" si="157"/>
        <v>34</v>
      </c>
      <c r="Q1712" t="str">
        <f t="shared" si="158"/>
        <v>music</v>
      </c>
      <c r="R1712" t="str">
        <f t="shared" si="159"/>
        <v>faith</v>
      </c>
      <c r="S1712" s="10">
        <f t="shared" si="160"/>
        <v>42341.59129629629</v>
      </c>
      <c r="T1712" s="10">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s="6">
        <f t="shared" si="157"/>
        <v>525</v>
      </c>
      <c r="Q1713" t="str">
        <f t="shared" si="158"/>
        <v>music</v>
      </c>
      <c r="R1713" t="str">
        <f t="shared" si="159"/>
        <v>faith</v>
      </c>
      <c r="S1713" s="10">
        <f t="shared" si="160"/>
        <v>41852.646226851852</v>
      </c>
      <c r="T1713" s="10">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0">
        <f t="shared" si="160"/>
        <v>42125.913807870369</v>
      </c>
      <c r="T1714" s="10">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s="6">
        <f t="shared" si="157"/>
        <v>50</v>
      </c>
      <c r="Q1715" t="str">
        <f t="shared" si="158"/>
        <v>music</v>
      </c>
      <c r="R1715" t="str">
        <f t="shared" si="159"/>
        <v>faith</v>
      </c>
      <c r="S1715" s="10">
        <f t="shared" si="160"/>
        <v>41887.801064814819</v>
      </c>
      <c r="T1715" s="10">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s="6">
        <f t="shared" si="157"/>
        <v>115.70588235294117</v>
      </c>
      <c r="Q1716" t="str">
        <f t="shared" si="158"/>
        <v>music</v>
      </c>
      <c r="R1716" t="str">
        <f t="shared" si="159"/>
        <v>faith</v>
      </c>
      <c r="S1716" s="10">
        <f t="shared" si="160"/>
        <v>42095.918530092589</v>
      </c>
      <c r="T1716" s="10">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s="6">
        <f t="shared" si="157"/>
        <v>5.5</v>
      </c>
      <c r="Q1717" t="str">
        <f t="shared" si="158"/>
        <v>music</v>
      </c>
      <c r="R1717" t="str">
        <f t="shared" si="159"/>
        <v>faith</v>
      </c>
      <c r="S1717" s="10">
        <f t="shared" si="160"/>
        <v>42064.217418981483</v>
      </c>
      <c r="T1717" s="10">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s="6">
        <f t="shared" si="157"/>
        <v>50</v>
      </c>
      <c r="Q1718" t="str">
        <f t="shared" si="158"/>
        <v>music</v>
      </c>
      <c r="R1718" t="str">
        <f t="shared" si="159"/>
        <v>faith</v>
      </c>
      <c r="S1718" s="10">
        <f t="shared" si="160"/>
        <v>42673.577534722222</v>
      </c>
      <c r="T1718" s="10">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s="6">
        <f t="shared" si="157"/>
        <v>34.024390243902438</v>
      </c>
      <c r="Q1719" t="str">
        <f t="shared" si="158"/>
        <v>music</v>
      </c>
      <c r="R1719" t="str">
        <f t="shared" si="159"/>
        <v>faith</v>
      </c>
      <c r="S1719" s="10">
        <f t="shared" si="160"/>
        <v>42460.98192129629</v>
      </c>
      <c r="T1719" s="10">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s="6">
        <f t="shared" si="157"/>
        <v>37.5</v>
      </c>
      <c r="Q1720" t="str">
        <f t="shared" si="158"/>
        <v>music</v>
      </c>
      <c r="R1720" t="str">
        <f t="shared" si="159"/>
        <v>faith</v>
      </c>
      <c r="S1720" s="10">
        <f t="shared" si="160"/>
        <v>42460.610520833332</v>
      </c>
      <c r="T1720" s="10">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s="6">
        <f t="shared" si="157"/>
        <v>11.666666666666666</v>
      </c>
      <c r="Q1721" t="str">
        <f t="shared" si="158"/>
        <v>music</v>
      </c>
      <c r="R1721" t="str">
        <f t="shared" si="159"/>
        <v>faith</v>
      </c>
      <c r="S1721" s="10">
        <f t="shared" si="160"/>
        <v>41869.534618055557</v>
      </c>
      <c r="T1721" s="10">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s="6">
        <f t="shared" si="157"/>
        <v>28.125</v>
      </c>
      <c r="Q1722" t="str">
        <f t="shared" si="158"/>
        <v>music</v>
      </c>
      <c r="R1722" t="str">
        <f t="shared" si="159"/>
        <v>faith</v>
      </c>
      <c r="S1722" s="10">
        <f t="shared" si="160"/>
        <v>41922.783229166671</v>
      </c>
      <c r="T1722" s="10">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0">
        <f t="shared" si="160"/>
        <v>42319.461377314816</v>
      </c>
      <c r="T1723" s="10">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s="6">
        <f t="shared" si="157"/>
        <v>1</v>
      </c>
      <c r="Q1724" t="str">
        <f t="shared" si="158"/>
        <v>music</v>
      </c>
      <c r="R1724" t="str">
        <f t="shared" si="159"/>
        <v>faith</v>
      </c>
      <c r="S1724" s="10">
        <f t="shared" si="160"/>
        <v>42425.960983796293</v>
      </c>
      <c r="T1724" s="10">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s="6">
        <f t="shared" si="157"/>
        <v>216.66666666666666</v>
      </c>
      <c r="Q1725" t="str">
        <f t="shared" si="158"/>
        <v>music</v>
      </c>
      <c r="R1725" t="str">
        <f t="shared" si="159"/>
        <v>faith</v>
      </c>
      <c r="S1725" s="10">
        <f t="shared" si="160"/>
        <v>42129.82540509259</v>
      </c>
      <c r="T1725" s="10">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s="6">
        <f t="shared" si="157"/>
        <v>8.75</v>
      </c>
      <c r="Q1726" t="str">
        <f t="shared" si="158"/>
        <v>music</v>
      </c>
      <c r="R1726" t="str">
        <f t="shared" si="159"/>
        <v>faith</v>
      </c>
      <c r="S1726" s="10">
        <f t="shared" si="160"/>
        <v>41912.932430555556</v>
      </c>
      <c r="T1726" s="10">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s="6">
        <f t="shared" si="157"/>
        <v>62.222222222222221</v>
      </c>
      <c r="Q1727" t="str">
        <f t="shared" si="158"/>
        <v>music</v>
      </c>
      <c r="R1727" t="str">
        <f t="shared" si="159"/>
        <v>faith</v>
      </c>
      <c r="S1727" s="10">
        <f t="shared" si="160"/>
        <v>41845.968159722222</v>
      </c>
      <c r="T1727" s="10">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s="6">
        <f t="shared" si="157"/>
        <v>137.25</v>
      </c>
      <c r="Q1728" t="str">
        <f t="shared" si="158"/>
        <v>music</v>
      </c>
      <c r="R1728" t="str">
        <f t="shared" si="159"/>
        <v>faith</v>
      </c>
      <c r="S1728" s="10">
        <f t="shared" si="160"/>
        <v>41788.919722222221</v>
      </c>
      <c r="T1728" s="10">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s="6">
        <f t="shared" si="157"/>
        <v>1</v>
      </c>
      <c r="Q1729" t="str">
        <f t="shared" si="158"/>
        <v>music</v>
      </c>
      <c r="R1729" t="str">
        <f t="shared" si="159"/>
        <v>faith</v>
      </c>
      <c r="S1729" s="10">
        <f t="shared" si="160"/>
        <v>42044.927974537044</v>
      </c>
      <c r="T1729" s="10">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s="6">
        <f t="shared" si="157"/>
        <v>122.14285714285714</v>
      </c>
      <c r="Q1730" t="str">
        <f t="shared" si="158"/>
        <v>music</v>
      </c>
      <c r="R1730" t="str">
        <f t="shared" si="159"/>
        <v>faith</v>
      </c>
      <c r="S1730" s="10">
        <f t="shared" si="160"/>
        <v>42268.625856481478</v>
      </c>
      <c r="T1730" s="10">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s="6" t="e">
        <f t="shared" ref="P1731:P1794" si="163">E1731/L1731</f>
        <v>#DIV/0!</v>
      </c>
      <c r="Q1731" t="str">
        <f t="shared" ref="Q1731:Q1794" si="164">LEFT(N1731,SEARCH("/",N1731)-1)</f>
        <v>music</v>
      </c>
      <c r="R1731" t="str">
        <f t="shared" ref="R1731:R1794" si="165">RIGHT(N1731,LEN(N1731)-SEARCH("/",N1731))</f>
        <v>faith</v>
      </c>
      <c r="S1731" s="10">
        <f t="shared" ref="S1731:S1794" si="166">(((J1731/60)/60)/24)+DATE(1970,1,1)</f>
        <v>42471.052152777775</v>
      </c>
      <c r="T1731" s="10">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0">
        <f t="shared" si="166"/>
        <v>42272.087766203709</v>
      </c>
      <c r="T1732" s="10">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0">
        <f t="shared" si="166"/>
        <v>42152.906851851847</v>
      </c>
      <c r="T1733" s="10">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0">
        <f t="shared" si="166"/>
        <v>42325.683807870373</v>
      </c>
      <c r="T1734" s="10">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0">
        <f t="shared" si="166"/>
        <v>42614.675625000003</v>
      </c>
      <c r="T1735" s="10">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s="6">
        <f t="shared" si="163"/>
        <v>1</v>
      </c>
      <c r="Q1736" t="str">
        <f t="shared" si="164"/>
        <v>music</v>
      </c>
      <c r="R1736" t="str">
        <f t="shared" si="165"/>
        <v>faith</v>
      </c>
      <c r="S1736" s="10">
        <f t="shared" si="166"/>
        <v>42102.036527777775</v>
      </c>
      <c r="T1736" s="10">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s="6">
        <f t="shared" si="163"/>
        <v>55</v>
      </c>
      <c r="Q1737" t="str">
        <f t="shared" si="164"/>
        <v>music</v>
      </c>
      <c r="R1737" t="str">
        <f t="shared" si="165"/>
        <v>faith</v>
      </c>
      <c r="S1737" s="10">
        <f t="shared" si="166"/>
        <v>42559.814178240747</v>
      </c>
      <c r="T1737" s="10">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s="6">
        <f t="shared" si="163"/>
        <v>22</v>
      </c>
      <c r="Q1738" t="str">
        <f t="shared" si="164"/>
        <v>music</v>
      </c>
      <c r="R1738" t="str">
        <f t="shared" si="165"/>
        <v>faith</v>
      </c>
      <c r="S1738" s="10">
        <f t="shared" si="166"/>
        <v>42286.861493055556</v>
      </c>
      <c r="T1738" s="10">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s="6">
        <f t="shared" si="163"/>
        <v>56.666666666666664</v>
      </c>
      <c r="Q1739" t="str">
        <f t="shared" si="164"/>
        <v>music</v>
      </c>
      <c r="R1739" t="str">
        <f t="shared" si="165"/>
        <v>faith</v>
      </c>
      <c r="S1739" s="10">
        <f t="shared" si="166"/>
        <v>42175.948981481488</v>
      </c>
      <c r="T1739" s="10">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s="6">
        <f t="shared" si="163"/>
        <v>20</v>
      </c>
      <c r="Q1740" t="str">
        <f t="shared" si="164"/>
        <v>music</v>
      </c>
      <c r="R1740" t="str">
        <f t="shared" si="165"/>
        <v>faith</v>
      </c>
      <c r="S1740" s="10">
        <f t="shared" si="166"/>
        <v>41884.874328703707</v>
      </c>
      <c r="T1740" s="10">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s="6">
        <f t="shared" si="163"/>
        <v>1</v>
      </c>
      <c r="Q1741" t="str">
        <f t="shared" si="164"/>
        <v>music</v>
      </c>
      <c r="R1741" t="str">
        <f t="shared" si="165"/>
        <v>faith</v>
      </c>
      <c r="S1741" s="10">
        <f t="shared" si="166"/>
        <v>42435.874212962968</v>
      </c>
      <c r="T1741" s="10">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0">
        <f t="shared" si="166"/>
        <v>42171.817384259266</v>
      </c>
      <c r="T1742" s="10">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s="6">
        <f t="shared" si="163"/>
        <v>93.071428571428569</v>
      </c>
      <c r="Q1746" t="str">
        <f t="shared" si="164"/>
        <v>photography</v>
      </c>
      <c r="R1746" t="str">
        <f t="shared" si="165"/>
        <v>photobooks</v>
      </c>
      <c r="S1746" s="10">
        <f t="shared" si="166"/>
        <v>42026.605057870373</v>
      </c>
      <c r="T1746" s="10">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s="6">
        <f t="shared" si="163"/>
        <v>207.61682242990653</v>
      </c>
      <c r="Q1748" t="str">
        <f t="shared" si="164"/>
        <v>photography</v>
      </c>
      <c r="R1748" t="str">
        <f t="shared" si="165"/>
        <v>photobooks</v>
      </c>
      <c r="S1748" s="10">
        <f t="shared" si="166"/>
        <v>42668.176701388889</v>
      </c>
      <c r="T1748" s="10">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s="6">
        <f t="shared" si="163"/>
        <v>358.97237569060775</v>
      </c>
      <c r="Q1750" t="str">
        <f t="shared" si="164"/>
        <v>photography</v>
      </c>
      <c r="R1750" t="str">
        <f t="shared" si="165"/>
        <v>photobooks</v>
      </c>
      <c r="S1750" s="10">
        <f t="shared" si="166"/>
        <v>42219.950729166667</v>
      </c>
      <c r="T1750" s="10">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s="6">
        <f t="shared" si="163"/>
        <v>94.736641221374043</v>
      </c>
      <c r="Q1751" t="str">
        <f t="shared" si="164"/>
        <v>photography</v>
      </c>
      <c r="R1751" t="str">
        <f t="shared" si="165"/>
        <v>photobooks</v>
      </c>
      <c r="S1751" s="10">
        <f t="shared" si="166"/>
        <v>42758.975937499999</v>
      </c>
      <c r="T1751" s="10">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s="6">
        <f t="shared" si="163"/>
        <v>34.68888888888889</v>
      </c>
      <c r="Q1754" t="str">
        <f t="shared" si="164"/>
        <v>photography</v>
      </c>
      <c r="R1754" t="str">
        <f t="shared" si="165"/>
        <v>photobooks</v>
      </c>
      <c r="S1754" s="10">
        <f t="shared" si="166"/>
        <v>42627.253263888888</v>
      </c>
      <c r="T1754" s="10">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s="6">
        <f t="shared" si="163"/>
        <v>104.38888888888889</v>
      </c>
      <c r="Q1756" t="str">
        <f t="shared" si="164"/>
        <v>photography</v>
      </c>
      <c r="R1756" t="str">
        <f t="shared" si="165"/>
        <v>photobooks</v>
      </c>
      <c r="S1756" s="10">
        <f t="shared" si="166"/>
        <v>42067.876770833333</v>
      </c>
      <c r="T1756" s="10">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s="6">
        <f t="shared" si="163"/>
        <v>7.5</v>
      </c>
      <c r="Q1757" t="str">
        <f t="shared" si="164"/>
        <v>photography</v>
      </c>
      <c r="R1757" t="str">
        <f t="shared" si="165"/>
        <v>photobooks</v>
      </c>
      <c r="S1757" s="10">
        <f t="shared" si="166"/>
        <v>42252.788900462961</v>
      </c>
      <c r="T1757" s="10">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s="6">
        <f t="shared" si="163"/>
        <v>81.098039215686271</v>
      </c>
      <c r="Q1762" t="str">
        <f t="shared" si="164"/>
        <v>photography</v>
      </c>
      <c r="R1762" t="str">
        <f t="shared" si="165"/>
        <v>photobooks</v>
      </c>
      <c r="S1762" s="10">
        <f t="shared" si="166"/>
        <v>42405.67260416667</v>
      </c>
      <c r="T1762" s="10">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s="6">
        <f t="shared" si="163"/>
        <v>72.16970873786407</v>
      </c>
      <c r="Q1767" t="str">
        <f t="shared" si="164"/>
        <v>photography</v>
      </c>
      <c r="R1767" t="str">
        <f t="shared" si="165"/>
        <v>photobooks</v>
      </c>
      <c r="S1767" s="10">
        <f t="shared" si="166"/>
        <v>41834.980462962965</v>
      </c>
      <c r="T1767" s="10">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0">
        <f t="shared" si="166"/>
        <v>41855.859814814816</v>
      </c>
      <c r="T1768" s="10">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s="6">
        <f t="shared" si="163"/>
        <v>58.615384615384613</v>
      </c>
      <c r="Q1769" t="str">
        <f t="shared" si="164"/>
        <v>photography</v>
      </c>
      <c r="R1769" t="str">
        <f t="shared" si="165"/>
        <v>photobooks</v>
      </c>
      <c r="S1769" s="10">
        <f t="shared" si="166"/>
        <v>41824.658379629633</v>
      </c>
      <c r="T1769" s="10">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s="6">
        <f t="shared" si="163"/>
        <v>12.466666666666667</v>
      </c>
      <c r="Q1770" t="str">
        <f t="shared" si="164"/>
        <v>photography</v>
      </c>
      <c r="R1770" t="str">
        <f t="shared" si="165"/>
        <v>photobooks</v>
      </c>
      <c r="S1770" s="10">
        <f t="shared" si="166"/>
        <v>41849.560694444444</v>
      </c>
      <c r="T1770" s="10">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s="6">
        <f t="shared" si="163"/>
        <v>49.136363636363633</v>
      </c>
      <c r="Q1771" t="str">
        <f t="shared" si="164"/>
        <v>photography</v>
      </c>
      <c r="R1771" t="str">
        <f t="shared" si="165"/>
        <v>photobooks</v>
      </c>
      <c r="S1771" s="10">
        <f t="shared" si="166"/>
        <v>41987.818969907406</v>
      </c>
      <c r="T1771" s="10">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s="6">
        <f t="shared" si="163"/>
        <v>150.5</v>
      </c>
      <c r="Q1772" t="str">
        <f t="shared" si="164"/>
        <v>photography</v>
      </c>
      <c r="R1772" t="str">
        <f t="shared" si="165"/>
        <v>photobooks</v>
      </c>
      <c r="S1772" s="10">
        <f t="shared" si="166"/>
        <v>41891.780023148152</v>
      </c>
      <c r="T1772" s="10">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s="6">
        <f t="shared" si="163"/>
        <v>35.799999999999997</v>
      </c>
      <c r="Q1773" t="str">
        <f t="shared" si="164"/>
        <v>photography</v>
      </c>
      <c r="R1773" t="str">
        <f t="shared" si="165"/>
        <v>photobooks</v>
      </c>
      <c r="S1773" s="10">
        <f t="shared" si="166"/>
        <v>41905.979629629634</v>
      </c>
      <c r="T1773" s="10">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s="6">
        <f t="shared" si="163"/>
        <v>45.157894736842103</v>
      </c>
      <c r="Q1774" t="str">
        <f t="shared" si="164"/>
        <v>photography</v>
      </c>
      <c r="R1774" t="str">
        <f t="shared" si="165"/>
        <v>photobooks</v>
      </c>
      <c r="S1774" s="10">
        <f t="shared" si="166"/>
        <v>41766.718009259261</v>
      </c>
      <c r="T1774" s="10">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s="6">
        <f t="shared" si="163"/>
        <v>98.78947368421052</v>
      </c>
      <c r="Q1775" t="str">
        <f t="shared" si="164"/>
        <v>photography</v>
      </c>
      <c r="R1775" t="str">
        <f t="shared" si="165"/>
        <v>photobooks</v>
      </c>
      <c r="S1775" s="10">
        <f t="shared" si="166"/>
        <v>41978.760393518518</v>
      </c>
      <c r="T1775" s="10">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s="6">
        <f t="shared" si="163"/>
        <v>88.307692307692307</v>
      </c>
      <c r="Q1776" t="str">
        <f t="shared" si="164"/>
        <v>photography</v>
      </c>
      <c r="R1776" t="str">
        <f t="shared" si="165"/>
        <v>photobooks</v>
      </c>
      <c r="S1776" s="10">
        <f t="shared" si="166"/>
        <v>41930.218657407408</v>
      </c>
      <c r="T1776" s="10">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s="6">
        <f t="shared" si="163"/>
        <v>170.62903225806451</v>
      </c>
      <c r="Q1777" t="str">
        <f t="shared" si="164"/>
        <v>photography</v>
      </c>
      <c r="R1777" t="str">
        <f t="shared" si="165"/>
        <v>photobooks</v>
      </c>
      <c r="S1777" s="10">
        <f t="shared" si="166"/>
        <v>41891.976388888892</v>
      </c>
      <c r="T1777" s="10">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s="6">
        <f t="shared" si="163"/>
        <v>83.75</v>
      </c>
      <c r="Q1778" t="str">
        <f t="shared" si="164"/>
        <v>photography</v>
      </c>
      <c r="R1778" t="str">
        <f t="shared" si="165"/>
        <v>photobooks</v>
      </c>
      <c r="S1778" s="10">
        <f t="shared" si="166"/>
        <v>41905.95684027778</v>
      </c>
      <c r="T1778" s="10">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s="6">
        <f t="shared" si="163"/>
        <v>65.099999999999994</v>
      </c>
      <c r="Q1779" t="str">
        <f t="shared" si="164"/>
        <v>photography</v>
      </c>
      <c r="R1779" t="str">
        <f t="shared" si="165"/>
        <v>photobooks</v>
      </c>
      <c r="S1779" s="10">
        <f t="shared" si="166"/>
        <v>42025.357094907406</v>
      </c>
      <c r="T1779" s="10">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s="6">
        <f t="shared" si="163"/>
        <v>66.333333333333329</v>
      </c>
      <c r="Q1780" t="str">
        <f t="shared" si="164"/>
        <v>photography</v>
      </c>
      <c r="R1780" t="str">
        <f t="shared" si="165"/>
        <v>photobooks</v>
      </c>
      <c r="S1780" s="10">
        <f t="shared" si="166"/>
        <v>42045.86336805555</v>
      </c>
      <c r="T1780" s="10">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s="6">
        <f t="shared" si="163"/>
        <v>104.89473684210526</v>
      </c>
      <c r="Q1781" t="str">
        <f t="shared" si="164"/>
        <v>photography</v>
      </c>
      <c r="R1781" t="str">
        <f t="shared" si="165"/>
        <v>photobooks</v>
      </c>
      <c r="S1781" s="10">
        <f t="shared" si="166"/>
        <v>42585.691898148143</v>
      </c>
      <c r="T1781" s="10">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s="6">
        <f t="shared" si="163"/>
        <v>78.440789473684205</v>
      </c>
      <c r="Q1782" t="str">
        <f t="shared" si="164"/>
        <v>photography</v>
      </c>
      <c r="R1782" t="str">
        <f t="shared" si="165"/>
        <v>photobooks</v>
      </c>
      <c r="S1782" s="10">
        <f t="shared" si="166"/>
        <v>42493.600810185191</v>
      </c>
      <c r="T1782" s="10">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s="6">
        <f t="shared" si="163"/>
        <v>59.041666666666664</v>
      </c>
      <c r="Q1783" t="str">
        <f t="shared" si="164"/>
        <v>photography</v>
      </c>
      <c r="R1783" t="str">
        <f t="shared" si="165"/>
        <v>photobooks</v>
      </c>
      <c r="S1783" s="10">
        <f t="shared" si="166"/>
        <v>42597.617418981477</v>
      </c>
      <c r="T1783" s="10">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s="6">
        <f t="shared" si="163"/>
        <v>51.227027027027027</v>
      </c>
      <c r="Q1785" t="str">
        <f t="shared" si="164"/>
        <v>photography</v>
      </c>
      <c r="R1785" t="str">
        <f t="shared" si="165"/>
        <v>photobooks</v>
      </c>
      <c r="S1785" s="10">
        <f t="shared" si="166"/>
        <v>42115.949976851851</v>
      </c>
      <c r="T1785" s="10">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s="6">
        <f t="shared" si="163"/>
        <v>60.242424242424242</v>
      </c>
      <c r="Q1786" t="str">
        <f t="shared" si="164"/>
        <v>photography</v>
      </c>
      <c r="R1786" t="str">
        <f t="shared" si="165"/>
        <v>photobooks</v>
      </c>
      <c r="S1786" s="10">
        <f t="shared" si="166"/>
        <v>42003.655555555553</v>
      </c>
      <c r="T1786" s="10">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s="6">
        <f t="shared" si="163"/>
        <v>44.935185185185183</v>
      </c>
      <c r="Q1787" t="str">
        <f t="shared" si="164"/>
        <v>photography</v>
      </c>
      <c r="R1787" t="str">
        <f t="shared" si="165"/>
        <v>photobooks</v>
      </c>
      <c r="S1787" s="10">
        <f t="shared" si="166"/>
        <v>41897.134895833333</v>
      </c>
      <c r="T1787" s="10">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s="6">
        <f t="shared" si="163"/>
        <v>31.206896551724139</v>
      </c>
      <c r="Q1788" t="str">
        <f t="shared" si="164"/>
        <v>photography</v>
      </c>
      <c r="R1788" t="str">
        <f t="shared" si="165"/>
        <v>photobooks</v>
      </c>
      <c r="S1788" s="10">
        <f t="shared" si="166"/>
        <v>41958.550659722227</v>
      </c>
      <c r="T1788" s="10">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s="6">
        <f t="shared" si="163"/>
        <v>63.875</v>
      </c>
      <c r="Q1789" t="str">
        <f t="shared" si="164"/>
        <v>photography</v>
      </c>
      <c r="R1789" t="str">
        <f t="shared" si="165"/>
        <v>photobooks</v>
      </c>
      <c r="S1789" s="10">
        <f t="shared" si="166"/>
        <v>42068.65552083333</v>
      </c>
      <c r="T1789" s="10">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s="6">
        <f t="shared" si="163"/>
        <v>19</v>
      </c>
      <c r="Q1790" t="str">
        <f t="shared" si="164"/>
        <v>photography</v>
      </c>
      <c r="R1790" t="str">
        <f t="shared" si="165"/>
        <v>photobooks</v>
      </c>
      <c r="S1790" s="10">
        <f t="shared" si="166"/>
        <v>41913.94840277778</v>
      </c>
      <c r="T1790" s="10">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s="6">
        <f t="shared" si="163"/>
        <v>10</v>
      </c>
      <c r="Q1791" t="str">
        <f t="shared" si="164"/>
        <v>photography</v>
      </c>
      <c r="R1791" t="str">
        <f t="shared" si="165"/>
        <v>photobooks</v>
      </c>
      <c r="S1791" s="10">
        <f t="shared" si="166"/>
        <v>41956.250034722223</v>
      </c>
      <c r="T1791" s="10">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s="6">
        <f t="shared" si="163"/>
        <v>109.06666666666666</v>
      </c>
      <c r="Q1792" t="str">
        <f t="shared" si="164"/>
        <v>photography</v>
      </c>
      <c r="R1792" t="str">
        <f t="shared" si="165"/>
        <v>photobooks</v>
      </c>
      <c r="S1792" s="10">
        <f t="shared" si="166"/>
        <v>42010.674513888895</v>
      </c>
      <c r="T1792" s="10">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s="6">
        <f t="shared" si="163"/>
        <v>26.75</v>
      </c>
      <c r="Q1793" t="str">
        <f t="shared" si="164"/>
        <v>photography</v>
      </c>
      <c r="R1793" t="str">
        <f t="shared" si="165"/>
        <v>photobooks</v>
      </c>
      <c r="S1793" s="10">
        <f t="shared" si="166"/>
        <v>41973.740335648152</v>
      </c>
      <c r="T1793" s="10">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s="6">
        <f t="shared" si="163"/>
        <v>109.93525179856115</v>
      </c>
      <c r="Q1794" t="str">
        <f t="shared" si="164"/>
        <v>photography</v>
      </c>
      <c r="R1794" t="str">
        <f t="shared" si="165"/>
        <v>photobooks</v>
      </c>
      <c r="S1794" s="10">
        <f t="shared" si="166"/>
        <v>42189.031041666662</v>
      </c>
      <c r="T1794" s="10">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s="6">
        <f t="shared" ref="P1795:P1858" si="169">E1795/L1795</f>
        <v>20</v>
      </c>
      <c r="Q1795" t="str">
        <f t="shared" ref="Q1795:Q1858" si="170">LEFT(N1795,SEARCH("/",N1795)-1)</f>
        <v>photography</v>
      </c>
      <c r="R1795" t="str">
        <f t="shared" ref="R1795:R1858" si="171">RIGHT(N1795,LEN(N1795)-SEARCH("/",N1795))</f>
        <v>photobooks</v>
      </c>
      <c r="S1795" s="10">
        <f t="shared" ref="S1795:S1858" si="172">(((J1795/60)/60)/24)+DATE(1970,1,1)</f>
        <v>41940.89166666667</v>
      </c>
      <c r="T1795" s="10">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s="6">
        <f t="shared" si="169"/>
        <v>133.90123456790124</v>
      </c>
      <c r="Q1797" t="str">
        <f t="shared" si="170"/>
        <v>photography</v>
      </c>
      <c r="R1797" t="str">
        <f t="shared" si="171"/>
        <v>photobooks</v>
      </c>
      <c r="S1797" s="10">
        <f t="shared" si="172"/>
        <v>42628.288668981477</v>
      </c>
      <c r="T1797" s="10">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s="6">
        <f t="shared" si="169"/>
        <v>48.720930232558139</v>
      </c>
      <c r="Q1798" t="str">
        <f t="shared" si="170"/>
        <v>photography</v>
      </c>
      <c r="R1798" t="str">
        <f t="shared" si="171"/>
        <v>photobooks</v>
      </c>
      <c r="S1798" s="10">
        <f t="shared" si="172"/>
        <v>42515.439421296294</v>
      </c>
      <c r="T1798" s="10">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s="6">
        <f t="shared" si="169"/>
        <v>48.25</v>
      </c>
      <c r="Q1799" t="str">
        <f t="shared" si="170"/>
        <v>photography</v>
      </c>
      <c r="R1799" t="str">
        <f t="shared" si="171"/>
        <v>photobooks</v>
      </c>
      <c r="S1799" s="10">
        <f t="shared" si="172"/>
        <v>42689.56931712963</v>
      </c>
      <c r="T1799" s="10">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s="6">
        <f t="shared" si="169"/>
        <v>58.972972972972975</v>
      </c>
      <c r="Q1800" t="str">
        <f t="shared" si="170"/>
        <v>photography</v>
      </c>
      <c r="R1800" t="str">
        <f t="shared" si="171"/>
        <v>photobooks</v>
      </c>
      <c r="S1800" s="10">
        <f t="shared" si="172"/>
        <v>42344.32677083333</v>
      </c>
      <c r="T1800" s="10">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s="6">
        <f t="shared" si="169"/>
        <v>11.638333333333334</v>
      </c>
      <c r="Q1801" t="str">
        <f t="shared" si="170"/>
        <v>photography</v>
      </c>
      <c r="R1801" t="str">
        <f t="shared" si="171"/>
        <v>photobooks</v>
      </c>
      <c r="S1801" s="10">
        <f t="shared" si="172"/>
        <v>41934.842685185184</v>
      </c>
      <c r="T1801" s="10">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s="6">
        <f t="shared" si="169"/>
        <v>83.716814159292042</v>
      </c>
      <c r="Q1802" t="str">
        <f t="shared" si="170"/>
        <v>photography</v>
      </c>
      <c r="R1802" t="str">
        <f t="shared" si="171"/>
        <v>photobooks</v>
      </c>
      <c r="S1802" s="10">
        <f t="shared" si="172"/>
        <v>42623.606134259258</v>
      </c>
      <c r="T1802" s="10">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s="6">
        <f t="shared" si="169"/>
        <v>71.86666666666666</v>
      </c>
      <c r="Q1805" t="str">
        <f t="shared" si="170"/>
        <v>photography</v>
      </c>
      <c r="R1805" t="str">
        <f t="shared" si="171"/>
        <v>photobooks</v>
      </c>
      <c r="S1805" s="10">
        <f t="shared" si="172"/>
        <v>42018.071550925932</v>
      </c>
      <c r="T1805" s="10">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s="6">
        <f t="shared" si="169"/>
        <v>67.139344262295083</v>
      </c>
      <c r="Q1807" t="str">
        <f t="shared" si="170"/>
        <v>photography</v>
      </c>
      <c r="R1807" t="str">
        <f t="shared" si="171"/>
        <v>photobooks</v>
      </c>
      <c r="S1807" s="10">
        <f t="shared" si="172"/>
        <v>42247.803912037038</v>
      </c>
      <c r="T1807" s="10">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s="6">
        <f t="shared" si="169"/>
        <v>73.875</v>
      </c>
      <c r="Q1808" t="str">
        <f t="shared" si="170"/>
        <v>photography</v>
      </c>
      <c r="R1808" t="str">
        <f t="shared" si="171"/>
        <v>photobooks</v>
      </c>
      <c r="S1808" s="10">
        <f t="shared" si="172"/>
        <v>41877.638298611113</v>
      </c>
      <c r="T1808" s="10">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s="6">
        <f t="shared" si="169"/>
        <v>69.125</v>
      </c>
      <c r="Q1809" t="str">
        <f t="shared" si="170"/>
        <v>photography</v>
      </c>
      <c r="R1809" t="str">
        <f t="shared" si="171"/>
        <v>photobooks</v>
      </c>
      <c r="S1809" s="10">
        <f t="shared" si="172"/>
        <v>41880.068437499998</v>
      </c>
      <c r="T1809" s="10">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s="6">
        <f t="shared" si="169"/>
        <v>120.77083333333333</v>
      </c>
      <c r="Q1810" t="str">
        <f t="shared" si="170"/>
        <v>photography</v>
      </c>
      <c r="R1810" t="str">
        <f t="shared" si="171"/>
        <v>photobooks</v>
      </c>
      <c r="S1810" s="10">
        <f t="shared" si="172"/>
        <v>42742.680902777778</v>
      </c>
      <c r="T1810" s="10">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s="6">
        <f t="shared" si="169"/>
        <v>42.222222222222221</v>
      </c>
      <c r="Q1811" t="str">
        <f t="shared" si="170"/>
        <v>photography</v>
      </c>
      <c r="R1811" t="str">
        <f t="shared" si="171"/>
        <v>photobooks</v>
      </c>
      <c r="S1811" s="10">
        <f t="shared" si="172"/>
        <v>42029.907858796301</v>
      </c>
      <c r="T1811" s="10">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s="6">
        <f t="shared" si="169"/>
        <v>7.5</v>
      </c>
      <c r="Q1812" t="str">
        <f t="shared" si="170"/>
        <v>photography</v>
      </c>
      <c r="R1812" t="str">
        <f t="shared" si="171"/>
        <v>photobooks</v>
      </c>
      <c r="S1812" s="10">
        <f t="shared" si="172"/>
        <v>41860.91002314815</v>
      </c>
      <c r="T1812" s="10">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s="6">
        <f t="shared" si="169"/>
        <v>1.5384615384615385</v>
      </c>
      <c r="Q1813" t="str">
        <f t="shared" si="170"/>
        <v>photography</v>
      </c>
      <c r="R1813" t="str">
        <f t="shared" si="171"/>
        <v>photobooks</v>
      </c>
      <c r="S1813" s="10">
        <f t="shared" si="172"/>
        <v>41876.433680555558</v>
      </c>
      <c r="T1813" s="10">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s="6">
        <f t="shared" si="169"/>
        <v>37.608695652173914</v>
      </c>
      <c r="Q1814" t="str">
        <f t="shared" si="170"/>
        <v>photography</v>
      </c>
      <c r="R1814" t="str">
        <f t="shared" si="171"/>
        <v>photobooks</v>
      </c>
      <c r="S1814" s="10">
        <f t="shared" si="172"/>
        <v>42524.318703703699</v>
      </c>
      <c r="T1814" s="10">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0">
        <f t="shared" si="172"/>
        <v>41829.889027777775</v>
      </c>
      <c r="T1815" s="10">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s="6">
        <f t="shared" si="169"/>
        <v>42.157142857142858</v>
      </c>
      <c r="Q1816" t="str">
        <f t="shared" si="170"/>
        <v>photography</v>
      </c>
      <c r="R1816" t="str">
        <f t="shared" si="171"/>
        <v>photobooks</v>
      </c>
      <c r="S1816" s="10">
        <f t="shared" si="172"/>
        <v>42033.314074074078</v>
      </c>
      <c r="T1816" s="10">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0">
        <f t="shared" si="172"/>
        <v>42172.906678240746</v>
      </c>
      <c r="T1817" s="10">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s="6">
        <f t="shared" si="169"/>
        <v>84.833333333333329</v>
      </c>
      <c r="Q1818" t="str">
        <f t="shared" si="170"/>
        <v>photography</v>
      </c>
      <c r="R1818" t="str">
        <f t="shared" si="171"/>
        <v>photobooks</v>
      </c>
      <c r="S1818" s="10">
        <f t="shared" si="172"/>
        <v>42548.876192129625</v>
      </c>
      <c r="T1818" s="10">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s="6">
        <f t="shared" si="169"/>
        <v>94.19</v>
      </c>
      <c r="Q1819" t="str">
        <f t="shared" si="170"/>
        <v>photography</v>
      </c>
      <c r="R1819" t="str">
        <f t="shared" si="171"/>
        <v>photobooks</v>
      </c>
      <c r="S1819" s="10">
        <f t="shared" si="172"/>
        <v>42705.662118055552</v>
      </c>
      <c r="T1819" s="10">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0">
        <f t="shared" si="172"/>
        <v>42067.234375</v>
      </c>
      <c r="T1820" s="10">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s="6">
        <f t="shared" si="169"/>
        <v>6.25</v>
      </c>
      <c r="Q1821" t="str">
        <f t="shared" si="170"/>
        <v>photography</v>
      </c>
      <c r="R1821" t="str">
        <f t="shared" si="171"/>
        <v>photobooks</v>
      </c>
      <c r="S1821" s="10">
        <f t="shared" si="172"/>
        <v>41820.752268518518</v>
      </c>
      <c r="T1821" s="10">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s="6">
        <f t="shared" si="169"/>
        <v>213.375</v>
      </c>
      <c r="Q1822" t="str">
        <f t="shared" si="170"/>
        <v>photography</v>
      </c>
      <c r="R1822" t="str">
        <f t="shared" si="171"/>
        <v>photobooks</v>
      </c>
      <c r="S1822" s="10">
        <f t="shared" si="172"/>
        <v>42065.084375000006</v>
      </c>
      <c r="T1822" s="10">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s="6">
        <f t="shared" si="169"/>
        <v>59.162280701754383</v>
      </c>
      <c r="Q1823" t="str">
        <f t="shared" si="170"/>
        <v>music</v>
      </c>
      <c r="R1823" t="str">
        <f t="shared" si="171"/>
        <v>rock</v>
      </c>
      <c r="S1823" s="10">
        <f t="shared" si="172"/>
        <v>40926.319062499999</v>
      </c>
      <c r="T1823" s="10">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s="6">
        <f t="shared" si="169"/>
        <v>27.272727272727273</v>
      </c>
      <c r="Q1824" t="str">
        <f t="shared" si="170"/>
        <v>music</v>
      </c>
      <c r="R1824" t="str">
        <f t="shared" si="171"/>
        <v>rock</v>
      </c>
      <c r="S1824" s="10">
        <f t="shared" si="172"/>
        <v>41634.797013888885</v>
      </c>
      <c r="T1824" s="10">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s="6">
        <f t="shared" si="169"/>
        <v>417.33333333333331</v>
      </c>
      <c r="Q1830" t="str">
        <f t="shared" si="170"/>
        <v>music</v>
      </c>
      <c r="R1830" t="str">
        <f t="shared" si="171"/>
        <v>rock</v>
      </c>
      <c r="S1830" s="10">
        <f t="shared" si="172"/>
        <v>41736.899652777778</v>
      </c>
      <c r="T1830" s="10">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s="6">
        <f t="shared" si="169"/>
        <v>67.389380530973455</v>
      </c>
      <c r="Q1832" t="str">
        <f t="shared" si="170"/>
        <v>music</v>
      </c>
      <c r="R1832" t="str">
        <f t="shared" si="171"/>
        <v>rock</v>
      </c>
      <c r="S1832" s="10">
        <f t="shared" si="172"/>
        <v>41664.684108796297</v>
      </c>
      <c r="T1832" s="10">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s="6">
        <f t="shared" si="169"/>
        <v>182.12727272727273</v>
      </c>
      <c r="Q1838" t="str">
        <f t="shared" si="170"/>
        <v>music</v>
      </c>
      <c r="R1838" t="str">
        <f t="shared" si="171"/>
        <v>rock</v>
      </c>
      <c r="S1838" s="10">
        <f t="shared" si="172"/>
        <v>41305.809363425928</v>
      </c>
      <c r="T1838" s="10">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s="6">
        <f t="shared" si="169"/>
        <v>61.366666666666667</v>
      </c>
      <c r="Q1839" t="str">
        <f t="shared" si="170"/>
        <v>music</v>
      </c>
      <c r="R1839" t="str">
        <f t="shared" si="171"/>
        <v>rock</v>
      </c>
      <c r="S1839" s="10">
        <f t="shared" si="172"/>
        <v>40926.047858796301</v>
      </c>
      <c r="T1839" s="10">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s="6">
        <f t="shared" si="169"/>
        <v>45.62222222222222</v>
      </c>
      <c r="Q1841" t="str">
        <f t="shared" si="170"/>
        <v>music</v>
      </c>
      <c r="R1841" t="str">
        <f t="shared" si="171"/>
        <v>rock</v>
      </c>
      <c r="S1841" s="10">
        <f t="shared" si="172"/>
        <v>42614.722013888888</v>
      </c>
      <c r="T1841" s="10">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s="6">
        <f t="shared" si="169"/>
        <v>75.384615384615387</v>
      </c>
      <c r="Q1842" t="str">
        <f t="shared" si="170"/>
        <v>music</v>
      </c>
      <c r="R1842" t="str">
        <f t="shared" si="171"/>
        <v>rock</v>
      </c>
      <c r="S1842" s="10">
        <f t="shared" si="172"/>
        <v>41382.096180555556</v>
      </c>
      <c r="T1842" s="10">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s="6">
        <f t="shared" si="169"/>
        <v>50.875</v>
      </c>
      <c r="Q1843" t="str">
        <f t="shared" si="170"/>
        <v>music</v>
      </c>
      <c r="R1843" t="str">
        <f t="shared" si="171"/>
        <v>rock</v>
      </c>
      <c r="S1843" s="10">
        <f t="shared" si="172"/>
        <v>41745.84542824074</v>
      </c>
      <c r="T1843" s="10">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s="6">
        <f t="shared" si="169"/>
        <v>119.28571428571429</v>
      </c>
      <c r="Q1844" t="str">
        <f t="shared" si="170"/>
        <v>music</v>
      </c>
      <c r="R1844" t="str">
        <f t="shared" si="171"/>
        <v>rock</v>
      </c>
      <c r="S1844" s="10">
        <f t="shared" si="172"/>
        <v>42031.631724537037</v>
      </c>
      <c r="T1844" s="10">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s="6">
        <f t="shared" si="169"/>
        <v>92.541865671641801</v>
      </c>
      <c r="Q1845" t="str">
        <f t="shared" si="170"/>
        <v>music</v>
      </c>
      <c r="R1845" t="str">
        <f t="shared" si="171"/>
        <v>rock</v>
      </c>
      <c r="S1845" s="10">
        <f t="shared" si="172"/>
        <v>40564.994837962964</v>
      </c>
      <c r="T1845" s="10">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s="6">
        <f t="shared" si="169"/>
        <v>52.631578947368418</v>
      </c>
      <c r="Q1847" t="str">
        <f t="shared" si="170"/>
        <v>music</v>
      </c>
      <c r="R1847" t="str">
        <f t="shared" si="171"/>
        <v>rock</v>
      </c>
      <c r="S1847" s="10">
        <f t="shared" si="172"/>
        <v>42523.333310185189</v>
      </c>
      <c r="T1847" s="10">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s="6">
        <f t="shared" si="169"/>
        <v>98.990430622009569</v>
      </c>
      <c r="Q1848" t="str">
        <f t="shared" si="170"/>
        <v>music</v>
      </c>
      <c r="R1848" t="str">
        <f t="shared" si="171"/>
        <v>rock</v>
      </c>
      <c r="S1848" s="10">
        <f t="shared" si="172"/>
        <v>41228.650196759263</v>
      </c>
      <c r="T1848" s="10">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s="6">
        <f t="shared" si="169"/>
        <v>134.20833333333334</v>
      </c>
      <c r="Q1850" t="str">
        <f t="shared" si="170"/>
        <v>music</v>
      </c>
      <c r="R1850" t="str">
        <f t="shared" si="171"/>
        <v>rock</v>
      </c>
      <c r="S1850" s="10">
        <f t="shared" si="172"/>
        <v>40691.788055555553</v>
      </c>
      <c r="T1850" s="10">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s="6">
        <f t="shared" si="169"/>
        <v>51.044692737430168</v>
      </c>
      <c r="Q1852" t="str">
        <f t="shared" si="170"/>
        <v>music</v>
      </c>
      <c r="R1852" t="str">
        <f t="shared" si="171"/>
        <v>rock</v>
      </c>
      <c r="S1852" s="10">
        <f t="shared" si="172"/>
        <v>41800.959490740745</v>
      </c>
      <c r="T1852" s="10">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s="6">
        <f t="shared" si="169"/>
        <v>50.03846153846154</v>
      </c>
      <c r="Q1853" t="str">
        <f t="shared" si="170"/>
        <v>music</v>
      </c>
      <c r="R1853" t="str">
        <f t="shared" si="171"/>
        <v>rock</v>
      </c>
      <c r="S1853" s="10">
        <f t="shared" si="172"/>
        <v>41827.906689814816</v>
      </c>
      <c r="T1853" s="10">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s="6">
        <f t="shared" si="169"/>
        <v>133.93129770992365</v>
      </c>
      <c r="Q1854" t="str">
        <f t="shared" si="170"/>
        <v>music</v>
      </c>
      <c r="R1854" t="str">
        <f t="shared" si="171"/>
        <v>rock</v>
      </c>
      <c r="S1854" s="10">
        <f t="shared" si="172"/>
        <v>42081.77143518519</v>
      </c>
      <c r="T1854" s="10">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s="6">
        <f t="shared" si="169"/>
        <v>88.037643678160919</v>
      </c>
      <c r="Q1856" t="str">
        <f t="shared" si="170"/>
        <v>music</v>
      </c>
      <c r="R1856" t="str">
        <f t="shared" si="171"/>
        <v>rock</v>
      </c>
      <c r="S1856" s="10">
        <f t="shared" si="172"/>
        <v>41388.021261574075</v>
      </c>
      <c r="T1856" s="10">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s="6">
        <f t="shared" ref="P1859:P1922" si="175">E1859/L1859</f>
        <v>136.36363636363637</v>
      </c>
      <c r="Q1859" t="str">
        <f t="shared" ref="Q1859:Q1922" si="176">LEFT(N1859,SEARCH("/",N1859)-1)</f>
        <v>music</v>
      </c>
      <c r="R1859" t="str">
        <f t="shared" ref="R1859:R1922" si="177">RIGHT(N1859,LEN(N1859)-SEARCH("/",N1859))</f>
        <v>rock</v>
      </c>
      <c r="S1859" s="10">
        <f t="shared" ref="S1859:S1922" si="178">(((J1859/60)/60)/24)+DATE(1970,1,1)</f>
        <v>41864.76866898148</v>
      </c>
      <c r="T1859" s="10">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0">
        <f t="shared" si="178"/>
        <v>42000.300243055557</v>
      </c>
      <c r="T1863" s="10">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s="6">
        <f t="shared" si="175"/>
        <v>90.9375</v>
      </c>
      <c r="Q1864" t="str">
        <f t="shared" si="176"/>
        <v>games</v>
      </c>
      <c r="R1864" t="str">
        <f t="shared" si="177"/>
        <v>mobile games</v>
      </c>
      <c r="S1864" s="10">
        <f t="shared" si="178"/>
        <v>42755.492754629624</v>
      </c>
      <c r="T1864" s="10">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s="6">
        <f t="shared" si="175"/>
        <v>5</v>
      </c>
      <c r="Q1865" t="str">
        <f t="shared" si="176"/>
        <v>games</v>
      </c>
      <c r="R1865" t="str">
        <f t="shared" si="177"/>
        <v>mobile games</v>
      </c>
      <c r="S1865" s="10">
        <f t="shared" si="178"/>
        <v>41772.797280092593</v>
      </c>
      <c r="T1865" s="10">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s="6">
        <f t="shared" si="175"/>
        <v>58.083333333333336</v>
      </c>
      <c r="Q1866" t="str">
        <f t="shared" si="176"/>
        <v>games</v>
      </c>
      <c r="R1866" t="str">
        <f t="shared" si="177"/>
        <v>mobile games</v>
      </c>
      <c r="S1866" s="10">
        <f t="shared" si="178"/>
        <v>41733.716435185182</v>
      </c>
      <c r="T1866" s="10">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s="6">
        <f t="shared" si="175"/>
        <v>2</v>
      </c>
      <c r="Q1867" t="str">
        <f t="shared" si="176"/>
        <v>games</v>
      </c>
      <c r="R1867" t="str">
        <f t="shared" si="177"/>
        <v>mobile games</v>
      </c>
      <c r="S1867" s="10">
        <f t="shared" si="178"/>
        <v>42645.367442129631</v>
      </c>
      <c r="T1867" s="10">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s="6">
        <f t="shared" si="175"/>
        <v>62.5</v>
      </c>
      <c r="Q1868" t="str">
        <f t="shared" si="176"/>
        <v>games</v>
      </c>
      <c r="R1868" t="str">
        <f t="shared" si="177"/>
        <v>mobile games</v>
      </c>
      <c r="S1868" s="10">
        <f t="shared" si="178"/>
        <v>42742.246493055558</v>
      </c>
      <c r="T1868" s="10">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s="6">
        <f t="shared" si="175"/>
        <v>10</v>
      </c>
      <c r="Q1869" t="str">
        <f t="shared" si="176"/>
        <v>games</v>
      </c>
      <c r="R1869" t="str">
        <f t="shared" si="177"/>
        <v>mobile games</v>
      </c>
      <c r="S1869" s="10">
        <f t="shared" si="178"/>
        <v>42649.924907407403</v>
      </c>
      <c r="T1869" s="10">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s="6">
        <f t="shared" si="175"/>
        <v>71.588235294117652</v>
      </c>
      <c r="Q1870" t="str">
        <f t="shared" si="176"/>
        <v>games</v>
      </c>
      <c r="R1870" t="str">
        <f t="shared" si="177"/>
        <v>mobile games</v>
      </c>
      <c r="S1870" s="10">
        <f t="shared" si="178"/>
        <v>42328.779224537036</v>
      </c>
      <c r="T1870" s="10">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0">
        <f t="shared" si="178"/>
        <v>42709.002881944441</v>
      </c>
      <c r="T1871" s="10">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s="6">
        <f t="shared" si="175"/>
        <v>49.11578947368421</v>
      </c>
      <c r="Q1873" t="str">
        <f t="shared" si="176"/>
        <v>games</v>
      </c>
      <c r="R1873" t="str">
        <f t="shared" si="177"/>
        <v>mobile games</v>
      </c>
      <c r="S1873" s="10">
        <f t="shared" si="178"/>
        <v>41923.783576388887</v>
      </c>
      <c r="T1873" s="10">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s="6">
        <f t="shared" si="175"/>
        <v>16.307692307692307</v>
      </c>
      <c r="Q1874" t="str">
        <f t="shared" si="176"/>
        <v>games</v>
      </c>
      <c r="R1874" t="str">
        <f t="shared" si="177"/>
        <v>mobile games</v>
      </c>
      <c r="S1874" s="10">
        <f t="shared" si="178"/>
        <v>42155.129652777774</v>
      </c>
      <c r="T1874" s="10">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s="6">
        <f t="shared" si="175"/>
        <v>18</v>
      </c>
      <c r="Q1875" t="str">
        <f t="shared" si="176"/>
        <v>games</v>
      </c>
      <c r="R1875" t="str">
        <f t="shared" si="177"/>
        <v>mobile games</v>
      </c>
      <c r="S1875" s="10">
        <f t="shared" si="178"/>
        <v>42164.615856481483</v>
      </c>
      <c r="T1875" s="10">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s="6">
        <f t="shared" si="175"/>
        <v>13</v>
      </c>
      <c r="Q1876" t="str">
        <f t="shared" si="176"/>
        <v>games</v>
      </c>
      <c r="R1876" t="str">
        <f t="shared" si="177"/>
        <v>mobile games</v>
      </c>
      <c r="S1876" s="10">
        <f t="shared" si="178"/>
        <v>42529.969131944439</v>
      </c>
      <c r="T1876" s="10">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s="6">
        <f t="shared" si="175"/>
        <v>17</v>
      </c>
      <c r="Q1877" t="str">
        <f t="shared" si="176"/>
        <v>games</v>
      </c>
      <c r="R1877" t="str">
        <f t="shared" si="177"/>
        <v>mobile games</v>
      </c>
      <c r="S1877" s="10">
        <f t="shared" si="178"/>
        <v>42528.899398148147</v>
      </c>
      <c r="T1877" s="10">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0">
        <f t="shared" si="178"/>
        <v>41776.284780092588</v>
      </c>
      <c r="T1878" s="10">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0">
        <f t="shared" si="178"/>
        <v>42035.029224537036</v>
      </c>
      <c r="T1879" s="10">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0">
        <f t="shared" si="178"/>
        <v>41773.008738425924</v>
      </c>
      <c r="T1880" s="10">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s="6">
        <f t="shared" si="175"/>
        <v>3</v>
      </c>
      <c r="Q1881" t="str">
        <f t="shared" si="176"/>
        <v>games</v>
      </c>
      <c r="R1881" t="str">
        <f t="shared" si="177"/>
        <v>mobile games</v>
      </c>
      <c r="S1881" s="10">
        <f t="shared" si="178"/>
        <v>42413.649641203709</v>
      </c>
      <c r="T1881" s="10">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s="6">
        <f t="shared" si="175"/>
        <v>41.833333333333336</v>
      </c>
      <c r="Q1882" t="str">
        <f t="shared" si="176"/>
        <v>games</v>
      </c>
      <c r="R1882" t="str">
        <f t="shared" si="177"/>
        <v>mobile games</v>
      </c>
      <c r="S1882" s="10">
        <f t="shared" si="178"/>
        <v>42430.566898148143</v>
      </c>
      <c r="T1882" s="10">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s="6">
        <f t="shared" si="175"/>
        <v>49.338428571428572</v>
      </c>
      <c r="Q1883" t="str">
        <f t="shared" si="176"/>
        <v>music</v>
      </c>
      <c r="R1883" t="str">
        <f t="shared" si="177"/>
        <v>indie rock</v>
      </c>
      <c r="S1883" s="10">
        <f t="shared" si="178"/>
        <v>42043.152650462958</v>
      </c>
      <c r="T1883" s="10">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s="6">
        <f t="shared" si="175"/>
        <v>32.71875</v>
      </c>
      <c r="Q1885" t="str">
        <f t="shared" si="176"/>
        <v>music</v>
      </c>
      <c r="R1885" t="str">
        <f t="shared" si="177"/>
        <v>indie rock</v>
      </c>
      <c r="S1885" s="10">
        <f t="shared" si="178"/>
        <v>40977.948009259257</v>
      </c>
      <c r="T1885" s="10">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s="6">
        <f t="shared" si="175"/>
        <v>46.651685393258425</v>
      </c>
      <c r="Q1890" t="str">
        <f t="shared" si="176"/>
        <v>music</v>
      </c>
      <c r="R1890" t="str">
        <f t="shared" si="177"/>
        <v>indie rock</v>
      </c>
      <c r="S1890" s="10">
        <f t="shared" si="178"/>
        <v>40299.239953703705</v>
      </c>
      <c r="T1890" s="10">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s="6">
        <f t="shared" si="175"/>
        <v>70.5289837398374</v>
      </c>
      <c r="Q1892" t="str">
        <f t="shared" si="176"/>
        <v>music</v>
      </c>
      <c r="R1892" t="str">
        <f t="shared" si="177"/>
        <v>indie rock</v>
      </c>
      <c r="S1892" s="10">
        <f t="shared" si="178"/>
        <v>41228.786203703705</v>
      </c>
      <c r="T1892" s="10">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s="6">
        <f t="shared" si="175"/>
        <v>26.26923076923077</v>
      </c>
      <c r="Q1894" t="str">
        <f t="shared" si="176"/>
        <v>music</v>
      </c>
      <c r="R1894" t="str">
        <f t="shared" si="177"/>
        <v>indie rock</v>
      </c>
      <c r="S1894" s="10">
        <f t="shared" si="178"/>
        <v>40671.637511574074</v>
      </c>
      <c r="T1894" s="10">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s="6">
        <f t="shared" si="175"/>
        <v>68.80952380952381</v>
      </c>
      <c r="Q1900" t="str">
        <f t="shared" si="176"/>
        <v>music</v>
      </c>
      <c r="R1900" t="str">
        <f t="shared" si="177"/>
        <v>indie rock</v>
      </c>
      <c r="S1900" s="10">
        <f t="shared" si="178"/>
        <v>42366.192974537036</v>
      </c>
      <c r="T1900" s="10">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s="6">
        <f t="shared" si="175"/>
        <v>28.571428571428573</v>
      </c>
      <c r="Q1901" t="str">
        <f t="shared" si="176"/>
        <v>music</v>
      </c>
      <c r="R1901" t="str">
        <f t="shared" si="177"/>
        <v>indie rock</v>
      </c>
      <c r="S1901" s="10">
        <f t="shared" si="178"/>
        <v>42058.941736111112</v>
      </c>
      <c r="T1901" s="10">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s="6">
        <f t="shared" si="175"/>
        <v>50.631666666666668</v>
      </c>
      <c r="Q1902" t="str">
        <f t="shared" si="176"/>
        <v>music</v>
      </c>
      <c r="R1902" t="str">
        <f t="shared" si="177"/>
        <v>indie rock</v>
      </c>
      <c r="S1902" s="10">
        <f t="shared" si="178"/>
        <v>41160.871886574074</v>
      </c>
      <c r="T1902" s="10">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s="6">
        <f t="shared" si="175"/>
        <v>106.8</v>
      </c>
      <c r="Q1903" t="str">
        <f t="shared" si="176"/>
        <v>technology</v>
      </c>
      <c r="R1903" t="str">
        <f t="shared" si="177"/>
        <v>gadgets</v>
      </c>
      <c r="S1903" s="10">
        <f t="shared" si="178"/>
        <v>42116.54315972222</v>
      </c>
      <c r="T1903" s="10">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s="6">
        <f t="shared" si="175"/>
        <v>4</v>
      </c>
      <c r="Q1904" t="str">
        <f t="shared" si="176"/>
        <v>technology</v>
      </c>
      <c r="R1904" t="str">
        <f t="shared" si="177"/>
        <v>gadgets</v>
      </c>
      <c r="S1904" s="10">
        <f t="shared" si="178"/>
        <v>42037.789895833332</v>
      </c>
      <c r="T1904" s="10">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s="6">
        <f t="shared" si="175"/>
        <v>34.097560975609753</v>
      </c>
      <c r="Q1905" t="str">
        <f t="shared" si="176"/>
        <v>technology</v>
      </c>
      <c r="R1905" t="str">
        <f t="shared" si="177"/>
        <v>gadgets</v>
      </c>
      <c r="S1905" s="10">
        <f t="shared" si="178"/>
        <v>42702.770729166667</v>
      </c>
      <c r="T1905" s="10">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s="6">
        <f t="shared" si="175"/>
        <v>25</v>
      </c>
      <c r="Q1906" t="str">
        <f t="shared" si="176"/>
        <v>technology</v>
      </c>
      <c r="R1906" t="str">
        <f t="shared" si="177"/>
        <v>gadgets</v>
      </c>
      <c r="S1906" s="10">
        <f t="shared" si="178"/>
        <v>42326.685428240744</v>
      </c>
      <c r="T1906" s="10">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s="6">
        <f t="shared" si="175"/>
        <v>10.5</v>
      </c>
      <c r="Q1907" t="str">
        <f t="shared" si="176"/>
        <v>technology</v>
      </c>
      <c r="R1907" t="str">
        <f t="shared" si="177"/>
        <v>gadgets</v>
      </c>
      <c r="S1907" s="10">
        <f t="shared" si="178"/>
        <v>41859.925856481481</v>
      </c>
      <c r="T1907" s="10">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s="6">
        <f t="shared" si="175"/>
        <v>215.95959595959596</v>
      </c>
      <c r="Q1908" t="str">
        <f t="shared" si="176"/>
        <v>technology</v>
      </c>
      <c r="R1908" t="str">
        <f t="shared" si="177"/>
        <v>gadgets</v>
      </c>
      <c r="S1908" s="10">
        <f t="shared" si="178"/>
        <v>42514.671099537038</v>
      </c>
      <c r="T1908" s="10">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s="6">
        <f t="shared" si="175"/>
        <v>21.25</v>
      </c>
      <c r="Q1909" t="str">
        <f t="shared" si="176"/>
        <v>technology</v>
      </c>
      <c r="R1909" t="str">
        <f t="shared" si="177"/>
        <v>gadgets</v>
      </c>
      <c r="S1909" s="10">
        <f t="shared" si="178"/>
        <v>41767.587094907409</v>
      </c>
      <c r="T1909" s="10">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s="6">
        <f t="shared" si="175"/>
        <v>108.25</v>
      </c>
      <c r="Q1910" t="str">
        <f t="shared" si="176"/>
        <v>technology</v>
      </c>
      <c r="R1910" t="str">
        <f t="shared" si="177"/>
        <v>gadgets</v>
      </c>
      <c r="S1910" s="10">
        <f t="shared" si="178"/>
        <v>42703.917824074073</v>
      </c>
      <c r="T1910" s="10">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s="6">
        <f t="shared" si="175"/>
        <v>117.49473684210527</v>
      </c>
      <c r="Q1912" t="str">
        <f t="shared" si="176"/>
        <v>technology</v>
      </c>
      <c r="R1912" t="str">
        <f t="shared" si="177"/>
        <v>gadgets</v>
      </c>
      <c r="S1912" s="10">
        <f t="shared" si="178"/>
        <v>42264.963159722218</v>
      </c>
      <c r="T1912" s="10">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s="6">
        <f t="shared" si="175"/>
        <v>10</v>
      </c>
      <c r="Q1913" t="str">
        <f t="shared" si="176"/>
        <v>technology</v>
      </c>
      <c r="R1913" t="str">
        <f t="shared" si="177"/>
        <v>gadgets</v>
      </c>
      <c r="S1913" s="10">
        <f t="shared" si="178"/>
        <v>41830.033958333333</v>
      </c>
      <c r="T1913" s="10">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s="6">
        <f t="shared" si="175"/>
        <v>70.595238095238102</v>
      </c>
      <c r="Q1914" t="str">
        <f t="shared" si="176"/>
        <v>technology</v>
      </c>
      <c r="R1914" t="str">
        <f t="shared" si="177"/>
        <v>gadgets</v>
      </c>
      <c r="S1914" s="10">
        <f t="shared" si="178"/>
        <v>42129.226388888885</v>
      </c>
      <c r="T1914" s="10">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s="6">
        <f t="shared" si="175"/>
        <v>24.5</v>
      </c>
      <c r="Q1915" t="str">
        <f t="shared" si="176"/>
        <v>technology</v>
      </c>
      <c r="R1915" t="str">
        <f t="shared" si="177"/>
        <v>gadgets</v>
      </c>
      <c r="S1915" s="10">
        <f t="shared" si="178"/>
        <v>41890.511319444442</v>
      </c>
      <c r="T1915" s="10">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s="6">
        <f t="shared" si="175"/>
        <v>30</v>
      </c>
      <c r="Q1916" t="str">
        <f t="shared" si="176"/>
        <v>technology</v>
      </c>
      <c r="R1916" t="str">
        <f t="shared" si="177"/>
        <v>gadgets</v>
      </c>
      <c r="S1916" s="10">
        <f t="shared" si="178"/>
        <v>41929.174456018518</v>
      </c>
      <c r="T1916" s="10">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s="6">
        <f t="shared" si="175"/>
        <v>2</v>
      </c>
      <c r="Q1917" t="str">
        <f t="shared" si="176"/>
        <v>technology</v>
      </c>
      <c r="R1917" t="str">
        <f t="shared" si="177"/>
        <v>gadgets</v>
      </c>
      <c r="S1917" s="10">
        <f t="shared" si="178"/>
        <v>41864.04886574074</v>
      </c>
      <c r="T1917" s="10">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s="6">
        <f t="shared" si="175"/>
        <v>17</v>
      </c>
      <c r="Q1918" t="str">
        <f t="shared" si="176"/>
        <v>technology</v>
      </c>
      <c r="R1918" t="str">
        <f t="shared" si="177"/>
        <v>gadgets</v>
      </c>
      <c r="S1918" s="10">
        <f t="shared" si="178"/>
        <v>42656.717303240745</v>
      </c>
      <c r="T1918" s="10">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s="6">
        <f t="shared" si="175"/>
        <v>2928.9285714285716</v>
      </c>
      <c r="Q1919" t="str">
        <f t="shared" si="176"/>
        <v>technology</v>
      </c>
      <c r="R1919" t="str">
        <f t="shared" si="177"/>
        <v>gadgets</v>
      </c>
      <c r="S1919" s="10">
        <f t="shared" si="178"/>
        <v>42746.270057870366</v>
      </c>
      <c r="T1919" s="10">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s="6">
        <f t="shared" si="175"/>
        <v>28.888888888888889</v>
      </c>
      <c r="Q1920" t="str">
        <f t="shared" si="176"/>
        <v>technology</v>
      </c>
      <c r="R1920" t="str">
        <f t="shared" si="177"/>
        <v>gadgets</v>
      </c>
      <c r="S1920" s="10">
        <f t="shared" si="178"/>
        <v>41828.789942129632</v>
      </c>
      <c r="T1920" s="10">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s="6">
        <f t="shared" si="175"/>
        <v>29.625</v>
      </c>
      <c r="Q1921" t="str">
        <f t="shared" si="176"/>
        <v>technology</v>
      </c>
      <c r="R1921" t="str">
        <f t="shared" si="177"/>
        <v>gadgets</v>
      </c>
      <c r="S1921" s="10">
        <f t="shared" si="178"/>
        <v>42113.875567129624</v>
      </c>
      <c r="T1921" s="10">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s="6">
        <f t="shared" si="175"/>
        <v>40.980952380952381</v>
      </c>
      <c r="Q1922" t="str">
        <f t="shared" si="176"/>
        <v>technology</v>
      </c>
      <c r="R1922" t="str">
        <f t="shared" si="177"/>
        <v>gadgets</v>
      </c>
      <c r="S1922" s="10">
        <f t="shared" si="178"/>
        <v>42270.875706018516</v>
      </c>
      <c r="T1922" s="10">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s="6">
        <f t="shared" ref="P1923:P1986" si="181">E1923/L1923</f>
        <v>54</v>
      </c>
      <c r="Q1923" t="str">
        <f t="shared" ref="Q1923:Q1986" si="182">LEFT(N1923,SEARCH("/",N1923)-1)</f>
        <v>music</v>
      </c>
      <c r="R1923" t="str">
        <f t="shared" ref="R1923:R1986" si="183">RIGHT(N1923,LEN(N1923)-SEARCH("/",N1923))</f>
        <v>indie rock</v>
      </c>
      <c r="S1923" s="10">
        <f t="shared" ref="S1923:S1986" si="184">(((J1923/60)/60)/24)+DATE(1970,1,1)</f>
        <v>41074.221562500003</v>
      </c>
      <c r="T1923" s="10">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s="6">
        <f t="shared" si="181"/>
        <v>23.153846153846153</v>
      </c>
      <c r="Q1925" t="str">
        <f t="shared" si="182"/>
        <v>music</v>
      </c>
      <c r="R1925" t="str">
        <f t="shared" si="183"/>
        <v>indie rock</v>
      </c>
      <c r="S1925" s="10">
        <f t="shared" si="184"/>
        <v>40772.848749999997</v>
      </c>
      <c r="T1925" s="10">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s="6">
        <f t="shared" si="181"/>
        <v>27.3896261682243</v>
      </c>
      <c r="Q1928" t="str">
        <f t="shared" si="182"/>
        <v>music</v>
      </c>
      <c r="R1928" t="str">
        <f t="shared" si="183"/>
        <v>indie rock</v>
      </c>
      <c r="S1928" s="10">
        <f t="shared" si="184"/>
        <v>40456.954351851848</v>
      </c>
      <c r="T1928" s="10">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s="6">
        <f t="shared" si="181"/>
        <v>94.054545454545448</v>
      </c>
      <c r="Q1935" t="str">
        <f t="shared" si="182"/>
        <v>music</v>
      </c>
      <c r="R1935" t="str">
        <f t="shared" si="183"/>
        <v>indie rock</v>
      </c>
      <c r="S1935" s="10">
        <f t="shared" si="184"/>
        <v>41879.130868055552</v>
      </c>
      <c r="T1935" s="10">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s="6">
        <f t="shared" si="181"/>
        <v>80.272727272727266</v>
      </c>
      <c r="Q1936" t="str">
        <f t="shared" si="182"/>
        <v>music</v>
      </c>
      <c r="R1936" t="str">
        <f t="shared" si="183"/>
        <v>indie rock</v>
      </c>
      <c r="S1936" s="10">
        <f t="shared" si="184"/>
        <v>40865.867141203707</v>
      </c>
      <c r="T1936" s="10">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s="6">
        <f t="shared" si="181"/>
        <v>54.2</v>
      </c>
      <c r="Q1937" t="str">
        <f t="shared" si="182"/>
        <v>music</v>
      </c>
      <c r="R1937" t="str">
        <f t="shared" si="183"/>
        <v>indie rock</v>
      </c>
      <c r="S1937" s="10">
        <f t="shared" si="184"/>
        <v>41773.932534722226</v>
      </c>
      <c r="T1937" s="10">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s="6">
        <f t="shared" si="181"/>
        <v>38.740344827586206</v>
      </c>
      <c r="Q1939" t="str">
        <f t="shared" si="182"/>
        <v>music</v>
      </c>
      <c r="R1939" t="str">
        <f t="shared" si="183"/>
        <v>indie rock</v>
      </c>
      <c r="S1939" s="10">
        <f t="shared" si="184"/>
        <v>41059.118993055556</v>
      </c>
      <c r="T1939" s="10">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s="6">
        <f t="shared" si="181"/>
        <v>152.54385964912279</v>
      </c>
      <c r="Q1940" t="str">
        <f t="shared" si="182"/>
        <v>music</v>
      </c>
      <c r="R1940" t="str">
        <f t="shared" si="183"/>
        <v>indie rock</v>
      </c>
      <c r="S1940" s="10">
        <f t="shared" si="184"/>
        <v>41426.259618055556</v>
      </c>
      <c r="T1940" s="10">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s="6">
        <f t="shared" si="181"/>
        <v>176.200223588597</v>
      </c>
      <c r="Q1946" t="str">
        <f t="shared" si="182"/>
        <v>technology</v>
      </c>
      <c r="R1946" t="str">
        <f t="shared" si="183"/>
        <v>hardware</v>
      </c>
      <c r="S1946" s="10">
        <f t="shared" si="184"/>
        <v>41730.584374999999</v>
      </c>
      <c r="T1946" s="10">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s="6">
        <f t="shared" si="181"/>
        <v>511.79117647058825</v>
      </c>
      <c r="Q1947" t="str">
        <f t="shared" si="182"/>
        <v>technology</v>
      </c>
      <c r="R1947" t="str">
        <f t="shared" si="183"/>
        <v>hardware</v>
      </c>
      <c r="S1947" s="10">
        <f t="shared" si="184"/>
        <v>42157.251828703709</v>
      </c>
      <c r="T1947" s="10">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s="6">
        <f t="shared" si="181"/>
        <v>56.204984093319197</v>
      </c>
      <c r="Q1951" t="str">
        <f t="shared" si="182"/>
        <v>technology</v>
      </c>
      <c r="R1951" t="str">
        <f t="shared" si="183"/>
        <v>hardware</v>
      </c>
      <c r="S1951" s="10">
        <f t="shared" si="184"/>
        <v>41800.423043981478</v>
      </c>
      <c r="T1951" s="10">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s="6">
        <f t="shared" si="181"/>
        <v>101.85532258064516</v>
      </c>
      <c r="Q1954" t="str">
        <f t="shared" si="182"/>
        <v>technology</v>
      </c>
      <c r="R1954" t="str">
        <f t="shared" si="183"/>
        <v>hardware</v>
      </c>
      <c r="S1954" s="10">
        <f t="shared" si="184"/>
        <v>41526.60665509259</v>
      </c>
      <c r="T1954" s="10">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s="6">
        <f t="shared" si="181"/>
        <v>230.55782312925169</v>
      </c>
      <c r="Q1955" t="str">
        <f t="shared" si="182"/>
        <v>technology</v>
      </c>
      <c r="R1955" t="str">
        <f t="shared" si="183"/>
        <v>hardware</v>
      </c>
      <c r="S1955" s="10">
        <f t="shared" si="184"/>
        <v>40941.199826388889</v>
      </c>
      <c r="T1955" s="10">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s="6">
        <f t="shared" si="181"/>
        <v>842.10602409638557</v>
      </c>
      <c r="Q1956" t="str">
        <f t="shared" si="182"/>
        <v>technology</v>
      </c>
      <c r="R1956" t="str">
        <f t="shared" si="183"/>
        <v>hardware</v>
      </c>
      <c r="S1956" s="10">
        <f t="shared" si="184"/>
        <v>42394.580740740741</v>
      </c>
      <c r="T1956" s="10">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s="6">
        <f t="shared" si="181"/>
        <v>483.34246575342468</v>
      </c>
      <c r="Q1958" t="str">
        <f t="shared" si="182"/>
        <v>technology</v>
      </c>
      <c r="R1958" t="str">
        <f t="shared" si="183"/>
        <v>hardware</v>
      </c>
      <c r="S1958" s="10">
        <f t="shared" si="184"/>
        <v>42067.923668981486</v>
      </c>
      <c r="T1958" s="10">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s="6">
        <f t="shared" si="181"/>
        <v>76.138500000000008</v>
      </c>
      <c r="Q1959" t="str">
        <f t="shared" si="182"/>
        <v>technology</v>
      </c>
      <c r="R1959" t="str">
        <f t="shared" si="183"/>
        <v>hardware</v>
      </c>
      <c r="S1959" s="10">
        <f t="shared" si="184"/>
        <v>41179.098530092589</v>
      </c>
      <c r="T1959" s="10">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s="6">
        <f t="shared" si="181"/>
        <v>36.965660377358489</v>
      </c>
      <c r="Q1961" t="str">
        <f t="shared" si="182"/>
        <v>technology</v>
      </c>
      <c r="R1961" t="str">
        <f t="shared" si="183"/>
        <v>hardware</v>
      </c>
      <c r="S1961" s="10">
        <f t="shared" si="184"/>
        <v>41871.845601851855</v>
      </c>
      <c r="T1961" s="10">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s="6">
        <f t="shared" si="181"/>
        <v>2500.969696969697</v>
      </c>
      <c r="Q1962" t="str">
        <f t="shared" si="182"/>
        <v>technology</v>
      </c>
      <c r="R1962" t="str">
        <f t="shared" si="183"/>
        <v>hardware</v>
      </c>
      <c r="S1962" s="10">
        <f t="shared" si="184"/>
        <v>41964.362743055557</v>
      </c>
      <c r="T1962" s="10">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s="6">
        <f t="shared" si="181"/>
        <v>67.690214329454989</v>
      </c>
      <c r="Q1963" t="str">
        <f t="shared" si="182"/>
        <v>technology</v>
      </c>
      <c r="R1963" t="str">
        <f t="shared" si="183"/>
        <v>hardware</v>
      </c>
      <c r="S1963" s="10">
        <f t="shared" si="184"/>
        <v>41148.194641203707</v>
      </c>
      <c r="T1963" s="10">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s="6">
        <f t="shared" si="181"/>
        <v>63.04738562091503</v>
      </c>
      <c r="Q1964" t="str">
        <f t="shared" si="182"/>
        <v>technology</v>
      </c>
      <c r="R1964" t="str">
        <f t="shared" si="183"/>
        <v>hardware</v>
      </c>
      <c r="S1964" s="10">
        <f t="shared" si="184"/>
        <v>41742.780509259261</v>
      </c>
      <c r="T1964" s="10">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s="6">
        <f t="shared" si="181"/>
        <v>180.75185011709601</v>
      </c>
      <c r="Q1966" t="str">
        <f t="shared" si="182"/>
        <v>technology</v>
      </c>
      <c r="R1966" t="str">
        <f t="shared" si="183"/>
        <v>hardware</v>
      </c>
      <c r="S1966" s="10">
        <f t="shared" si="184"/>
        <v>42452.272824074069</v>
      </c>
      <c r="T1966" s="10">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s="6">
        <f t="shared" si="181"/>
        <v>127.32038834951456</v>
      </c>
      <c r="Q1967" t="str">
        <f t="shared" si="182"/>
        <v>technology</v>
      </c>
      <c r="R1967" t="str">
        <f t="shared" si="183"/>
        <v>hardware</v>
      </c>
      <c r="S1967" s="10">
        <f t="shared" si="184"/>
        <v>40898.089236111111</v>
      </c>
      <c r="T1967" s="10">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s="6">
        <f t="shared" si="181"/>
        <v>182.78024691358024</v>
      </c>
      <c r="Q1969" t="str">
        <f t="shared" si="182"/>
        <v>technology</v>
      </c>
      <c r="R1969" t="str">
        <f t="shared" si="183"/>
        <v>hardware</v>
      </c>
      <c r="S1969" s="10">
        <f t="shared" si="184"/>
        <v>41730.663530092592</v>
      </c>
      <c r="T1969" s="10">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s="6">
        <f t="shared" si="181"/>
        <v>61.375728669846318</v>
      </c>
      <c r="Q1971" t="str">
        <f t="shared" si="182"/>
        <v>technology</v>
      </c>
      <c r="R1971" t="str">
        <f t="shared" si="183"/>
        <v>hardware</v>
      </c>
      <c r="S1971" s="10">
        <f t="shared" si="184"/>
        <v>42557.792453703703</v>
      </c>
      <c r="T1971" s="10">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s="6">
        <f t="shared" si="181"/>
        <v>272.35590732591254</v>
      </c>
      <c r="Q1973" t="str">
        <f t="shared" si="182"/>
        <v>technology</v>
      </c>
      <c r="R1973" t="str">
        <f t="shared" si="183"/>
        <v>hardware</v>
      </c>
      <c r="S1973" s="10">
        <f t="shared" si="184"/>
        <v>41561.500706018516</v>
      </c>
      <c r="T1973" s="10">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s="6">
        <f t="shared" si="181"/>
        <v>70.848739495798313</v>
      </c>
      <c r="Q1974" t="str">
        <f t="shared" si="182"/>
        <v>technology</v>
      </c>
      <c r="R1974" t="str">
        <f t="shared" si="183"/>
        <v>hardware</v>
      </c>
      <c r="S1974" s="10">
        <f t="shared" si="184"/>
        <v>41201.012083333335</v>
      </c>
      <c r="T1974" s="10">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s="6">
        <f t="shared" si="181"/>
        <v>247.94003412969283</v>
      </c>
      <c r="Q1975" t="str">
        <f t="shared" si="182"/>
        <v>technology</v>
      </c>
      <c r="R1975" t="str">
        <f t="shared" si="183"/>
        <v>hardware</v>
      </c>
      <c r="S1975" s="10">
        <f t="shared" si="184"/>
        <v>42549.722962962958</v>
      </c>
      <c r="T1975" s="10">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s="6">
        <f t="shared" si="181"/>
        <v>186.81393034825871</v>
      </c>
      <c r="Q1976" t="str">
        <f t="shared" si="182"/>
        <v>technology</v>
      </c>
      <c r="R1976" t="str">
        <f t="shared" si="183"/>
        <v>hardware</v>
      </c>
      <c r="S1976" s="10">
        <f t="shared" si="184"/>
        <v>41445.334131944444</v>
      </c>
      <c r="T1976" s="10">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s="6">
        <f t="shared" si="181"/>
        <v>131.98948616600788</v>
      </c>
      <c r="Q1977" t="str">
        <f t="shared" si="182"/>
        <v>technology</v>
      </c>
      <c r="R1977" t="str">
        <f t="shared" si="183"/>
        <v>hardware</v>
      </c>
      <c r="S1977" s="10">
        <f t="shared" si="184"/>
        <v>41313.755219907405</v>
      </c>
      <c r="T1977" s="10">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s="6">
        <f t="shared" si="181"/>
        <v>29.310782241014799</v>
      </c>
      <c r="Q1978" t="str">
        <f t="shared" si="182"/>
        <v>technology</v>
      </c>
      <c r="R1978" t="str">
        <f t="shared" si="183"/>
        <v>hardware</v>
      </c>
      <c r="S1978" s="10">
        <f t="shared" si="184"/>
        <v>41438.899594907409</v>
      </c>
      <c r="T1978" s="10">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s="6">
        <f t="shared" si="181"/>
        <v>245.02436053593178</v>
      </c>
      <c r="Q1979" t="str">
        <f t="shared" si="182"/>
        <v>technology</v>
      </c>
      <c r="R1979" t="str">
        <f t="shared" si="183"/>
        <v>hardware</v>
      </c>
      <c r="S1979" s="10">
        <f t="shared" si="184"/>
        <v>42311.216898148152</v>
      </c>
      <c r="T1979" s="10">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s="6">
        <f t="shared" si="181"/>
        <v>1323.2540463917526</v>
      </c>
      <c r="Q1980" t="str">
        <f t="shared" si="182"/>
        <v>technology</v>
      </c>
      <c r="R1980" t="str">
        <f t="shared" si="183"/>
        <v>hardware</v>
      </c>
      <c r="S1980" s="10">
        <f t="shared" si="184"/>
        <v>41039.225601851853</v>
      </c>
      <c r="T1980" s="10">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s="6">
        <f t="shared" si="181"/>
        <v>91.214401028277635</v>
      </c>
      <c r="Q1982" t="str">
        <f t="shared" si="182"/>
        <v>technology</v>
      </c>
      <c r="R1982" t="str">
        <f t="shared" si="183"/>
        <v>hardware</v>
      </c>
      <c r="S1982" s="10">
        <f t="shared" si="184"/>
        <v>42423.542384259257</v>
      </c>
      <c r="T1982" s="10">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s="6">
        <f t="shared" si="181"/>
        <v>31.75</v>
      </c>
      <c r="Q1983" t="str">
        <f t="shared" si="182"/>
        <v>photography</v>
      </c>
      <c r="R1983" t="str">
        <f t="shared" si="183"/>
        <v>people</v>
      </c>
      <c r="S1983" s="10">
        <f t="shared" si="184"/>
        <v>41799.725289351853</v>
      </c>
      <c r="T1983" s="10">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0">
        <f t="shared" si="184"/>
        <v>42678.586655092593</v>
      </c>
      <c r="T1984" s="10">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s="6">
        <f t="shared" si="181"/>
        <v>88.6875</v>
      </c>
      <c r="Q1985" t="str">
        <f t="shared" si="182"/>
        <v>photography</v>
      </c>
      <c r="R1985" t="str">
        <f t="shared" si="183"/>
        <v>people</v>
      </c>
      <c r="S1985" s="10">
        <f t="shared" si="184"/>
        <v>42593.011782407411</v>
      </c>
      <c r="T1985" s="10">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s="6">
        <f t="shared" si="181"/>
        <v>453.14285714285717</v>
      </c>
      <c r="Q1986" t="str">
        <f t="shared" si="182"/>
        <v>photography</v>
      </c>
      <c r="R1986" t="str">
        <f t="shared" si="183"/>
        <v>people</v>
      </c>
      <c r="S1986" s="10">
        <f t="shared" si="184"/>
        <v>41913.790289351848</v>
      </c>
      <c r="T1986" s="10">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s="6">
        <f t="shared" ref="P1987:P2050" si="187">E1987/L1987</f>
        <v>12.75</v>
      </c>
      <c r="Q1987" t="str">
        <f t="shared" ref="Q1987:Q2050" si="188">LEFT(N1987,SEARCH("/",N1987)-1)</f>
        <v>photography</v>
      </c>
      <c r="R1987" t="str">
        <f t="shared" ref="R1987:R2050" si="189">RIGHT(N1987,LEN(N1987)-SEARCH("/",N1987))</f>
        <v>people</v>
      </c>
      <c r="S1987" s="10">
        <f t="shared" ref="S1987:S2050" si="190">(((J1987/60)/60)/24)+DATE(1970,1,1)</f>
        <v>42555.698738425926</v>
      </c>
      <c r="T1987" s="10">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s="6">
        <f t="shared" si="187"/>
        <v>1</v>
      </c>
      <c r="Q1988" t="str">
        <f t="shared" si="188"/>
        <v>photography</v>
      </c>
      <c r="R1988" t="str">
        <f t="shared" si="189"/>
        <v>people</v>
      </c>
      <c r="S1988" s="10">
        <f t="shared" si="190"/>
        <v>42413.433831018512</v>
      </c>
      <c r="T1988" s="10">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s="6">
        <f t="shared" si="187"/>
        <v>83.428571428571431</v>
      </c>
      <c r="Q1989" t="str">
        <f t="shared" si="188"/>
        <v>photography</v>
      </c>
      <c r="R1989" t="str">
        <f t="shared" si="189"/>
        <v>people</v>
      </c>
      <c r="S1989" s="10">
        <f t="shared" si="190"/>
        <v>42034.639768518522</v>
      </c>
      <c r="T1989" s="10">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s="6">
        <f t="shared" si="187"/>
        <v>25</v>
      </c>
      <c r="Q1990" t="str">
        <f t="shared" si="188"/>
        <v>photography</v>
      </c>
      <c r="R1990" t="str">
        <f t="shared" si="189"/>
        <v>people</v>
      </c>
      <c r="S1990" s="10">
        <f t="shared" si="190"/>
        <v>42206.763217592597</v>
      </c>
      <c r="T1990" s="10">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s="6">
        <f t="shared" si="187"/>
        <v>50</v>
      </c>
      <c r="Q1991" t="str">
        <f t="shared" si="188"/>
        <v>photography</v>
      </c>
      <c r="R1991" t="str">
        <f t="shared" si="189"/>
        <v>people</v>
      </c>
      <c r="S1991" s="10">
        <f t="shared" si="190"/>
        <v>42685.680648148147</v>
      </c>
      <c r="T1991" s="10">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s="6">
        <f t="shared" si="187"/>
        <v>101.8</v>
      </c>
      <c r="Q1992" t="str">
        <f t="shared" si="188"/>
        <v>photography</v>
      </c>
      <c r="R1992" t="str">
        <f t="shared" si="189"/>
        <v>people</v>
      </c>
      <c r="S1992" s="10">
        <f t="shared" si="190"/>
        <v>42398.195972222224</v>
      </c>
      <c r="T1992" s="10">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s="6">
        <f t="shared" si="187"/>
        <v>46.666666666666664</v>
      </c>
      <c r="Q1993" t="str">
        <f t="shared" si="188"/>
        <v>photography</v>
      </c>
      <c r="R1993" t="str">
        <f t="shared" si="189"/>
        <v>people</v>
      </c>
      <c r="S1993" s="10">
        <f t="shared" si="190"/>
        <v>42167.89335648148</v>
      </c>
      <c r="T1993" s="10">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s="6">
        <f t="shared" si="187"/>
        <v>1</v>
      </c>
      <c r="Q1994" t="str">
        <f t="shared" si="188"/>
        <v>photography</v>
      </c>
      <c r="R1994" t="str">
        <f t="shared" si="189"/>
        <v>people</v>
      </c>
      <c r="S1994" s="10">
        <f t="shared" si="190"/>
        <v>42023.143414351856</v>
      </c>
      <c r="T1994" s="10">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0">
        <f t="shared" si="190"/>
        <v>42329.58839120371</v>
      </c>
      <c r="T1995" s="10">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0">
        <f t="shared" si="190"/>
        <v>42651.006273148145</v>
      </c>
      <c r="T1996" s="10">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s="6">
        <f t="shared" si="187"/>
        <v>26</v>
      </c>
      <c r="Q1997" t="str">
        <f t="shared" si="188"/>
        <v>photography</v>
      </c>
      <c r="R1997" t="str">
        <f t="shared" si="189"/>
        <v>people</v>
      </c>
      <c r="S1997" s="10">
        <f t="shared" si="190"/>
        <v>42181.902037037042</v>
      </c>
      <c r="T1997" s="10">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0">
        <f t="shared" si="190"/>
        <v>41800.819571759261</v>
      </c>
      <c r="T1998" s="10">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0">
        <f t="shared" si="190"/>
        <v>41847.930694444447</v>
      </c>
      <c r="T1999" s="10">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s="6">
        <f t="shared" si="187"/>
        <v>218.33333333333334</v>
      </c>
      <c r="Q2000" t="str">
        <f t="shared" si="188"/>
        <v>photography</v>
      </c>
      <c r="R2000" t="str">
        <f t="shared" si="189"/>
        <v>people</v>
      </c>
      <c r="S2000" s="10">
        <f t="shared" si="190"/>
        <v>41807.118495370371</v>
      </c>
      <c r="T2000" s="10">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s="6">
        <f t="shared" si="187"/>
        <v>33.714285714285715</v>
      </c>
      <c r="Q2001" t="str">
        <f t="shared" si="188"/>
        <v>photography</v>
      </c>
      <c r="R2001" t="str">
        <f t="shared" si="189"/>
        <v>people</v>
      </c>
      <c r="S2001" s="10">
        <f t="shared" si="190"/>
        <v>41926.482731481483</v>
      </c>
      <c r="T2001" s="10">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s="6">
        <f t="shared" si="187"/>
        <v>25</v>
      </c>
      <c r="Q2002" t="str">
        <f t="shared" si="188"/>
        <v>photography</v>
      </c>
      <c r="R2002" t="str">
        <f t="shared" si="189"/>
        <v>people</v>
      </c>
      <c r="S2002" s="10">
        <f t="shared" si="190"/>
        <v>42345.951539351852</v>
      </c>
      <c r="T2002" s="10">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s="6">
        <f t="shared" si="187"/>
        <v>194.26193717277485</v>
      </c>
      <c r="Q2007" t="str">
        <f t="shared" si="188"/>
        <v>technology</v>
      </c>
      <c r="R2007" t="str">
        <f t="shared" si="189"/>
        <v>hardware</v>
      </c>
      <c r="S2007" s="10">
        <f t="shared" si="190"/>
        <v>41535.812708333331</v>
      </c>
      <c r="T2007" s="10">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s="6">
        <f t="shared" si="187"/>
        <v>408.97689768976898</v>
      </c>
      <c r="Q2008" t="str">
        <f t="shared" si="188"/>
        <v>technology</v>
      </c>
      <c r="R2008" t="str">
        <f t="shared" si="189"/>
        <v>hardware</v>
      </c>
      <c r="S2008" s="10">
        <f t="shared" si="190"/>
        <v>41941.500520833331</v>
      </c>
      <c r="T2008" s="10">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s="6">
        <f t="shared" si="187"/>
        <v>383.3643216080402</v>
      </c>
      <c r="Q2011" t="str">
        <f t="shared" si="188"/>
        <v>technology</v>
      </c>
      <c r="R2011" t="str">
        <f t="shared" si="189"/>
        <v>hardware</v>
      </c>
      <c r="S2011" s="10">
        <f t="shared" si="190"/>
        <v>42661.323414351849</v>
      </c>
      <c r="T2011" s="10">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s="6">
        <f t="shared" si="187"/>
        <v>55.276856649395505</v>
      </c>
      <c r="Q2012" t="str">
        <f t="shared" si="188"/>
        <v>technology</v>
      </c>
      <c r="R2012" t="str">
        <f t="shared" si="189"/>
        <v>hardware</v>
      </c>
      <c r="S2012" s="10">
        <f t="shared" si="190"/>
        <v>42570.996423611112</v>
      </c>
      <c r="T2012" s="10">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s="6">
        <f t="shared" si="187"/>
        <v>422.02059732234807</v>
      </c>
      <c r="Q2013" t="str">
        <f t="shared" si="188"/>
        <v>technology</v>
      </c>
      <c r="R2013" t="str">
        <f t="shared" si="189"/>
        <v>hardware</v>
      </c>
      <c r="S2013" s="10">
        <f t="shared" si="190"/>
        <v>42347.358483796299</v>
      </c>
      <c r="T2013" s="10">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s="6">
        <f t="shared" si="187"/>
        <v>64.180327868852459</v>
      </c>
      <c r="Q2014" t="str">
        <f t="shared" si="188"/>
        <v>technology</v>
      </c>
      <c r="R2014" t="str">
        <f t="shared" si="189"/>
        <v>hardware</v>
      </c>
      <c r="S2014" s="10">
        <f t="shared" si="190"/>
        <v>42010.822233796294</v>
      </c>
      <c r="T2014" s="10">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s="6">
        <f t="shared" si="187"/>
        <v>173.57781674704077</v>
      </c>
      <c r="Q2015" t="str">
        <f t="shared" si="188"/>
        <v>technology</v>
      </c>
      <c r="R2015" t="str">
        <f t="shared" si="189"/>
        <v>hardware</v>
      </c>
      <c r="S2015" s="10">
        <f t="shared" si="190"/>
        <v>42499.960810185185</v>
      </c>
      <c r="T2015" s="10">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s="6">
        <f t="shared" si="187"/>
        <v>88.601680840609291</v>
      </c>
      <c r="Q2016" t="str">
        <f t="shared" si="188"/>
        <v>technology</v>
      </c>
      <c r="R2016" t="str">
        <f t="shared" si="189"/>
        <v>hardware</v>
      </c>
      <c r="S2016" s="10">
        <f t="shared" si="190"/>
        <v>41324.214571759258</v>
      </c>
      <c r="T2016" s="10">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s="6">
        <f t="shared" si="187"/>
        <v>50.222283950617282</v>
      </c>
      <c r="Q2017" t="str">
        <f t="shared" si="188"/>
        <v>technology</v>
      </c>
      <c r="R2017" t="str">
        <f t="shared" si="189"/>
        <v>hardware</v>
      </c>
      <c r="S2017" s="10">
        <f t="shared" si="190"/>
        <v>40765.876886574071</v>
      </c>
      <c r="T2017" s="10">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s="6">
        <f t="shared" si="187"/>
        <v>192.38876826722338</v>
      </c>
      <c r="Q2018" t="str">
        <f t="shared" si="188"/>
        <v>technology</v>
      </c>
      <c r="R2018" t="str">
        <f t="shared" si="189"/>
        <v>hardware</v>
      </c>
      <c r="S2018" s="10">
        <f t="shared" si="190"/>
        <v>41312.88077546296</v>
      </c>
      <c r="T2018" s="10">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s="6">
        <f t="shared" si="187"/>
        <v>108.96848314606741</v>
      </c>
      <c r="Q2021" t="str">
        <f t="shared" si="188"/>
        <v>technology</v>
      </c>
      <c r="R2021" t="str">
        <f t="shared" si="189"/>
        <v>hardware</v>
      </c>
      <c r="S2021" s="10">
        <f t="shared" si="190"/>
        <v>42605.70857638889</v>
      </c>
      <c r="T2021" s="10">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s="6">
        <f t="shared" si="187"/>
        <v>23.647540983606557</v>
      </c>
      <c r="Q2022" t="str">
        <f t="shared" si="188"/>
        <v>technology</v>
      </c>
      <c r="R2022" t="str">
        <f t="shared" si="189"/>
        <v>hardware</v>
      </c>
      <c r="S2022" s="10">
        <f t="shared" si="190"/>
        <v>41737.097499999996</v>
      </c>
      <c r="T2022" s="10">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s="6">
        <f t="shared" si="187"/>
        <v>147.94736842105263</v>
      </c>
      <c r="Q2023" t="str">
        <f t="shared" si="188"/>
        <v>technology</v>
      </c>
      <c r="R2023" t="str">
        <f t="shared" si="189"/>
        <v>hardware</v>
      </c>
      <c r="S2023" s="10">
        <f t="shared" si="190"/>
        <v>41861.070567129631</v>
      </c>
      <c r="T2023" s="10">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s="6">
        <f t="shared" si="187"/>
        <v>222.99047619047619</v>
      </c>
      <c r="Q2026" t="str">
        <f t="shared" si="188"/>
        <v>technology</v>
      </c>
      <c r="R2026" t="str">
        <f t="shared" si="189"/>
        <v>hardware</v>
      </c>
      <c r="S2026" s="10">
        <f t="shared" si="190"/>
        <v>41099.966944444444</v>
      </c>
      <c r="T2026" s="10">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s="6">
        <f t="shared" si="187"/>
        <v>73.503898678414089</v>
      </c>
      <c r="Q2028" t="str">
        <f t="shared" si="188"/>
        <v>technology</v>
      </c>
      <c r="R2028" t="str">
        <f t="shared" si="189"/>
        <v>hardware</v>
      </c>
      <c r="S2028" s="10">
        <f t="shared" si="190"/>
        <v>41704.735937500001</v>
      </c>
      <c r="T2028" s="10">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s="6">
        <f t="shared" si="187"/>
        <v>96.063829787234042</v>
      </c>
      <c r="Q2031" t="str">
        <f t="shared" si="188"/>
        <v>technology</v>
      </c>
      <c r="R2031" t="str">
        <f t="shared" si="189"/>
        <v>hardware</v>
      </c>
      <c r="S2031" s="10">
        <f t="shared" si="190"/>
        <v>41848.021770833337</v>
      </c>
      <c r="T2031" s="10">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s="6">
        <f t="shared" si="187"/>
        <v>593.93620078740162</v>
      </c>
      <c r="Q2036" t="str">
        <f t="shared" si="188"/>
        <v>technology</v>
      </c>
      <c r="R2036" t="str">
        <f t="shared" si="189"/>
        <v>hardware</v>
      </c>
      <c r="S2036" s="10">
        <f t="shared" si="190"/>
        <v>42076.130011574074</v>
      </c>
      <c r="T2036" s="10">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s="6">
        <f t="shared" si="187"/>
        <v>46.580778301886795</v>
      </c>
      <c r="Q2038" t="str">
        <f t="shared" si="188"/>
        <v>technology</v>
      </c>
      <c r="R2038" t="str">
        <f t="shared" si="189"/>
        <v>hardware</v>
      </c>
      <c r="S2038" s="10">
        <f t="shared" si="190"/>
        <v>41738.864803240744</v>
      </c>
      <c r="T2038" s="10">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s="6">
        <f t="shared" si="187"/>
        <v>70.041118881118877</v>
      </c>
      <c r="Q2039" t="str">
        <f t="shared" si="188"/>
        <v>technology</v>
      </c>
      <c r="R2039" t="str">
        <f t="shared" si="189"/>
        <v>hardware</v>
      </c>
      <c r="S2039" s="10">
        <f t="shared" si="190"/>
        <v>41578.210104166668</v>
      </c>
      <c r="T2039" s="10">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s="6">
        <f t="shared" si="187"/>
        <v>164.90686274509804</v>
      </c>
      <c r="Q2040" t="str">
        <f t="shared" si="188"/>
        <v>technology</v>
      </c>
      <c r="R2040" t="str">
        <f t="shared" si="189"/>
        <v>hardware</v>
      </c>
      <c r="S2040" s="10">
        <f t="shared" si="190"/>
        <v>41424.27107638889</v>
      </c>
      <c r="T2040" s="10">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s="6">
        <f t="shared" si="187"/>
        <v>449.26385224274406</v>
      </c>
      <c r="Q2041" t="str">
        <f t="shared" si="188"/>
        <v>technology</v>
      </c>
      <c r="R2041" t="str">
        <f t="shared" si="189"/>
        <v>hardware</v>
      </c>
      <c r="S2041" s="10">
        <f t="shared" si="190"/>
        <v>42675.438946759255</v>
      </c>
      <c r="T2041" s="10">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s="6">
        <f t="shared" si="187"/>
        <v>88.23571428571428</v>
      </c>
      <c r="Q2044" t="str">
        <f t="shared" si="188"/>
        <v>technology</v>
      </c>
      <c r="R2044" t="str">
        <f t="shared" si="189"/>
        <v>hardware</v>
      </c>
      <c r="S2044" s="10">
        <f t="shared" si="190"/>
        <v>42331.708032407405</v>
      </c>
      <c r="T2044" s="10">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s="6">
        <f t="shared" si="187"/>
        <v>36.326424870466319</v>
      </c>
      <c r="Q2045" t="str">
        <f t="shared" si="188"/>
        <v>technology</v>
      </c>
      <c r="R2045" t="str">
        <f t="shared" si="189"/>
        <v>hardware</v>
      </c>
      <c r="S2045" s="10">
        <f t="shared" si="190"/>
        <v>42661.176817129628</v>
      </c>
      <c r="T2045" s="10">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s="6">
        <f t="shared" si="187"/>
        <v>152.62361216730039</v>
      </c>
      <c r="Q2047" t="str">
        <f t="shared" si="188"/>
        <v>technology</v>
      </c>
      <c r="R2047" t="str">
        <f t="shared" si="189"/>
        <v>hardware</v>
      </c>
      <c r="S2047" s="10">
        <f t="shared" si="190"/>
        <v>41069.088506944441</v>
      </c>
      <c r="T2047" s="10">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s="6">
        <f t="shared" si="187"/>
        <v>91.82989803350327</v>
      </c>
      <c r="Q2050" t="str">
        <f t="shared" si="188"/>
        <v>technology</v>
      </c>
      <c r="R2050" t="str">
        <f t="shared" si="189"/>
        <v>hardware</v>
      </c>
      <c r="S2050" s="10">
        <f t="shared" si="190"/>
        <v>41387.651516203703</v>
      </c>
      <c r="T2050" s="10">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s="6">
        <f t="shared" ref="P2051:P2114" si="193">E2051/L2051</f>
        <v>80.991037735849048</v>
      </c>
      <c r="Q2051" t="str">
        <f t="shared" ref="Q2051:Q2114" si="194">LEFT(N2051,SEARCH("/",N2051)-1)</f>
        <v>technology</v>
      </c>
      <c r="R2051" t="str">
        <f t="shared" ref="R2051:R2114" si="195">RIGHT(N2051,LEN(N2051)-SEARCH("/",N2051))</f>
        <v>hardware</v>
      </c>
      <c r="S2051" s="10">
        <f t="shared" ref="S2051:S2114" si="196">(((J2051/60)/60)/24)+DATE(1970,1,1)</f>
        <v>41575.527349537035</v>
      </c>
      <c r="T2051" s="10">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s="6">
        <f t="shared" si="193"/>
        <v>43.095041322314053</v>
      </c>
      <c r="Q2053" t="str">
        <f t="shared" si="194"/>
        <v>technology</v>
      </c>
      <c r="R2053" t="str">
        <f t="shared" si="195"/>
        <v>hardware</v>
      </c>
      <c r="S2053" s="10">
        <f t="shared" si="196"/>
        <v>41604.022418981483</v>
      </c>
      <c r="T2053" s="10">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s="6">
        <f t="shared" si="193"/>
        <v>326.29205175600737</v>
      </c>
      <c r="Q2054" t="str">
        <f t="shared" si="194"/>
        <v>technology</v>
      </c>
      <c r="R2054" t="str">
        <f t="shared" si="195"/>
        <v>hardware</v>
      </c>
      <c r="S2054" s="10">
        <f t="shared" si="196"/>
        <v>42375.08394675926</v>
      </c>
      <c r="T2054" s="10">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s="6">
        <f t="shared" si="193"/>
        <v>138.49458483754512</v>
      </c>
      <c r="Q2058" t="str">
        <f t="shared" si="194"/>
        <v>technology</v>
      </c>
      <c r="R2058" t="str">
        <f t="shared" si="195"/>
        <v>hardware</v>
      </c>
      <c r="S2058" s="10">
        <f t="shared" si="196"/>
        <v>41351.76090277778</v>
      </c>
      <c r="T2058" s="10">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s="6">
        <f t="shared" si="193"/>
        <v>45.547792792792798</v>
      </c>
      <c r="Q2059" t="str">
        <f t="shared" si="194"/>
        <v>technology</v>
      </c>
      <c r="R2059" t="str">
        <f t="shared" si="195"/>
        <v>hardware</v>
      </c>
      <c r="S2059" s="10">
        <f t="shared" si="196"/>
        <v>42396.494583333333</v>
      </c>
      <c r="T2059" s="10">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s="6">
        <f t="shared" si="193"/>
        <v>566.38916256157631</v>
      </c>
      <c r="Q2064" t="str">
        <f t="shared" si="194"/>
        <v>technology</v>
      </c>
      <c r="R2064" t="str">
        <f t="shared" si="195"/>
        <v>hardware</v>
      </c>
      <c r="S2064" s="10">
        <f t="shared" si="196"/>
        <v>42423.3830787037</v>
      </c>
      <c r="T2064" s="10">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s="6">
        <f t="shared" si="193"/>
        <v>120.85714285714286</v>
      </c>
      <c r="Q2065" t="str">
        <f t="shared" si="194"/>
        <v>technology</v>
      </c>
      <c r="R2065" t="str">
        <f t="shared" si="195"/>
        <v>hardware</v>
      </c>
      <c r="S2065" s="10">
        <f t="shared" si="196"/>
        <v>42472.73265046296</v>
      </c>
      <c r="T2065" s="10">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s="6">
        <f t="shared" si="193"/>
        <v>67.261538461538464</v>
      </c>
      <c r="Q2068" t="str">
        <f t="shared" si="194"/>
        <v>technology</v>
      </c>
      <c r="R2068" t="str">
        <f t="shared" si="195"/>
        <v>hardware</v>
      </c>
      <c r="S2068" s="10">
        <f t="shared" si="196"/>
        <v>41844.771793981483</v>
      </c>
      <c r="T2068" s="10">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s="6">
        <f t="shared" si="193"/>
        <v>346.13118421052633</v>
      </c>
      <c r="Q2070" t="str">
        <f t="shared" si="194"/>
        <v>technology</v>
      </c>
      <c r="R2070" t="str">
        <f t="shared" si="195"/>
        <v>hardware</v>
      </c>
      <c r="S2070" s="10">
        <f t="shared" si="196"/>
        <v>42633.841608796298</v>
      </c>
      <c r="T2070" s="10">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s="6">
        <f t="shared" si="193"/>
        <v>244.11912547528519</v>
      </c>
      <c r="Q2071" t="str">
        <f t="shared" si="194"/>
        <v>technology</v>
      </c>
      <c r="R2071" t="str">
        <f t="shared" si="195"/>
        <v>hardware</v>
      </c>
      <c r="S2071" s="10">
        <f t="shared" si="196"/>
        <v>42340.972118055557</v>
      </c>
      <c r="T2071" s="10">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s="6">
        <f t="shared" si="193"/>
        <v>259.25424836601309</v>
      </c>
      <c r="Q2072" t="str">
        <f t="shared" si="194"/>
        <v>technology</v>
      </c>
      <c r="R2072" t="str">
        <f t="shared" si="195"/>
        <v>hardware</v>
      </c>
      <c r="S2072" s="10">
        <f t="shared" si="196"/>
        <v>42519.6565162037</v>
      </c>
      <c r="T2072" s="10">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s="6">
        <f t="shared" si="193"/>
        <v>201.96402877697841</v>
      </c>
      <c r="Q2073" t="str">
        <f t="shared" si="194"/>
        <v>technology</v>
      </c>
      <c r="R2073" t="str">
        <f t="shared" si="195"/>
        <v>hardware</v>
      </c>
      <c r="S2073" s="10">
        <f t="shared" si="196"/>
        <v>42600.278749999998</v>
      </c>
      <c r="T2073" s="10">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s="6">
        <f t="shared" si="193"/>
        <v>324.69</v>
      </c>
      <c r="Q2075" t="str">
        <f t="shared" si="194"/>
        <v>technology</v>
      </c>
      <c r="R2075" t="str">
        <f t="shared" si="195"/>
        <v>hardware</v>
      </c>
      <c r="S2075" s="10">
        <f t="shared" si="196"/>
        <v>42087.668032407411</v>
      </c>
      <c r="T2075" s="10">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s="6">
        <f t="shared" si="193"/>
        <v>116.35303146309367</v>
      </c>
      <c r="Q2078" t="str">
        <f t="shared" si="194"/>
        <v>technology</v>
      </c>
      <c r="R2078" t="str">
        <f t="shared" si="195"/>
        <v>hardware</v>
      </c>
      <c r="S2078" s="10">
        <f t="shared" si="196"/>
        <v>41803.880659722221</v>
      </c>
      <c r="T2078" s="10">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s="6">
        <f t="shared" si="193"/>
        <v>546.6875</v>
      </c>
      <c r="Q2080" t="str">
        <f t="shared" si="194"/>
        <v>technology</v>
      </c>
      <c r="R2080" t="str">
        <f t="shared" si="195"/>
        <v>hardware</v>
      </c>
      <c r="S2080" s="10">
        <f t="shared" si="196"/>
        <v>42692.771493055552</v>
      </c>
      <c r="T2080" s="10">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s="6">
        <f t="shared" si="193"/>
        <v>47.474464579901152</v>
      </c>
      <c r="Q2081" t="str">
        <f t="shared" si="194"/>
        <v>technology</v>
      </c>
      <c r="R2081" t="str">
        <f t="shared" si="195"/>
        <v>hardware</v>
      </c>
      <c r="S2081" s="10">
        <f t="shared" si="196"/>
        <v>42150.71056712963</v>
      </c>
      <c r="T2081" s="10">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s="6">
        <f t="shared" si="193"/>
        <v>101.56</v>
      </c>
      <c r="Q2082" t="str">
        <f t="shared" si="194"/>
        <v>technology</v>
      </c>
      <c r="R2082" t="str">
        <f t="shared" si="195"/>
        <v>hardware</v>
      </c>
      <c r="S2082" s="10">
        <f t="shared" si="196"/>
        <v>42289.957175925927</v>
      </c>
      <c r="T2082" s="10">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s="6">
        <f t="shared" si="193"/>
        <v>89.301204819277103</v>
      </c>
      <c r="Q2087" t="str">
        <f t="shared" si="194"/>
        <v>music</v>
      </c>
      <c r="R2087" t="str">
        <f t="shared" si="195"/>
        <v>indie rock</v>
      </c>
      <c r="S2087" s="10">
        <f t="shared" si="196"/>
        <v>41075.835497685184</v>
      </c>
      <c r="T2087" s="10">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s="6">
        <f t="shared" si="193"/>
        <v>62.12</v>
      </c>
      <c r="Q2089" t="str">
        <f t="shared" si="194"/>
        <v>music</v>
      </c>
      <c r="R2089" t="str">
        <f t="shared" si="195"/>
        <v>indie rock</v>
      </c>
      <c r="S2089" s="10">
        <f t="shared" si="196"/>
        <v>40764.204375000001</v>
      </c>
      <c r="T2089" s="10">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s="6">
        <f t="shared" si="193"/>
        <v>46.204266666666669</v>
      </c>
      <c r="Q2090" t="str">
        <f t="shared" si="194"/>
        <v>music</v>
      </c>
      <c r="R2090" t="str">
        <f t="shared" si="195"/>
        <v>indie rock</v>
      </c>
      <c r="S2090" s="10">
        <f t="shared" si="196"/>
        <v>40395.714722222219</v>
      </c>
      <c r="T2090" s="10">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s="6">
        <f t="shared" si="193"/>
        <v>48.54854838709678</v>
      </c>
      <c r="Q2091" t="str">
        <f t="shared" si="194"/>
        <v>music</v>
      </c>
      <c r="R2091" t="str">
        <f t="shared" si="195"/>
        <v>indie rock</v>
      </c>
      <c r="S2091" s="10">
        <f t="shared" si="196"/>
        <v>41453.076319444444</v>
      </c>
      <c r="T2091" s="10">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s="6">
        <f t="shared" si="193"/>
        <v>57.520187499999999</v>
      </c>
      <c r="Q2092" t="str">
        <f t="shared" si="194"/>
        <v>music</v>
      </c>
      <c r="R2092" t="str">
        <f t="shared" si="195"/>
        <v>indie rock</v>
      </c>
      <c r="S2092" s="10">
        <f t="shared" si="196"/>
        <v>41299.381423611114</v>
      </c>
      <c r="T2092" s="10">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s="6">
        <f t="shared" si="193"/>
        <v>66.826086956521735</v>
      </c>
      <c r="Q2095" t="str">
        <f t="shared" si="194"/>
        <v>music</v>
      </c>
      <c r="R2095" t="str">
        <f t="shared" si="195"/>
        <v>indie rock</v>
      </c>
      <c r="S2095" s="10">
        <f t="shared" si="196"/>
        <v>41205.854537037041</v>
      </c>
      <c r="T2095" s="10">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s="6">
        <f t="shared" si="193"/>
        <v>58.597222222222221</v>
      </c>
      <c r="Q2096" t="str">
        <f t="shared" si="194"/>
        <v>music</v>
      </c>
      <c r="R2096" t="str">
        <f t="shared" si="195"/>
        <v>indie rock</v>
      </c>
      <c r="S2096" s="10">
        <f t="shared" si="196"/>
        <v>40939.02002314815</v>
      </c>
      <c r="T2096" s="10">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s="6">
        <f t="shared" si="193"/>
        <v>113.63636363636364</v>
      </c>
      <c r="Q2097" t="str">
        <f t="shared" si="194"/>
        <v>music</v>
      </c>
      <c r="R2097" t="str">
        <f t="shared" si="195"/>
        <v>indie rock</v>
      </c>
      <c r="S2097" s="10">
        <f t="shared" si="196"/>
        <v>40758.733483796292</v>
      </c>
      <c r="T2097" s="10">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s="6">
        <f t="shared" si="193"/>
        <v>78.94736842105263</v>
      </c>
      <c r="Q2099" t="str">
        <f t="shared" si="194"/>
        <v>music</v>
      </c>
      <c r="R2099" t="str">
        <f t="shared" si="195"/>
        <v>indie rock</v>
      </c>
      <c r="S2099" s="10">
        <f t="shared" si="196"/>
        <v>40818.58489583333</v>
      </c>
      <c r="T2099" s="10">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s="6">
        <f t="shared" si="193"/>
        <v>63.031746031746032</v>
      </c>
      <c r="Q2101" t="str">
        <f t="shared" si="194"/>
        <v>music</v>
      </c>
      <c r="R2101" t="str">
        <f t="shared" si="195"/>
        <v>indie rock</v>
      </c>
      <c r="S2101" s="10">
        <f t="shared" si="196"/>
        <v>42173.746342592596</v>
      </c>
      <c r="T2101" s="10">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s="6">
        <f t="shared" si="193"/>
        <v>30.37037037037037</v>
      </c>
      <c r="Q2102" t="str">
        <f t="shared" si="194"/>
        <v>music</v>
      </c>
      <c r="R2102" t="str">
        <f t="shared" si="195"/>
        <v>indie rock</v>
      </c>
      <c r="S2102" s="10">
        <f t="shared" si="196"/>
        <v>41074.834965277776</v>
      </c>
      <c r="T2102" s="10">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s="6">
        <f t="shared" si="193"/>
        <v>51.477272727272727</v>
      </c>
      <c r="Q2103" t="str">
        <f t="shared" si="194"/>
        <v>music</v>
      </c>
      <c r="R2103" t="str">
        <f t="shared" si="195"/>
        <v>indie rock</v>
      </c>
      <c r="S2103" s="10">
        <f t="shared" si="196"/>
        <v>40892.149467592593</v>
      </c>
      <c r="T2103" s="10">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s="6">
        <f t="shared" si="193"/>
        <v>28</v>
      </c>
      <c r="Q2106" t="str">
        <f t="shared" si="194"/>
        <v>music</v>
      </c>
      <c r="R2106" t="str">
        <f t="shared" si="195"/>
        <v>indie rock</v>
      </c>
      <c r="S2106" s="10">
        <f t="shared" si="196"/>
        <v>41394.074467592596</v>
      </c>
      <c r="T2106" s="10">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s="6">
        <f t="shared" si="193"/>
        <v>53.522727272727273</v>
      </c>
      <c r="Q2108" t="str">
        <f t="shared" si="194"/>
        <v>music</v>
      </c>
      <c r="R2108" t="str">
        <f t="shared" si="195"/>
        <v>indie rock</v>
      </c>
      <c r="S2108" s="10">
        <f t="shared" si="196"/>
        <v>41270.21497685185</v>
      </c>
      <c r="T2108" s="10">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s="6">
        <f t="shared" si="193"/>
        <v>106.52500000000001</v>
      </c>
      <c r="Q2111" t="str">
        <f t="shared" si="194"/>
        <v>music</v>
      </c>
      <c r="R2111" t="str">
        <f t="shared" si="195"/>
        <v>indie rock</v>
      </c>
      <c r="S2111" s="10">
        <f t="shared" si="196"/>
        <v>42160.708530092597</v>
      </c>
      <c r="T2111" s="10">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s="6">
        <f t="shared" si="193"/>
        <v>54.615384615384613</v>
      </c>
      <c r="Q2113" t="str">
        <f t="shared" si="194"/>
        <v>music</v>
      </c>
      <c r="R2113" t="str">
        <f t="shared" si="195"/>
        <v>indie rock</v>
      </c>
      <c r="S2113" s="10">
        <f t="shared" si="196"/>
        <v>40703.197048611109</v>
      </c>
      <c r="T2113" s="10">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s="6">
        <f t="shared" si="193"/>
        <v>27.272727272727273</v>
      </c>
      <c r="Q2114" t="str">
        <f t="shared" si="194"/>
        <v>music</v>
      </c>
      <c r="R2114" t="str">
        <f t="shared" si="195"/>
        <v>indie rock</v>
      </c>
      <c r="S2114" s="10">
        <f t="shared" si="196"/>
        <v>41365.928159722222</v>
      </c>
      <c r="T2114" s="10">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s="6">
        <f t="shared" ref="P2115:P2178" si="199">E2115/L2115</f>
        <v>68.598130841121488</v>
      </c>
      <c r="Q2115" t="str">
        <f t="shared" ref="Q2115:Q2178" si="200">LEFT(N2115,SEARCH("/",N2115)-1)</f>
        <v>music</v>
      </c>
      <c r="R2115" t="str">
        <f t="shared" ref="R2115:R2178" si="201">RIGHT(N2115,LEN(N2115)-SEARCH("/",N2115))</f>
        <v>indie rock</v>
      </c>
      <c r="S2115" s="10">
        <f t="shared" ref="S2115:S2178" si="202">(((J2115/60)/60)/24)+DATE(1970,1,1)</f>
        <v>41870.86546296296</v>
      </c>
      <c r="T2115" s="10">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s="6">
        <f t="shared" si="199"/>
        <v>94.027777777777771</v>
      </c>
      <c r="Q2117" t="str">
        <f t="shared" si="200"/>
        <v>music</v>
      </c>
      <c r="R2117" t="str">
        <f t="shared" si="201"/>
        <v>indie rock</v>
      </c>
      <c r="S2117" s="10">
        <f t="shared" si="202"/>
        <v>40564.081030092595</v>
      </c>
      <c r="T2117" s="10">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s="6">
        <f t="shared" si="199"/>
        <v>526.45652173913038</v>
      </c>
      <c r="Q2118" t="str">
        <f t="shared" si="200"/>
        <v>music</v>
      </c>
      <c r="R2118" t="str">
        <f t="shared" si="201"/>
        <v>indie rock</v>
      </c>
      <c r="S2118" s="10">
        <f t="shared" si="202"/>
        <v>41136.777812500004</v>
      </c>
      <c r="T2118" s="10">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s="6">
        <f t="shared" si="199"/>
        <v>91.590909090909093</v>
      </c>
      <c r="Q2121" t="str">
        <f t="shared" si="200"/>
        <v>music</v>
      </c>
      <c r="R2121" t="str">
        <f t="shared" si="201"/>
        <v>indie rock</v>
      </c>
      <c r="S2121" s="10">
        <f t="shared" si="202"/>
        <v>41107.130150462966</v>
      </c>
      <c r="T2121" s="10">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s="6">
        <f t="shared" si="199"/>
        <v>28.4</v>
      </c>
      <c r="Q2123" t="str">
        <f t="shared" si="200"/>
        <v>games</v>
      </c>
      <c r="R2123" t="str">
        <f t="shared" si="201"/>
        <v>video games</v>
      </c>
      <c r="S2123" s="10">
        <f t="shared" si="202"/>
        <v>42716.7424537037</v>
      </c>
      <c r="T2123" s="10">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s="6">
        <f t="shared" si="199"/>
        <v>103.33333333333333</v>
      </c>
      <c r="Q2124" t="str">
        <f t="shared" si="200"/>
        <v>games</v>
      </c>
      <c r="R2124" t="str">
        <f t="shared" si="201"/>
        <v>video games</v>
      </c>
      <c r="S2124" s="10">
        <f t="shared" si="202"/>
        <v>42712.300567129627</v>
      </c>
      <c r="T2124" s="10">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s="6">
        <f t="shared" si="199"/>
        <v>10</v>
      </c>
      <c r="Q2125" t="str">
        <f t="shared" si="200"/>
        <v>games</v>
      </c>
      <c r="R2125" t="str">
        <f t="shared" si="201"/>
        <v>video games</v>
      </c>
      <c r="S2125" s="10">
        <f t="shared" si="202"/>
        <v>40198.424849537041</v>
      </c>
      <c r="T2125" s="10">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s="6">
        <f t="shared" si="199"/>
        <v>23</v>
      </c>
      <c r="Q2126" t="str">
        <f t="shared" si="200"/>
        <v>games</v>
      </c>
      <c r="R2126" t="str">
        <f t="shared" si="201"/>
        <v>video games</v>
      </c>
      <c r="S2126" s="10">
        <f t="shared" si="202"/>
        <v>40464.028182870366</v>
      </c>
      <c r="T2126" s="10">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s="6">
        <f t="shared" si="199"/>
        <v>31.555555555555557</v>
      </c>
      <c r="Q2127" t="str">
        <f t="shared" si="200"/>
        <v>games</v>
      </c>
      <c r="R2127" t="str">
        <f t="shared" si="201"/>
        <v>video games</v>
      </c>
      <c r="S2127" s="10">
        <f t="shared" si="202"/>
        <v>42191.023530092592</v>
      </c>
      <c r="T2127" s="10">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s="6">
        <f t="shared" si="199"/>
        <v>5</v>
      </c>
      <c r="Q2128" t="str">
        <f t="shared" si="200"/>
        <v>games</v>
      </c>
      <c r="R2128" t="str">
        <f t="shared" si="201"/>
        <v>video games</v>
      </c>
      <c r="S2128" s="10">
        <f t="shared" si="202"/>
        <v>41951.973229166666</v>
      </c>
      <c r="T2128" s="10">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s="6">
        <f t="shared" si="199"/>
        <v>25</v>
      </c>
      <c r="Q2130" t="str">
        <f t="shared" si="200"/>
        <v>games</v>
      </c>
      <c r="R2130" t="str">
        <f t="shared" si="201"/>
        <v>video games</v>
      </c>
      <c r="S2130" s="10">
        <f t="shared" si="202"/>
        <v>41843.772789351853</v>
      </c>
      <c r="T2130" s="10">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s="6">
        <f t="shared" si="199"/>
        <v>21.25</v>
      </c>
      <c r="Q2132" t="str">
        <f t="shared" si="200"/>
        <v>games</v>
      </c>
      <c r="R2132" t="str">
        <f t="shared" si="201"/>
        <v>video games</v>
      </c>
      <c r="S2132" s="10">
        <f t="shared" si="202"/>
        <v>41832.086377314816</v>
      </c>
      <c r="T2132" s="10">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s="6">
        <f t="shared" si="199"/>
        <v>8.3333333333333339</v>
      </c>
      <c r="Q2133" t="str">
        <f t="shared" si="200"/>
        <v>games</v>
      </c>
      <c r="R2133" t="str">
        <f t="shared" si="201"/>
        <v>video games</v>
      </c>
      <c r="S2133" s="10">
        <f t="shared" si="202"/>
        <v>42167.207071759258</v>
      </c>
      <c r="T2133" s="10">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s="6">
        <f t="shared" si="199"/>
        <v>21.34333333333333</v>
      </c>
      <c r="Q2134" t="str">
        <f t="shared" si="200"/>
        <v>games</v>
      </c>
      <c r="R2134" t="str">
        <f t="shared" si="201"/>
        <v>video games</v>
      </c>
      <c r="S2134" s="10">
        <f t="shared" si="202"/>
        <v>41643.487175925926</v>
      </c>
      <c r="T2134" s="10">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s="6">
        <f t="shared" si="199"/>
        <v>5.333333333333333</v>
      </c>
      <c r="Q2135" t="str">
        <f t="shared" si="200"/>
        <v>games</v>
      </c>
      <c r="R2135" t="str">
        <f t="shared" si="201"/>
        <v>video games</v>
      </c>
      <c r="S2135" s="10">
        <f t="shared" si="202"/>
        <v>40619.097210648149</v>
      </c>
      <c r="T2135" s="10">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s="6">
        <f t="shared" si="199"/>
        <v>34.666666666666664</v>
      </c>
      <c r="Q2136" t="str">
        <f t="shared" si="200"/>
        <v>games</v>
      </c>
      <c r="R2136" t="str">
        <f t="shared" si="201"/>
        <v>video games</v>
      </c>
      <c r="S2136" s="10">
        <f t="shared" si="202"/>
        <v>41361.886469907404</v>
      </c>
      <c r="T2136" s="10">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s="6">
        <f t="shared" si="199"/>
        <v>21.727272727272727</v>
      </c>
      <c r="Q2137" t="str">
        <f t="shared" si="200"/>
        <v>games</v>
      </c>
      <c r="R2137" t="str">
        <f t="shared" si="201"/>
        <v>video games</v>
      </c>
      <c r="S2137" s="10">
        <f t="shared" si="202"/>
        <v>41156.963344907403</v>
      </c>
      <c r="T2137" s="10">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s="6">
        <f t="shared" si="199"/>
        <v>11.922499999999999</v>
      </c>
      <c r="Q2138" t="str">
        <f t="shared" si="200"/>
        <v>games</v>
      </c>
      <c r="R2138" t="str">
        <f t="shared" si="201"/>
        <v>video games</v>
      </c>
      <c r="S2138" s="10">
        <f t="shared" si="202"/>
        <v>41536.509097222224</v>
      </c>
      <c r="T2138" s="10">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s="6">
        <f t="shared" si="199"/>
        <v>26.59737827715356</v>
      </c>
      <c r="Q2139" t="str">
        <f t="shared" si="200"/>
        <v>games</v>
      </c>
      <c r="R2139" t="str">
        <f t="shared" si="201"/>
        <v>video games</v>
      </c>
      <c r="S2139" s="10">
        <f t="shared" si="202"/>
        <v>41948.771168981482</v>
      </c>
      <c r="T2139" s="10">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s="6">
        <f t="shared" si="199"/>
        <v>10.666666666666666</v>
      </c>
      <c r="Q2140" t="str">
        <f t="shared" si="200"/>
        <v>games</v>
      </c>
      <c r="R2140" t="str">
        <f t="shared" si="201"/>
        <v>video games</v>
      </c>
      <c r="S2140" s="10">
        <f t="shared" si="202"/>
        <v>41557.013182870374</v>
      </c>
      <c r="T2140" s="10">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s="6">
        <f t="shared" si="199"/>
        <v>29.035714285714285</v>
      </c>
      <c r="Q2141" t="str">
        <f t="shared" si="200"/>
        <v>games</v>
      </c>
      <c r="R2141" t="str">
        <f t="shared" si="201"/>
        <v>video games</v>
      </c>
      <c r="S2141" s="10">
        <f t="shared" si="202"/>
        <v>42647.750092592592</v>
      </c>
      <c r="T2141" s="10">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s="6">
        <f t="shared" si="199"/>
        <v>50.909090909090907</v>
      </c>
      <c r="Q2142" t="str">
        <f t="shared" si="200"/>
        <v>games</v>
      </c>
      <c r="R2142" t="str">
        <f t="shared" si="201"/>
        <v>video games</v>
      </c>
      <c r="S2142" s="10">
        <f t="shared" si="202"/>
        <v>41255.833611111113</v>
      </c>
      <c r="T2142" s="10">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0">
        <f t="shared" si="202"/>
        <v>41927.235636574071</v>
      </c>
      <c r="T2143" s="10">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s="6">
        <f t="shared" si="199"/>
        <v>50.083333333333336</v>
      </c>
      <c r="Q2144" t="str">
        <f t="shared" si="200"/>
        <v>games</v>
      </c>
      <c r="R2144" t="str">
        <f t="shared" si="201"/>
        <v>video games</v>
      </c>
      <c r="S2144" s="10">
        <f t="shared" si="202"/>
        <v>42340.701504629629</v>
      </c>
      <c r="T2144" s="10">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s="6">
        <f t="shared" si="199"/>
        <v>45</v>
      </c>
      <c r="Q2145" t="str">
        <f t="shared" si="200"/>
        <v>games</v>
      </c>
      <c r="R2145" t="str">
        <f t="shared" si="201"/>
        <v>video games</v>
      </c>
      <c r="S2145" s="10">
        <f t="shared" si="202"/>
        <v>40332.886712962965</v>
      </c>
      <c r="T2145" s="10">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s="6">
        <f t="shared" si="199"/>
        <v>25.291666666666668</v>
      </c>
      <c r="Q2146" t="str">
        <f t="shared" si="200"/>
        <v>games</v>
      </c>
      <c r="R2146" t="str">
        <f t="shared" si="201"/>
        <v>video games</v>
      </c>
      <c r="S2146" s="10">
        <f t="shared" si="202"/>
        <v>41499.546759259261</v>
      </c>
      <c r="T2146" s="10">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s="6">
        <f t="shared" si="199"/>
        <v>1</v>
      </c>
      <c r="Q2148" t="str">
        <f t="shared" si="200"/>
        <v>games</v>
      </c>
      <c r="R2148" t="str">
        <f t="shared" si="201"/>
        <v>video games</v>
      </c>
      <c r="S2148" s="10">
        <f t="shared" si="202"/>
        <v>42397.679513888885</v>
      </c>
      <c r="T2148" s="10">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s="6">
        <f t="shared" si="199"/>
        <v>49.381818181818183</v>
      </c>
      <c r="Q2149" t="str">
        <f t="shared" si="200"/>
        <v>games</v>
      </c>
      <c r="R2149" t="str">
        <f t="shared" si="201"/>
        <v>video games</v>
      </c>
      <c r="S2149" s="10">
        <f t="shared" si="202"/>
        <v>41927.295694444445</v>
      </c>
      <c r="T2149" s="10">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s="6">
        <f t="shared" si="199"/>
        <v>1</v>
      </c>
      <c r="Q2150" t="str">
        <f t="shared" si="200"/>
        <v>games</v>
      </c>
      <c r="R2150" t="str">
        <f t="shared" si="201"/>
        <v>video games</v>
      </c>
      <c r="S2150" s="10">
        <f t="shared" si="202"/>
        <v>42066.733587962968</v>
      </c>
      <c r="T2150" s="10">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0">
        <f t="shared" si="202"/>
        <v>40355.024953703702</v>
      </c>
      <c r="T2151" s="10">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s="6">
        <f t="shared" si="199"/>
        <v>101.25</v>
      </c>
      <c r="Q2152" t="str">
        <f t="shared" si="200"/>
        <v>games</v>
      </c>
      <c r="R2152" t="str">
        <f t="shared" si="201"/>
        <v>video games</v>
      </c>
      <c r="S2152" s="10">
        <f t="shared" si="202"/>
        <v>42534.284710648149</v>
      </c>
      <c r="T2152" s="10">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s="6">
        <f t="shared" si="199"/>
        <v>19.666666666666668</v>
      </c>
      <c r="Q2153" t="str">
        <f t="shared" si="200"/>
        <v>games</v>
      </c>
      <c r="R2153" t="str">
        <f t="shared" si="201"/>
        <v>video games</v>
      </c>
      <c r="S2153" s="10">
        <f t="shared" si="202"/>
        <v>42520.847384259265</v>
      </c>
      <c r="T2153" s="10">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s="6">
        <f t="shared" si="199"/>
        <v>12.5</v>
      </c>
      <c r="Q2154" t="str">
        <f t="shared" si="200"/>
        <v>games</v>
      </c>
      <c r="R2154" t="str">
        <f t="shared" si="201"/>
        <v>video games</v>
      </c>
      <c r="S2154" s="10">
        <f t="shared" si="202"/>
        <v>41683.832280092596</v>
      </c>
      <c r="T2154" s="10">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s="6">
        <f t="shared" si="199"/>
        <v>8.5</v>
      </c>
      <c r="Q2155" t="str">
        <f t="shared" si="200"/>
        <v>games</v>
      </c>
      <c r="R2155" t="str">
        <f t="shared" si="201"/>
        <v>video games</v>
      </c>
      <c r="S2155" s="10">
        <f t="shared" si="202"/>
        <v>41974.911087962959</v>
      </c>
      <c r="T2155" s="10">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s="6">
        <f t="shared" si="199"/>
        <v>1</v>
      </c>
      <c r="Q2156" t="str">
        <f t="shared" si="200"/>
        <v>games</v>
      </c>
      <c r="R2156" t="str">
        <f t="shared" si="201"/>
        <v>video games</v>
      </c>
      <c r="S2156" s="10">
        <f t="shared" si="202"/>
        <v>41647.632256944446</v>
      </c>
      <c r="T2156" s="10">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s="6">
        <f t="shared" si="199"/>
        <v>23</v>
      </c>
      <c r="Q2157" t="str">
        <f t="shared" si="200"/>
        <v>games</v>
      </c>
      <c r="R2157" t="str">
        <f t="shared" si="201"/>
        <v>video games</v>
      </c>
      <c r="S2157" s="10">
        <f t="shared" si="202"/>
        <v>42430.747511574074</v>
      </c>
      <c r="T2157" s="10">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s="6">
        <f t="shared" si="199"/>
        <v>17.987951807228917</v>
      </c>
      <c r="Q2158" t="str">
        <f t="shared" si="200"/>
        <v>games</v>
      </c>
      <c r="R2158" t="str">
        <f t="shared" si="201"/>
        <v>video games</v>
      </c>
      <c r="S2158" s="10">
        <f t="shared" si="202"/>
        <v>41488.85423611111</v>
      </c>
      <c r="T2158" s="10">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s="6">
        <f t="shared" si="199"/>
        <v>370.94736842105266</v>
      </c>
      <c r="Q2159" t="str">
        <f t="shared" si="200"/>
        <v>games</v>
      </c>
      <c r="R2159" t="str">
        <f t="shared" si="201"/>
        <v>video games</v>
      </c>
      <c r="S2159" s="10">
        <f t="shared" si="202"/>
        <v>42694.98128472222</v>
      </c>
      <c r="T2159" s="10">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s="6">
        <f t="shared" si="199"/>
        <v>63.569485530546629</v>
      </c>
      <c r="Q2160" t="str">
        <f t="shared" si="200"/>
        <v>games</v>
      </c>
      <c r="R2160" t="str">
        <f t="shared" si="201"/>
        <v>video games</v>
      </c>
      <c r="S2160" s="10">
        <f t="shared" si="202"/>
        <v>41264.853865740741</v>
      </c>
      <c r="T2160" s="10">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s="6">
        <f t="shared" si="199"/>
        <v>13</v>
      </c>
      <c r="Q2161" t="str">
        <f t="shared" si="200"/>
        <v>games</v>
      </c>
      <c r="R2161" t="str">
        <f t="shared" si="201"/>
        <v>video games</v>
      </c>
      <c r="S2161" s="10">
        <f t="shared" si="202"/>
        <v>40710.731180555551</v>
      </c>
      <c r="T2161" s="10">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s="6">
        <f t="shared" si="199"/>
        <v>5.3125</v>
      </c>
      <c r="Q2162" t="str">
        <f t="shared" si="200"/>
        <v>games</v>
      </c>
      <c r="R2162" t="str">
        <f t="shared" si="201"/>
        <v>video games</v>
      </c>
      <c r="S2162" s="10">
        <f t="shared" si="202"/>
        <v>41018.711863425924</v>
      </c>
      <c r="T2162" s="10">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s="6">
        <f t="shared" si="199"/>
        <v>75.11363636363636</v>
      </c>
      <c r="Q2165" t="str">
        <f t="shared" si="200"/>
        <v>music</v>
      </c>
      <c r="R2165" t="str">
        <f t="shared" si="201"/>
        <v>rock</v>
      </c>
      <c r="S2165" s="10">
        <f t="shared" si="202"/>
        <v>42111.899537037039</v>
      </c>
      <c r="T2165" s="10">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s="6">
        <f t="shared" si="199"/>
        <v>22.5</v>
      </c>
      <c r="Q2169" t="str">
        <f t="shared" si="200"/>
        <v>music</v>
      </c>
      <c r="R2169" t="str">
        <f t="shared" si="201"/>
        <v>rock</v>
      </c>
      <c r="S2169" s="10">
        <f t="shared" si="202"/>
        <v>41153.066400462965</v>
      </c>
      <c r="T2169" s="10">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s="6">
        <f t="shared" si="199"/>
        <v>21.857142857142858</v>
      </c>
      <c r="Q2171" t="str">
        <f t="shared" si="200"/>
        <v>music</v>
      </c>
      <c r="R2171" t="str">
        <f t="shared" si="201"/>
        <v>rock</v>
      </c>
      <c r="S2171" s="10">
        <f t="shared" si="202"/>
        <v>42793.700821759259</v>
      </c>
      <c r="T2171" s="10">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s="6">
        <f t="shared" si="199"/>
        <v>33.315789473684212</v>
      </c>
      <c r="Q2172" t="str">
        <f t="shared" si="200"/>
        <v>music</v>
      </c>
      <c r="R2172" t="str">
        <f t="shared" si="201"/>
        <v>rock</v>
      </c>
      <c r="S2172" s="10">
        <f t="shared" si="202"/>
        <v>42198.750254629631</v>
      </c>
      <c r="T2172" s="10">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s="6">
        <f t="shared" si="199"/>
        <v>90.276595744680847</v>
      </c>
      <c r="Q2173" t="str">
        <f t="shared" si="200"/>
        <v>music</v>
      </c>
      <c r="R2173" t="str">
        <f t="shared" si="201"/>
        <v>rock</v>
      </c>
      <c r="S2173" s="10">
        <f t="shared" si="202"/>
        <v>42141.95711805555</v>
      </c>
      <c r="T2173" s="10">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s="6">
        <f t="shared" si="199"/>
        <v>76.92307692307692</v>
      </c>
      <c r="Q2174" t="str">
        <f t="shared" si="200"/>
        <v>music</v>
      </c>
      <c r="R2174" t="str">
        <f t="shared" si="201"/>
        <v>rock</v>
      </c>
      <c r="S2174" s="10">
        <f t="shared" si="202"/>
        <v>42082.580092592587</v>
      </c>
      <c r="T2174" s="10">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s="6">
        <f t="shared" si="199"/>
        <v>59.233333333333334</v>
      </c>
      <c r="Q2175" t="str">
        <f t="shared" si="200"/>
        <v>music</v>
      </c>
      <c r="R2175" t="str">
        <f t="shared" si="201"/>
        <v>rock</v>
      </c>
      <c r="S2175" s="10">
        <f t="shared" si="202"/>
        <v>41495.692627314813</v>
      </c>
      <c r="T2175" s="10">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s="6">
        <f t="shared" si="199"/>
        <v>67.307692307692307</v>
      </c>
      <c r="Q2177" t="str">
        <f t="shared" si="200"/>
        <v>music</v>
      </c>
      <c r="R2177" t="str">
        <f t="shared" si="201"/>
        <v>rock</v>
      </c>
      <c r="S2177" s="10">
        <f t="shared" si="202"/>
        <v>42565.009097222224</v>
      </c>
      <c r="T2177" s="10">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s="6">
        <f t="shared" ref="P2179:P2242" si="205">E2179/L2179</f>
        <v>65.868421052631575</v>
      </c>
      <c r="Q2179" t="str">
        <f t="shared" ref="Q2179:Q2242" si="206">LEFT(N2179,SEARCH("/",N2179)-1)</f>
        <v>music</v>
      </c>
      <c r="R2179" t="str">
        <f t="shared" ref="R2179:R2242" si="207">RIGHT(N2179,LEN(N2179)-SEARCH("/",N2179))</f>
        <v>rock</v>
      </c>
      <c r="S2179" s="10">
        <f t="shared" ref="S2179:S2242" si="208">(((J2179/60)/60)/24)+DATE(1970,1,1)</f>
        <v>42502.250775462962</v>
      </c>
      <c r="T2179" s="10">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s="6">
        <f t="shared" si="205"/>
        <v>76.857142857142861</v>
      </c>
      <c r="Q2181" t="str">
        <f t="shared" si="206"/>
        <v>music</v>
      </c>
      <c r="R2181" t="str">
        <f t="shared" si="207"/>
        <v>rock</v>
      </c>
      <c r="S2181" s="10">
        <f t="shared" si="208"/>
        <v>42075.171203703707</v>
      </c>
      <c r="T2181" s="10">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s="6">
        <f t="shared" si="205"/>
        <v>68.707820512820518</v>
      </c>
      <c r="Q2182" t="str">
        <f t="shared" si="206"/>
        <v>music</v>
      </c>
      <c r="R2182" t="str">
        <f t="shared" si="207"/>
        <v>rock</v>
      </c>
      <c r="S2182" s="10">
        <f t="shared" si="208"/>
        <v>42279.669768518521</v>
      </c>
      <c r="T2182" s="10">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s="6">
        <f t="shared" si="205"/>
        <v>57.773584905660378</v>
      </c>
      <c r="Q2183" t="str">
        <f t="shared" si="206"/>
        <v>games</v>
      </c>
      <c r="R2183" t="str">
        <f t="shared" si="207"/>
        <v>tabletop games</v>
      </c>
      <c r="S2183" s="10">
        <f t="shared" si="208"/>
        <v>42773.005243055552</v>
      </c>
      <c r="T2183" s="10">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s="6">
        <f t="shared" si="205"/>
        <v>31.566308243727597</v>
      </c>
      <c r="Q2185" t="str">
        <f t="shared" si="206"/>
        <v>games</v>
      </c>
      <c r="R2185" t="str">
        <f t="shared" si="207"/>
        <v>tabletop games</v>
      </c>
      <c r="S2185" s="10">
        <f t="shared" si="208"/>
        <v>42745.365474537044</v>
      </c>
      <c r="T2185" s="10">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s="6">
        <f t="shared" si="205"/>
        <v>107.04511278195488</v>
      </c>
      <c r="Q2186" t="str">
        <f t="shared" si="206"/>
        <v>games</v>
      </c>
      <c r="R2186" t="str">
        <f t="shared" si="207"/>
        <v>tabletop games</v>
      </c>
      <c r="S2186" s="10">
        <f t="shared" si="208"/>
        <v>42380.690289351856</v>
      </c>
      <c r="T2186" s="10">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s="6">
        <f t="shared" si="205"/>
        <v>149.03451043338683</v>
      </c>
      <c r="Q2187" t="str">
        <f t="shared" si="206"/>
        <v>games</v>
      </c>
      <c r="R2187" t="str">
        <f t="shared" si="207"/>
        <v>tabletop games</v>
      </c>
      <c r="S2187" s="10">
        <f t="shared" si="208"/>
        <v>41319.349988425929</v>
      </c>
      <c r="T2187" s="10">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s="6">
        <f t="shared" si="205"/>
        <v>55.956632653061227</v>
      </c>
      <c r="Q2188" t="str">
        <f t="shared" si="206"/>
        <v>games</v>
      </c>
      <c r="R2188" t="str">
        <f t="shared" si="207"/>
        <v>tabletop games</v>
      </c>
      <c r="S2188" s="10">
        <f t="shared" si="208"/>
        <v>42583.615081018521</v>
      </c>
      <c r="T2188" s="10">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s="6">
        <f t="shared" si="205"/>
        <v>56.970381807973048</v>
      </c>
      <c r="Q2189" t="str">
        <f t="shared" si="206"/>
        <v>games</v>
      </c>
      <c r="R2189" t="str">
        <f t="shared" si="207"/>
        <v>tabletop games</v>
      </c>
      <c r="S2189" s="10">
        <f t="shared" si="208"/>
        <v>42068.209097222221</v>
      </c>
      <c r="T2189" s="10">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s="6">
        <f t="shared" si="205"/>
        <v>44.056420233463037</v>
      </c>
      <c r="Q2190" t="str">
        <f t="shared" si="206"/>
        <v>games</v>
      </c>
      <c r="R2190" t="str">
        <f t="shared" si="207"/>
        <v>tabletop games</v>
      </c>
      <c r="S2190" s="10">
        <f t="shared" si="208"/>
        <v>42633.586122685185</v>
      </c>
      <c r="T2190" s="10">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s="6">
        <f t="shared" si="205"/>
        <v>68.625</v>
      </c>
      <c r="Q2191" t="str">
        <f t="shared" si="206"/>
        <v>games</v>
      </c>
      <c r="R2191" t="str">
        <f t="shared" si="207"/>
        <v>tabletop games</v>
      </c>
      <c r="S2191" s="10">
        <f t="shared" si="208"/>
        <v>42467.788194444445</v>
      </c>
      <c r="T2191" s="10">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s="6">
        <f t="shared" si="205"/>
        <v>65.318435754189949</v>
      </c>
      <c r="Q2192" t="str">
        <f t="shared" si="206"/>
        <v>games</v>
      </c>
      <c r="R2192" t="str">
        <f t="shared" si="207"/>
        <v>tabletop games</v>
      </c>
      <c r="S2192" s="10">
        <f t="shared" si="208"/>
        <v>42417.625046296293</v>
      </c>
      <c r="T2192" s="10">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s="6">
        <f t="shared" si="205"/>
        <v>35.92</v>
      </c>
      <c r="Q2193" t="str">
        <f t="shared" si="206"/>
        <v>games</v>
      </c>
      <c r="R2193" t="str">
        <f t="shared" si="207"/>
        <v>tabletop games</v>
      </c>
      <c r="S2193" s="10">
        <f t="shared" si="208"/>
        <v>42768.833645833336</v>
      </c>
      <c r="T2193" s="10">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s="6">
        <f t="shared" si="205"/>
        <v>40.070667078443485</v>
      </c>
      <c r="Q2194" t="str">
        <f t="shared" si="206"/>
        <v>games</v>
      </c>
      <c r="R2194" t="str">
        <f t="shared" si="207"/>
        <v>tabletop games</v>
      </c>
      <c r="S2194" s="10">
        <f t="shared" si="208"/>
        <v>42691.8512037037</v>
      </c>
      <c r="T2194" s="10">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s="6">
        <f t="shared" si="205"/>
        <v>75.647714604236342</v>
      </c>
      <c r="Q2195" t="str">
        <f t="shared" si="206"/>
        <v>games</v>
      </c>
      <c r="R2195" t="str">
        <f t="shared" si="207"/>
        <v>tabletop games</v>
      </c>
      <c r="S2195" s="10">
        <f t="shared" si="208"/>
        <v>42664.405925925923</v>
      </c>
      <c r="T2195" s="10">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s="6">
        <f t="shared" si="205"/>
        <v>61.203872437357631</v>
      </c>
      <c r="Q2196" t="str">
        <f t="shared" si="206"/>
        <v>games</v>
      </c>
      <c r="R2196" t="str">
        <f t="shared" si="207"/>
        <v>tabletop games</v>
      </c>
      <c r="S2196" s="10">
        <f t="shared" si="208"/>
        <v>42425.757986111115</v>
      </c>
      <c r="T2196" s="10">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s="6">
        <f t="shared" si="205"/>
        <v>48.130434782608695</v>
      </c>
      <c r="Q2197" t="str">
        <f t="shared" si="206"/>
        <v>games</v>
      </c>
      <c r="R2197" t="str">
        <f t="shared" si="207"/>
        <v>tabletop games</v>
      </c>
      <c r="S2197" s="10">
        <f t="shared" si="208"/>
        <v>42197.771990740745</v>
      </c>
      <c r="T2197" s="10">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s="6">
        <f t="shared" si="205"/>
        <v>68.106837606837601</v>
      </c>
      <c r="Q2198" t="str">
        <f t="shared" si="206"/>
        <v>games</v>
      </c>
      <c r="R2198" t="str">
        <f t="shared" si="207"/>
        <v>tabletop games</v>
      </c>
      <c r="S2198" s="10">
        <f t="shared" si="208"/>
        <v>42675.487291666665</v>
      </c>
      <c r="T2198" s="10">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s="6">
        <f t="shared" si="205"/>
        <v>65.891300230946882</v>
      </c>
      <c r="Q2199" t="str">
        <f t="shared" si="206"/>
        <v>games</v>
      </c>
      <c r="R2199" t="str">
        <f t="shared" si="207"/>
        <v>tabletop games</v>
      </c>
      <c r="S2199" s="10">
        <f t="shared" si="208"/>
        <v>42033.584016203706</v>
      </c>
      <c r="T2199" s="10">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s="6">
        <f t="shared" si="205"/>
        <v>81.654377880184327</v>
      </c>
      <c r="Q2200" t="str">
        <f t="shared" si="206"/>
        <v>games</v>
      </c>
      <c r="R2200" t="str">
        <f t="shared" si="207"/>
        <v>tabletop games</v>
      </c>
      <c r="S2200" s="10">
        <f t="shared" si="208"/>
        <v>42292.513888888891</v>
      </c>
      <c r="T2200" s="10">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s="6">
        <f t="shared" si="205"/>
        <v>52.701195219123505</v>
      </c>
      <c r="Q2201" t="str">
        <f t="shared" si="206"/>
        <v>games</v>
      </c>
      <c r="R2201" t="str">
        <f t="shared" si="207"/>
        <v>tabletop games</v>
      </c>
      <c r="S2201" s="10">
        <f t="shared" si="208"/>
        <v>42262.416643518518</v>
      </c>
      <c r="T2201" s="10">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s="6">
        <f t="shared" si="205"/>
        <v>15.035357142857142</v>
      </c>
      <c r="Q2203" t="str">
        <f t="shared" si="206"/>
        <v>music</v>
      </c>
      <c r="R2203" t="str">
        <f t="shared" si="207"/>
        <v>electronic music</v>
      </c>
      <c r="S2203" s="10">
        <f t="shared" si="208"/>
        <v>41276.846817129634</v>
      </c>
      <c r="T2203" s="10">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s="6">
        <f t="shared" si="205"/>
        <v>43.82</v>
      </c>
      <c r="Q2205" t="str">
        <f t="shared" si="206"/>
        <v>music</v>
      </c>
      <c r="R2205" t="str">
        <f t="shared" si="207"/>
        <v>electronic music</v>
      </c>
      <c r="S2205" s="10">
        <f t="shared" si="208"/>
        <v>42241.85974537037</v>
      </c>
      <c r="T2205" s="10">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s="6">
        <f t="shared" si="205"/>
        <v>285.71428571428572</v>
      </c>
      <c r="Q2209" t="str">
        <f t="shared" si="206"/>
        <v>music</v>
      </c>
      <c r="R2209" t="str">
        <f t="shared" si="207"/>
        <v>electronic music</v>
      </c>
      <c r="S2209" s="10">
        <f t="shared" si="208"/>
        <v>41564.194131944445</v>
      </c>
      <c r="T2209" s="10">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s="6">
        <f t="shared" si="205"/>
        <v>50.266666666666666</v>
      </c>
      <c r="Q2211" t="str">
        <f t="shared" si="206"/>
        <v>music</v>
      </c>
      <c r="R2211" t="str">
        <f t="shared" si="207"/>
        <v>electronic music</v>
      </c>
      <c r="S2211" s="10">
        <f t="shared" si="208"/>
        <v>41732.479675925926</v>
      </c>
      <c r="T2211" s="10">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s="6">
        <f t="shared" si="205"/>
        <v>10</v>
      </c>
      <c r="Q2215" t="str">
        <f t="shared" si="206"/>
        <v>music</v>
      </c>
      <c r="R2215" t="str">
        <f t="shared" si="207"/>
        <v>electronic music</v>
      </c>
      <c r="S2215" s="10">
        <f t="shared" si="208"/>
        <v>42109.826145833329</v>
      </c>
      <c r="T2215" s="10">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s="6">
        <f t="shared" si="205"/>
        <v>73.125416666666666</v>
      </c>
      <c r="Q2216" t="str">
        <f t="shared" si="206"/>
        <v>music</v>
      </c>
      <c r="R2216" t="str">
        <f t="shared" si="207"/>
        <v>electronic music</v>
      </c>
      <c r="S2216" s="10">
        <f t="shared" si="208"/>
        <v>41646.792222222226</v>
      </c>
      <c r="T2216" s="10">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s="6">
        <f t="shared" si="205"/>
        <v>32.324473684210524</v>
      </c>
      <c r="Q2220" t="str">
        <f t="shared" si="206"/>
        <v>music</v>
      </c>
      <c r="R2220" t="str">
        <f t="shared" si="207"/>
        <v>electronic music</v>
      </c>
      <c r="S2220" s="10">
        <f t="shared" si="208"/>
        <v>41127.812303240738</v>
      </c>
      <c r="T2220" s="10">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s="6">
        <f t="shared" si="205"/>
        <v>51.304347826086953</v>
      </c>
      <c r="Q2222" t="str">
        <f t="shared" si="206"/>
        <v>music</v>
      </c>
      <c r="R2222" t="str">
        <f t="shared" si="207"/>
        <v>electronic music</v>
      </c>
      <c r="S2222" s="10">
        <f t="shared" si="208"/>
        <v>41452.060601851852</v>
      </c>
      <c r="T2222" s="10">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s="6">
        <f t="shared" si="205"/>
        <v>27.1</v>
      </c>
      <c r="Q2224" t="str">
        <f t="shared" si="206"/>
        <v>games</v>
      </c>
      <c r="R2224" t="str">
        <f t="shared" si="207"/>
        <v>tabletop games</v>
      </c>
      <c r="S2224" s="10">
        <f t="shared" si="208"/>
        <v>40906.787581018521</v>
      </c>
      <c r="T2224" s="10">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s="6">
        <f t="shared" si="205"/>
        <v>82.145270270270274</v>
      </c>
      <c r="Q2226" t="str">
        <f t="shared" si="206"/>
        <v>games</v>
      </c>
      <c r="R2226" t="str">
        <f t="shared" si="207"/>
        <v>tabletop games</v>
      </c>
      <c r="S2226" s="10">
        <f t="shared" si="208"/>
        <v>42644.667534722219</v>
      </c>
      <c r="T2226" s="10">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s="6">
        <f t="shared" si="205"/>
        <v>164.79651993355483</v>
      </c>
      <c r="Q2227" t="str">
        <f t="shared" si="206"/>
        <v>games</v>
      </c>
      <c r="R2227" t="str">
        <f t="shared" si="207"/>
        <v>tabletop games</v>
      </c>
      <c r="S2227" s="10">
        <f t="shared" si="208"/>
        <v>41873.79184027778</v>
      </c>
      <c r="T2227" s="10">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s="6">
        <f t="shared" si="205"/>
        <v>60.820280373831778</v>
      </c>
      <c r="Q2228" t="str">
        <f t="shared" si="206"/>
        <v>games</v>
      </c>
      <c r="R2228" t="str">
        <f t="shared" si="207"/>
        <v>tabletop games</v>
      </c>
      <c r="S2228" s="10">
        <f t="shared" si="208"/>
        <v>42381.79886574074</v>
      </c>
      <c r="T2228" s="10">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s="6">
        <f t="shared" si="205"/>
        <v>81.561805555555551</v>
      </c>
      <c r="Q2230" t="str">
        <f t="shared" si="206"/>
        <v>games</v>
      </c>
      <c r="R2230" t="str">
        <f t="shared" si="207"/>
        <v>tabletop games</v>
      </c>
      <c r="S2230" s="10">
        <f t="shared" si="208"/>
        <v>42202.278194444443</v>
      </c>
      <c r="T2230" s="10">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s="6">
        <f t="shared" si="205"/>
        <v>21.497991967871485</v>
      </c>
      <c r="Q2232" t="str">
        <f t="shared" si="206"/>
        <v>games</v>
      </c>
      <c r="R2232" t="str">
        <f t="shared" si="207"/>
        <v>tabletop games</v>
      </c>
      <c r="S2232" s="10">
        <f t="shared" si="208"/>
        <v>41724.881099537037</v>
      </c>
      <c r="T2232" s="10">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s="6">
        <f t="shared" si="205"/>
        <v>27.226630727762803</v>
      </c>
      <c r="Q2233" t="str">
        <f t="shared" si="206"/>
        <v>games</v>
      </c>
      <c r="R2233" t="str">
        <f t="shared" si="207"/>
        <v>tabletop games</v>
      </c>
      <c r="S2233" s="10">
        <f t="shared" si="208"/>
        <v>41423.910891203705</v>
      </c>
      <c r="T2233" s="10">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s="6">
        <f t="shared" si="205"/>
        <v>25.091093117408906</v>
      </c>
      <c r="Q2234" t="str">
        <f t="shared" si="206"/>
        <v>games</v>
      </c>
      <c r="R2234" t="str">
        <f t="shared" si="207"/>
        <v>tabletop games</v>
      </c>
      <c r="S2234" s="10">
        <f t="shared" si="208"/>
        <v>41806.794074074074</v>
      </c>
      <c r="T2234" s="10">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s="6">
        <f t="shared" si="205"/>
        <v>21.230179028132991</v>
      </c>
      <c r="Q2235" t="str">
        <f t="shared" si="206"/>
        <v>games</v>
      </c>
      <c r="R2235" t="str">
        <f t="shared" si="207"/>
        <v>tabletop games</v>
      </c>
      <c r="S2235" s="10">
        <f t="shared" si="208"/>
        <v>42331.378923611104</v>
      </c>
      <c r="T2235" s="10">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s="6">
        <f t="shared" si="205"/>
        <v>135.58503401360545</v>
      </c>
      <c r="Q2237" t="str">
        <f t="shared" si="206"/>
        <v>games</v>
      </c>
      <c r="R2237" t="str">
        <f t="shared" si="207"/>
        <v>tabletop games</v>
      </c>
      <c r="S2237" s="10">
        <f t="shared" si="208"/>
        <v>42062.022118055553</v>
      </c>
      <c r="T2237" s="10">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s="6">
        <f t="shared" si="205"/>
        <v>22.116176470588236</v>
      </c>
      <c r="Q2238" t="str">
        <f t="shared" si="206"/>
        <v>games</v>
      </c>
      <c r="R2238" t="str">
        <f t="shared" si="207"/>
        <v>tabletop games</v>
      </c>
      <c r="S2238" s="10">
        <f t="shared" si="208"/>
        <v>42371.617164351846</v>
      </c>
      <c r="T2238" s="10">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s="6">
        <f t="shared" si="205"/>
        <v>64.625635808748726</v>
      </c>
      <c r="Q2239" t="str">
        <f t="shared" si="206"/>
        <v>games</v>
      </c>
      <c r="R2239" t="str">
        <f t="shared" si="207"/>
        <v>tabletop games</v>
      </c>
      <c r="S2239" s="10">
        <f t="shared" si="208"/>
        <v>41915.003275462965</v>
      </c>
      <c r="T2239" s="10">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s="6">
        <f t="shared" si="205"/>
        <v>69.569620253164558</v>
      </c>
      <c r="Q2240" t="str">
        <f t="shared" si="206"/>
        <v>games</v>
      </c>
      <c r="R2240" t="str">
        <f t="shared" si="207"/>
        <v>tabletop games</v>
      </c>
      <c r="S2240" s="10">
        <f t="shared" si="208"/>
        <v>42774.621712962966</v>
      </c>
      <c r="T2240" s="10">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s="6">
        <f t="shared" si="205"/>
        <v>75.133028169014082</v>
      </c>
      <c r="Q2241" t="str">
        <f t="shared" si="206"/>
        <v>games</v>
      </c>
      <c r="R2241" t="str">
        <f t="shared" si="207"/>
        <v>tabletop games</v>
      </c>
      <c r="S2241" s="10">
        <f t="shared" si="208"/>
        <v>41572.958495370374</v>
      </c>
      <c r="T2241" s="10">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s="6">
        <f t="shared" si="205"/>
        <v>140.97916666666666</v>
      </c>
      <c r="Q2242" t="str">
        <f t="shared" si="206"/>
        <v>games</v>
      </c>
      <c r="R2242" t="str">
        <f t="shared" si="207"/>
        <v>tabletop games</v>
      </c>
      <c r="S2242" s="10">
        <f t="shared" si="208"/>
        <v>42452.825740740736</v>
      </c>
      <c r="T2242" s="10">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s="6">
        <f t="shared" ref="P2243:P2306" si="211">E2243/L2243</f>
        <v>49.472392638036808</v>
      </c>
      <c r="Q2243" t="str">
        <f t="shared" ref="Q2243:Q2306" si="212">LEFT(N2243,SEARCH("/",N2243)-1)</f>
        <v>games</v>
      </c>
      <c r="R2243" t="str">
        <f t="shared" ref="R2243:R2306" si="213">RIGHT(N2243,LEN(N2243)-SEARCH("/",N2243))</f>
        <v>tabletop games</v>
      </c>
      <c r="S2243" s="10">
        <f t="shared" ref="S2243:S2306" si="214">(((J2243/60)/60)/24)+DATE(1970,1,1)</f>
        <v>42766.827546296292</v>
      </c>
      <c r="T2243" s="10">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s="6">
        <f t="shared" si="211"/>
        <v>4.5712530712530715</v>
      </c>
      <c r="Q2245" t="str">
        <f t="shared" si="212"/>
        <v>games</v>
      </c>
      <c r="R2245" t="str">
        <f t="shared" si="213"/>
        <v>tabletop games</v>
      </c>
      <c r="S2245" s="10">
        <f t="shared" si="214"/>
        <v>42800.751041666663</v>
      </c>
      <c r="T2245" s="10">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s="6">
        <f t="shared" si="211"/>
        <v>53.475252525252522</v>
      </c>
      <c r="Q2247" t="str">
        <f t="shared" si="212"/>
        <v>games</v>
      </c>
      <c r="R2247" t="str">
        <f t="shared" si="213"/>
        <v>tabletop games</v>
      </c>
      <c r="S2247" s="10">
        <f t="shared" si="214"/>
        <v>41660.708530092597</v>
      </c>
      <c r="T2247" s="10">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s="6">
        <f t="shared" si="211"/>
        <v>43.912280701754383</v>
      </c>
      <c r="Q2248" t="str">
        <f t="shared" si="212"/>
        <v>games</v>
      </c>
      <c r="R2248" t="str">
        <f t="shared" si="213"/>
        <v>tabletop games</v>
      </c>
      <c r="S2248" s="10">
        <f t="shared" si="214"/>
        <v>42221.79178240741</v>
      </c>
      <c r="T2248" s="10">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s="6">
        <f t="shared" si="211"/>
        <v>50.852631578947367</v>
      </c>
      <c r="Q2249" t="str">
        <f t="shared" si="212"/>
        <v>games</v>
      </c>
      <c r="R2249" t="str">
        <f t="shared" si="213"/>
        <v>tabletop games</v>
      </c>
      <c r="S2249" s="10">
        <f t="shared" si="214"/>
        <v>42200.666261574079</v>
      </c>
      <c r="T2249" s="10">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s="6">
        <f t="shared" si="211"/>
        <v>426.93169877408059</v>
      </c>
      <c r="Q2252" t="str">
        <f t="shared" si="212"/>
        <v>games</v>
      </c>
      <c r="R2252" t="str">
        <f t="shared" si="213"/>
        <v>tabletop games</v>
      </c>
      <c r="S2252" s="10">
        <f t="shared" si="214"/>
        <v>42677.005474537036</v>
      </c>
      <c r="T2252" s="10">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s="6">
        <f t="shared" si="211"/>
        <v>23.808729166666669</v>
      </c>
      <c r="Q2253" t="str">
        <f t="shared" si="212"/>
        <v>games</v>
      </c>
      <c r="R2253" t="str">
        <f t="shared" si="213"/>
        <v>tabletop games</v>
      </c>
      <c r="S2253" s="10">
        <f t="shared" si="214"/>
        <v>41846.34579861111</v>
      </c>
      <c r="T2253" s="10">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s="6">
        <f t="shared" si="211"/>
        <v>98.413654618473899</v>
      </c>
      <c r="Q2254" t="str">
        <f t="shared" si="212"/>
        <v>games</v>
      </c>
      <c r="R2254" t="str">
        <f t="shared" si="213"/>
        <v>tabletop games</v>
      </c>
      <c r="S2254" s="10">
        <f t="shared" si="214"/>
        <v>42573.327986111108</v>
      </c>
      <c r="T2254" s="10">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s="6">
        <f t="shared" si="211"/>
        <v>107.32142857142857</v>
      </c>
      <c r="Q2255" t="str">
        <f t="shared" si="212"/>
        <v>games</v>
      </c>
      <c r="R2255" t="str">
        <f t="shared" si="213"/>
        <v>tabletop games</v>
      </c>
      <c r="S2255" s="10">
        <f t="shared" si="214"/>
        <v>42296.631331018521</v>
      </c>
      <c r="T2255" s="10">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s="6">
        <f t="shared" si="211"/>
        <v>11.67005076142132</v>
      </c>
      <c r="Q2256" t="str">
        <f t="shared" si="212"/>
        <v>games</v>
      </c>
      <c r="R2256" t="str">
        <f t="shared" si="213"/>
        <v>tabletop games</v>
      </c>
      <c r="S2256" s="10">
        <f t="shared" si="214"/>
        <v>42752.647777777776</v>
      </c>
      <c r="T2256" s="10">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s="6">
        <f t="shared" si="211"/>
        <v>41.782287822878232</v>
      </c>
      <c r="Q2257" t="str">
        <f t="shared" si="212"/>
        <v>games</v>
      </c>
      <c r="R2257" t="str">
        <f t="shared" si="213"/>
        <v>tabletop games</v>
      </c>
      <c r="S2257" s="10">
        <f t="shared" si="214"/>
        <v>42467.951979166668</v>
      </c>
      <c r="T2257" s="10">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s="6">
        <f t="shared" si="211"/>
        <v>21.38</v>
      </c>
      <c r="Q2258" t="str">
        <f t="shared" si="212"/>
        <v>games</v>
      </c>
      <c r="R2258" t="str">
        <f t="shared" si="213"/>
        <v>tabletop games</v>
      </c>
      <c r="S2258" s="10">
        <f t="shared" si="214"/>
        <v>42682.451921296291</v>
      </c>
      <c r="T2258" s="10">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s="6">
        <f t="shared" si="211"/>
        <v>94.103550295857985</v>
      </c>
      <c r="Q2259" t="str">
        <f t="shared" si="212"/>
        <v>games</v>
      </c>
      <c r="R2259" t="str">
        <f t="shared" si="213"/>
        <v>tabletop games</v>
      </c>
      <c r="S2259" s="10">
        <f t="shared" si="214"/>
        <v>42505.936678240745</v>
      </c>
      <c r="T2259" s="10">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s="6">
        <f t="shared" si="211"/>
        <v>15.721951219512196</v>
      </c>
      <c r="Q2260" t="str">
        <f t="shared" si="212"/>
        <v>games</v>
      </c>
      <c r="R2260" t="str">
        <f t="shared" si="213"/>
        <v>tabletop games</v>
      </c>
      <c r="S2260" s="10">
        <f t="shared" si="214"/>
        <v>42136.75100694444</v>
      </c>
      <c r="T2260" s="10">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s="6">
        <f t="shared" si="211"/>
        <v>90.635922330097088</v>
      </c>
      <c r="Q2261" t="str">
        <f t="shared" si="212"/>
        <v>games</v>
      </c>
      <c r="R2261" t="str">
        <f t="shared" si="213"/>
        <v>tabletop games</v>
      </c>
      <c r="S2261" s="10">
        <f t="shared" si="214"/>
        <v>42702.804814814815</v>
      </c>
      <c r="T2261" s="10">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s="6">
        <f t="shared" si="211"/>
        <v>97.297619047619051</v>
      </c>
      <c r="Q2262" t="str">
        <f t="shared" si="212"/>
        <v>games</v>
      </c>
      <c r="R2262" t="str">
        <f t="shared" si="213"/>
        <v>tabletop games</v>
      </c>
      <c r="S2262" s="10">
        <f t="shared" si="214"/>
        <v>41695.016782407409</v>
      </c>
      <c r="T2262" s="10">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s="6">
        <f t="shared" si="211"/>
        <v>37.11904761904762</v>
      </c>
      <c r="Q2263" t="str">
        <f t="shared" si="212"/>
        <v>games</v>
      </c>
      <c r="R2263" t="str">
        <f t="shared" si="213"/>
        <v>tabletop games</v>
      </c>
      <c r="S2263" s="10">
        <f t="shared" si="214"/>
        <v>42759.724768518514</v>
      </c>
      <c r="T2263" s="10">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s="6">
        <f t="shared" si="211"/>
        <v>28.104972375690608</v>
      </c>
      <c r="Q2264" t="str">
        <f t="shared" si="212"/>
        <v>games</v>
      </c>
      <c r="R2264" t="str">
        <f t="shared" si="213"/>
        <v>tabletop games</v>
      </c>
      <c r="S2264" s="10">
        <f t="shared" si="214"/>
        <v>41926.585162037038</v>
      </c>
      <c r="T2264" s="10">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s="6">
        <f t="shared" si="211"/>
        <v>144.43333333333334</v>
      </c>
      <c r="Q2265" t="str">
        <f t="shared" si="212"/>
        <v>games</v>
      </c>
      <c r="R2265" t="str">
        <f t="shared" si="213"/>
        <v>tabletop games</v>
      </c>
      <c r="S2265" s="10">
        <f t="shared" si="214"/>
        <v>42014.832326388889</v>
      </c>
      <c r="T2265" s="10">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s="6">
        <f t="shared" si="211"/>
        <v>35.117647058823529</v>
      </c>
      <c r="Q2267" t="str">
        <f t="shared" si="212"/>
        <v>games</v>
      </c>
      <c r="R2267" t="str">
        <f t="shared" si="213"/>
        <v>tabletop games</v>
      </c>
      <c r="S2267" s="10">
        <f t="shared" si="214"/>
        <v>42689.853090277778</v>
      </c>
      <c r="T2267" s="10">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s="6">
        <f t="shared" si="211"/>
        <v>24.762886597938145</v>
      </c>
      <c r="Q2268" t="str">
        <f t="shared" si="212"/>
        <v>games</v>
      </c>
      <c r="R2268" t="str">
        <f t="shared" si="213"/>
        <v>tabletop games</v>
      </c>
      <c r="S2268" s="10">
        <f t="shared" si="214"/>
        <v>42469.874907407408</v>
      </c>
      <c r="T2268" s="10">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s="6">
        <f t="shared" si="211"/>
        <v>188.37871287128712</v>
      </c>
      <c r="Q2269" t="str">
        <f t="shared" si="212"/>
        <v>games</v>
      </c>
      <c r="R2269" t="str">
        <f t="shared" si="213"/>
        <v>tabletop games</v>
      </c>
      <c r="S2269" s="10">
        <f t="shared" si="214"/>
        <v>41968.829826388886</v>
      </c>
      <c r="T2269" s="10">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s="6">
        <f t="shared" si="211"/>
        <v>148.08247422680412</v>
      </c>
      <c r="Q2270" t="str">
        <f t="shared" si="212"/>
        <v>games</v>
      </c>
      <c r="R2270" t="str">
        <f t="shared" si="213"/>
        <v>tabletop games</v>
      </c>
      <c r="S2270" s="10">
        <f t="shared" si="214"/>
        <v>42776.082349537035</v>
      </c>
      <c r="T2270" s="10">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s="6">
        <f t="shared" si="211"/>
        <v>49.934589800443462</v>
      </c>
      <c r="Q2271" t="str">
        <f t="shared" si="212"/>
        <v>games</v>
      </c>
      <c r="R2271" t="str">
        <f t="shared" si="213"/>
        <v>tabletop games</v>
      </c>
      <c r="S2271" s="10">
        <f t="shared" si="214"/>
        <v>42776.704432870371</v>
      </c>
      <c r="T2271" s="10">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s="6">
        <f t="shared" si="211"/>
        <v>107.82155688622754</v>
      </c>
      <c r="Q2272" t="str">
        <f t="shared" si="212"/>
        <v>games</v>
      </c>
      <c r="R2272" t="str">
        <f t="shared" si="213"/>
        <v>tabletop games</v>
      </c>
      <c r="S2272" s="10">
        <f t="shared" si="214"/>
        <v>42725.869363425925</v>
      </c>
      <c r="T2272" s="10">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s="6">
        <f t="shared" si="211"/>
        <v>42.63403614457831</v>
      </c>
      <c r="Q2273" t="str">
        <f t="shared" si="212"/>
        <v>games</v>
      </c>
      <c r="R2273" t="str">
        <f t="shared" si="213"/>
        <v>tabletop games</v>
      </c>
      <c r="S2273" s="10">
        <f t="shared" si="214"/>
        <v>42684.000046296293</v>
      </c>
      <c r="T2273" s="10">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s="6">
        <f t="shared" si="211"/>
        <v>37.476190476190474</v>
      </c>
      <c r="Q2275" t="str">
        <f t="shared" si="212"/>
        <v>games</v>
      </c>
      <c r="R2275" t="str">
        <f t="shared" si="213"/>
        <v>tabletop games</v>
      </c>
      <c r="S2275" s="10">
        <f t="shared" si="214"/>
        <v>42781.549097222218</v>
      </c>
      <c r="T2275" s="10">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s="6">
        <f t="shared" si="211"/>
        <v>33.550632911392405</v>
      </c>
      <c r="Q2277" t="str">
        <f t="shared" si="212"/>
        <v>games</v>
      </c>
      <c r="R2277" t="str">
        <f t="shared" si="213"/>
        <v>tabletop games</v>
      </c>
      <c r="S2277" s="10">
        <f t="shared" si="214"/>
        <v>41965.616655092599</v>
      </c>
      <c r="T2277" s="10">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s="6">
        <f t="shared" si="211"/>
        <v>53.078431372549019</v>
      </c>
      <c r="Q2280" t="str">
        <f t="shared" si="212"/>
        <v>games</v>
      </c>
      <c r="R2280" t="str">
        <f t="shared" si="213"/>
        <v>tabletop games</v>
      </c>
      <c r="S2280" s="10">
        <f t="shared" si="214"/>
        <v>42338.709108796291</v>
      </c>
      <c r="T2280" s="10">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s="6">
        <f t="shared" si="211"/>
        <v>48.0625</v>
      </c>
      <c r="Q2281" t="str">
        <f t="shared" si="212"/>
        <v>games</v>
      </c>
      <c r="R2281" t="str">
        <f t="shared" si="213"/>
        <v>tabletop games</v>
      </c>
      <c r="S2281" s="10">
        <f t="shared" si="214"/>
        <v>42020.806701388887</v>
      </c>
      <c r="T2281" s="10">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s="6">
        <f t="shared" si="211"/>
        <v>115.83333333333333</v>
      </c>
      <c r="Q2284" t="str">
        <f t="shared" si="212"/>
        <v>music</v>
      </c>
      <c r="R2284" t="str">
        <f t="shared" si="213"/>
        <v>rock</v>
      </c>
      <c r="S2284" s="10">
        <f t="shared" si="214"/>
        <v>42323.17460648148</v>
      </c>
      <c r="T2284" s="10">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s="6">
        <f t="shared" si="211"/>
        <v>50.9338679245283</v>
      </c>
      <c r="Q2289" t="str">
        <f t="shared" si="212"/>
        <v>music</v>
      </c>
      <c r="R2289" t="str">
        <f t="shared" si="213"/>
        <v>rock</v>
      </c>
      <c r="S2289" s="10">
        <f t="shared" si="214"/>
        <v>41792.667361111111</v>
      </c>
      <c r="T2289" s="10">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s="6">
        <f t="shared" si="211"/>
        <v>40.04</v>
      </c>
      <c r="Q2290" t="str">
        <f t="shared" si="212"/>
        <v>music</v>
      </c>
      <c r="R2290" t="str">
        <f t="shared" si="213"/>
        <v>rock</v>
      </c>
      <c r="S2290" s="10">
        <f t="shared" si="214"/>
        <v>41067.827418981484</v>
      </c>
      <c r="T2290" s="10">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s="6">
        <f t="shared" si="211"/>
        <v>64.44</v>
      </c>
      <c r="Q2291" t="str">
        <f t="shared" si="212"/>
        <v>music</v>
      </c>
      <c r="R2291" t="str">
        <f t="shared" si="213"/>
        <v>rock</v>
      </c>
      <c r="S2291" s="10">
        <f t="shared" si="214"/>
        <v>41571.998379629629</v>
      </c>
      <c r="T2291" s="10">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s="6">
        <f t="shared" si="211"/>
        <v>34.074074074074076</v>
      </c>
      <c r="Q2295" t="str">
        <f t="shared" si="212"/>
        <v>music</v>
      </c>
      <c r="R2295" t="str">
        <f t="shared" si="213"/>
        <v>rock</v>
      </c>
      <c r="S2295" s="10">
        <f t="shared" si="214"/>
        <v>41151.708321759259</v>
      </c>
      <c r="T2295" s="10">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s="6">
        <f t="shared" si="211"/>
        <v>65.214642857142863</v>
      </c>
      <c r="Q2296" t="str">
        <f t="shared" si="212"/>
        <v>music</v>
      </c>
      <c r="R2296" t="str">
        <f t="shared" si="213"/>
        <v>rock</v>
      </c>
      <c r="S2296" s="10">
        <f t="shared" si="214"/>
        <v>41264.72314814815</v>
      </c>
      <c r="T2296" s="10">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s="6">
        <f t="shared" si="211"/>
        <v>44.205882352941174</v>
      </c>
      <c r="Q2297" t="str">
        <f t="shared" si="212"/>
        <v>music</v>
      </c>
      <c r="R2297" t="str">
        <f t="shared" si="213"/>
        <v>rock</v>
      </c>
      <c r="S2297" s="10">
        <f t="shared" si="214"/>
        <v>41270.954351851848</v>
      </c>
      <c r="T2297" s="10">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s="6">
        <f t="shared" si="211"/>
        <v>71.965517241379317</v>
      </c>
      <c r="Q2298" t="str">
        <f t="shared" si="212"/>
        <v>music</v>
      </c>
      <c r="R2298" t="str">
        <f t="shared" si="213"/>
        <v>rock</v>
      </c>
      <c r="S2298" s="10">
        <f t="shared" si="214"/>
        <v>40927.731782407405</v>
      </c>
      <c r="T2298" s="10">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s="6">
        <f t="shared" si="211"/>
        <v>109.45138888888889</v>
      </c>
      <c r="Q2300" t="str">
        <f t="shared" si="212"/>
        <v>music</v>
      </c>
      <c r="R2300" t="str">
        <f t="shared" si="213"/>
        <v>rock</v>
      </c>
      <c r="S2300" s="10">
        <f t="shared" si="214"/>
        <v>41694.84065972222</v>
      </c>
      <c r="T2300" s="10">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s="6">
        <f t="shared" si="211"/>
        <v>75.035714285714292</v>
      </c>
      <c r="Q2301" t="str">
        <f t="shared" si="212"/>
        <v>music</v>
      </c>
      <c r="R2301" t="str">
        <f t="shared" si="213"/>
        <v>rock</v>
      </c>
      <c r="S2301" s="10">
        <f t="shared" si="214"/>
        <v>40565.032511574071</v>
      </c>
      <c r="T2301" s="10">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s="6">
        <f t="shared" si="211"/>
        <v>46.176470588235297</v>
      </c>
      <c r="Q2304" t="str">
        <f t="shared" si="212"/>
        <v>music</v>
      </c>
      <c r="R2304" t="str">
        <f t="shared" si="213"/>
        <v>indie rock</v>
      </c>
      <c r="S2304" s="10">
        <f t="shared" si="214"/>
        <v>41605.868449074071</v>
      </c>
      <c r="T2304" s="10">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s="6">
        <f t="shared" ref="P2307:P2370" si="217">E2307/L2307</f>
        <v>109.10778443113773</v>
      </c>
      <c r="Q2307" t="str">
        <f t="shared" ref="Q2307:Q2370" si="218">LEFT(N2307,SEARCH("/",N2307)-1)</f>
        <v>music</v>
      </c>
      <c r="R2307" t="str">
        <f t="shared" ref="R2307:R2370" si="219">RIGHT(N2307,LEN(N2307)-SEARCH("/",N2307))</f>
        <v>indie rock</v>
      </c>
      <c r="S2307" s="10">
        <f t="shared" ref="S2307:S2370" si="220">(((J2307/60)/60)/24)+DATE(1970,1,1)</f>
        <v>41834.695277777777</v>
      </c>
      <c r="T2307" s="10">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s="6">
        <f t="shared" si="217"/>
        <v>51.185616438356163</v>
      </c>
      <c r="Q2308" t="str">
        <f t="shared" si="218"/>
        <v>music</v>
      </c>
      <c r="R2308" t="str">
        <f t="shared" si="219"/>
        <v>indie rock</v>
      </c>
      <c r="S2308" s="10">
        <f t="shared" si="220"/>
        <v>40948.16815972222</v>
      </c>
      <c r="T2308" s="10">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s="6">
        <f t="shared" si="217"/>
        <v>64.816470588235291</v>
      </c>
      <c r="Q2312" t="str">
        <f t="shared" si="218"/>
        <v>music</v>
      </c>
      <c r="R2312" t="str">
        <f t="shared" si="219"/>
        <v>indie rock</v>
      </c>
      <c r="S2312" s="10">
        <f t="shared" si="220"/>
        <v>41324.79415509259</v>
      </c>
      <c r="T2312" s="10">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s="6">
        <f t="shared" si="217"/>
        <v>40.962025316455694</v>
      </c>
      <c r="Q2314" t="str">
        <f t="shared" si="218"/>
        <v>music</v>
      </c>
      <c r="R2314" t="str">
        <f t="shared" si="219"/>
        <v>indie rock</v>
      </c>
      <c r="S2314" s="10">
        <f t="shared" si="220"/>
        <v>41716.632847222223</v>
      </c>
      <c r="T2314" s="10">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s="6">
        <f t="shared" si="217"/>
        <v>56.000127388535034</v>
      </c>
      <c r="Q2315" t="str">
        <f t="shared" si="218"/>
        <v>music</v>
      </c>
      <c r="R2315" t="str">
        <f t="shared" si="219"/>
        <v>indie rock</v>
      </c>
      <c r="S2315" s="10">
        <f t="shared" si="220"/>
        <v>41002.958634259259</v>
      </c>
      <c r="T2315" s="10">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s="6">
        <f t="shared" si="217"/>
        <v>37.672800000000002</v>
      </c>
      <c r="Q2316" t="str">
        <f t="shared" si="218"/>
        <v>music</v>
      </c>
      <c r="R2316" t="str">
        <f t="shared" si="219"/>
        <v>indie rock</v>
      </c>
      <c r="S2316" s="10">
        <f t="shared" si="220"/>
        <v>41037.551585648151</v>
      </c>
      <c r="T2316" s="10">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s="6">
        <f t="shared" si="217"/>
        <v>40.078125</v>
      </c>
      <c r="Q2317" t="str">
        <f t="shared" si="218"/>
        <v>music</v>
      </c>
      <c r="R2317" t="str">
        <f t="shared" si="219"/>
        <v>indie rock</v>
      </c>
      <c r="S2317" s="10">
        <f t="shared" si="220"/>
        <v>41004.72619212963</v>
      </c>
      <c r="T2317" s="10">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s="6">
        <f t="shared" si="217"/>
        <v>41.961038961038959</v>
      </c>
      <c r="Q2321" t="str">
        <f t="shared" si="218"/>
        <v>music</v>
      </c>
      <c r="R2321" t="str">
        <f t="shared" si="219"/>
        <v>indie rock</v>
      </c>
      <c r="S2321" s="10">
        <f t="shared" si="220"/>
        <v>41593.082002314812</v>
      </c>
      <c r="T2321" s="10">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s="6">
        <f t="shared" si="217"/>
        <v>64.53125</v>
      </c>
      <c r="Q2323" t="str">
        <f t="shared" si="218"/>
        <v>food</v>
      </c>
      <c r="R2323" t="str">
        <f t="shared" si="219"/>
        <v>small batch</v>
      </c>
      <c r="S2323" s="10">
        <f t="shared" si="220"/>
        <v>42799.260428240741</v>
      </c>
      <c r="T2323" s="10">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s="6">
        <f t="shared" si="217"/>
        <v>21.25</v>
      </c>
      <c r="Q2324" t="str">
        <f t="shared" si="218"/>
        <v>food</v>
      </c>
      <c r="R2324" t="str">
        <f t="shared" si="219"/>
        <v>small batch</v>
      </c>
      <c r="S2324" s="10">
        <f t="shared" si="220"/>
        <v>42804.895474537043</v>
      </c>
      <c r="T2324" s="10">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s="6">
        <f t="shared" si="217"/>
        <v>30</v>
      </c>
      <c r="Q2325" t="str">
        <f t="shared" si="218"/>
        <v>food</v>
      </c>
      <c r="R2325" t="str">
        <f t="shared" si="219"/>
        <v>small batch</v>
      </c>
      <c r="S2325" s="10">
        <f t="shared" si="220"/>
        <v>42807.755173611105</v>
      </c>
      <c r="T2325" s="10">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s="6">
        <f t="shared" si="217"/>
        <v>11.428571428571429</v>
      </c>
      <c r="Q2327" t="str">
        <f t="shared" si="218"/>
        <v>food</v>
      </c>
      <c r="R2327" t="str">
        <f t="shared" si="219"/>
        <v>small batch</v>
      </c>
      <c r="S2327" s="10">
        <f t="shared" si="220"/>
        <v>42794.022349537037</v>
      </c>
      <c r="T2327" s="10">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s="6">
        <f t="shared" si="217"/>
        <v>108</v>
      </c>
      <c r="Q2328" t="str">
        <f t="shared" si="218"/>
        <v>food</v>
      </c>
      <c r="R2328" t="str">
        <f t="shared" si="219"/>
        <v>small batch</v>
      </c>
      <c r="S2328" s="10">
        <f t="shared" si="220"/>
        <v>42804.034120370372</v>
      </c>
      <c r="T2328" s="10">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s="6">
        <f t="shared" si="217"/>
        <v>54.883162444113267</v>
      </c>
      <c r="Q2329" t="str">
        <f t="shared" si="218"/>
        <v>food</v>
      </c>
      <c r="R2329" t="str">
        <f t="shared" si="219"/>
        <v>small batch</v>
      </c>
      <c r="S2329" s="10">
        <f t="shared" si="220"/>
        <v>41842.917129629634</v>
      </c>
      <c r="T2329" s="10">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s="6">
        <f t="shared" si="217"/>
        <v>75.502840909090907</v>
      </c>
      <c r="Q2334" t="str">
        <f t="shared" si="218"/>
        <v>food</v>
      </c>
      <c r="R2334" t="str">
        <f t="shared" si="219"/>
        <v>small batch</v>
      </c>
      <c r="S2334" s="10">
        <f t="shared" si="220"/>
        <v>42011.628136574072</v>
      </c>
      <c r="T2334" s="10">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s="6">
        <f t="shared" si="217"/>
        <v>60.865671641791046</v>
      </c>
      <c r="Q2336" t="str">
        <f t="shared" si="218"/>
        <v>food</v>
      </c>
      <c r="R2336" t="str">
        <f t="shared" si="219"/>
        <v>small batch</v>
      </c>
      <c r="S2336" s="10">
        <f t="shared" si="220"/>
        <v>41918.670115740737</v>
      </c>
      <c r="T2336" s="10">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s="6">
        <f t="shared" si="217"/>
        <v>48.104623556581984</v>
      </c>
      <c r="Q2338" t="str">
        <f t="shared" si="218"/>
        <v>food</v>
      </c>
      <c r="R2338" t="str">
        <f t="shared" si="219"/>
        <v>small batch</v>
      </c>
      <c r="S2338" s="10">
        <f t="shared" si="220"/>
        <v>41666.924710648149</v>
      </c>
      <c r="T2338" s="10">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s="6">
        <f t="shared" si="217"/>
        <v>123.34552845528455</v>
      </c>
      <c r="Q2340" t="str">
        <f t="shared" si="218"/>
        <v>food</v>
      </c>
      <c r="R2340" t="str">
        <f t="shared" si="219"/>
        <v>small batch</v>
      </c>
      <c r="S2340" s="10">
        <f t="shared" si="220"/>
        <v>41789.896805555552</v>
      </c>
      <c r="T2340" s="10">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s="6">
        <f t="shared" si="217"/>
        <v>66.623188405797094</v>
      </c>
      <c r="Q2341" t="str">
        <f t="shared" si="218"/>
        <v>food</v>
      </c>
      <c r="R2341" t="str">
        <f t="shared" si="219"/>
        <v>small batch</v>
      </c>
      <c r="S2341" s="10">
        <f t="shared" si="220"/>
        <v>42692.79987268518</v>
      </c>
      <c r="T2341" s="10">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0">
        <f t="shared" si="220"/>
        <v>42167.813703703709</v>
      </c>
      <c r="T2343" s="10">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0">
        <f t="shared" si="220"/>
        <v>41897.702199074076</v>
      </c>
      <c r="T2344" s="10">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s="6">
        <f t="shared" si="217"/>
        <v>300</v>
      </c>
      <c r="Q2345" t="str">
        <f t="shared" si="218"/>
        <v>technology</v>
      </c>
      <c r="R2345" t="str">
        <f t="shared" si="219"/>
        <v>web</v>
      </c>
      <c r="S2345" s="10">
        <f t="shared" si="220"/>
        <v>42327.825289351851</v>
      </c>
      <c r="T2345" s="10">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s="6">
        <f t="shared" si="217"/>
        <v>1</v>
      </c>
      <c r="Q2346" t="str">
        <f t="shared" si="218"/>
        <v>technology</v>
      </c>
      <c r="R2346" t="str">
        <f t="shared" si="219"/>
        <v>web</v>
      </c>
      <c r="S2346" s="10">
        <f t="shared" si="220"/>
        <v>42515.727650462963</v>
      </c>
      <c r="T2346" s="10">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0">
        <f t="shared" si="220"/>
        <v>42060.001805555556</v>
      </c>
      <c r="T2347" s="10">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s="6">
        <f t="shared" si="217"/>
        <v>13</v>
      </c>
      <c r="Q2348" t="str">
        <f t="shared" si="218"/>
        <v>technology</v>
      </c>
      <c r="R2348" t="str">
        <f t="shared" si="219"/>
        <v>web</v>
      </c>
      <c r="S2348" s="10">
        <f t="shared" si="220"/>
        <v>42615.79896990741</v>
      </c>
      <c r="T2348" s="10">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s="6">
        <f t="shared" si="217"/>
        <v>15</v>
      </c>
      <c r="Q2349" t="str">
        <f t="shared" si="218"/>
        <v>technology</v>
      </c>
      <c r="R2349" t="str">
        <f t="shared" si="219"/>
        <v>web</v>
      </c>
      <c r="S2349" s="10">
        <f t="shared" si="220"/>
        <v>42577.607361111113</v>
      </c>
      <c r="T2349" s="10">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s="6">
        <f t="shared" si="217"/>
        <v>54</v>
      </c>
      <c r="Q2350" t="str">
        <f t="shared" si="218"/>
        <v>technology</v>
      </c>
      <c r="R2350" t="str">
        <f t="shared" si="219"/>
        <v>web</v>
      </c>
      <c r="S2350" s="10">
        <f t="shared" si="220"/>
        <v>42360.932152777779</v>
      </c>
      <c r="T2350" s="10">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0">
        <f t="shared" si="220"/>
        <v>42198.775787037041</v>
      </c>
      <c r="T2351" s="10">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0">
        <f t="shared" si="220"/>
        <v>42708.842245370368</v>
      </c>
      <c r="T2352" s="10">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s="6">
        <f t="shared" si="217"/>
        <v>15.428571428571429</v>
      </c>
      <c r="Q2353" t="str">
        <f t="shared" si="218"/>
        <v>technology</v>
      </c>
      <c r="R2353" t="str">
        <f t="shared" si="219"/>
        <v>web</v>
      </c>
      <c r="S2353" s="10">
        <f t="shared" si="220"/>
        <v>42094.101145833338</v>
      </c>
      <c r="T2353" s="10">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0">
        <f t="shared" si="220"/>
        <v>42101.633703703701</v>
      </c>
      <c r="T2354" s="10">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0">
        <f t="shared" si="220"/>
        <v>42103.676180555558</v>
      </c>
      <c r="T2355" s="10">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s="6">
        <f t="shared" si="217"/>
        <v>25</v>
      </c>
      <c r="Q2356" t="str">
        <f t="shared" si="218"/>
        <v>technology</v>
      </c>
      <c r="R2356" t="str">
        <f t="shared" si="219"/>
        <v>web</v>
      </c>
      <c r="S2356" s="10">
        <f t="shared" si="220"/>
        <v>41954.722916666666</v>
      </c>
      <c r="T2356" s="10">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s="6">
        <f t="shared" si="217"/>
        <v>27.5</v>
      </c>
      <c r="Q2357" t="str">
        <f t="shared" si="218"/>
        <v>technology</v>
      </c>
      <c r="R2357" t="str">
        <f t="shared" si="219"/>
        <v>web</v>
      </c>
      <c r="S2357" s="10">
        <f t="shared" si="220"/>
        <v>42096.918240740735</v>
      </c>
      <c r="T2357" s="10">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0">
        <f t="shared" si="220"/>
        <v>42130.78361111111</v>
      </c>
      <c r="T2358" s="10">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0">
        <f t="shared" si="220"/>
        <v>42264.620115740734</v>
      </c>
      <c r="T2359" s="10">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0">
        <f t="shared" si="220"/>
        <v>41978.930972222224</v>
      </c>
      <c r="T2360" s="10">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s="6">
        <f t="shared" si="217"/>
        <v>367</v>
      </c>
      <c r="Q2361" t="str">
        <f t="shared" si="218"/>
        <v>technology</v>
      </c>
      <c r="R2361" t="str">
        <f t="shared" si="219"/>
        <v>web</v>
      </c>
      <c r="S2361" s="10">
        <f t="shared" si="220"/>
        <v>42159.649583333332</v>
      </c>
      <c r="T2361" s="10">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s="6">
        <f t="shared" si="217"/>
        <v>2</v>
      </c>
      <c r="Q2362" t="str">
        <f t="shared" si="218"/>
        <v>technology</v>
      </c>
      <c r="R2362" t="str">
        <f t="shared" si="219"/>
        <v>web</v>
      </c>
      <c r="S2362" s="10">
        <f t="shared" si="220"/>
        <v>42377.70694444445</v>
      </c>
      <c r="T2362" s="10">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0">
        <f t="shared" si="220"/>
        <v>42466.858888888892</v>
      </c>
      <c r="T2363" s="10">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s="6">
        <f t="shared" si="217"/>
        <v>60</v>
      </c>
      <c r="Q2364" t="str">
        <f t="shared" si="218"/>
        <v>technology</v>
      </c>
      <c r="R2364" t="str">
        <f t="shared" si="219"/>
        <v>web</v>
      </c>
      <c r="S2364" s="10">
        <f t="shared" si="220"/>
        <v>41954.688310185185</v>
      </c>
      <c r="T2364" s="10">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0">
        <f t="shared" si="220"/>
        <v>42322.011574074073</v>
      </c>
      <c r="T2365" s="10">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0">
        <f t="shared" si="220"/>
        <v>42248.934675925921</v>
      </c>
      <c r="T2366" s="10">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0">
        <f t="shared" si="220"/>
        <v>42346.736400462964</v>
      </c>
      <c r="T2367" s="10">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s="6">
        <f t="shared" si="217"/>
        <v>97.407407407407405</v>
      </c>
      <c r="Q2368" t="str">
        <f t="shared" si="218"/>
        <v>technology</v>
      </c>
      <c r="R2368" t="str">
        <f t="shared" si="219"/>
        <v>web</v>
      </c>
      <c r="S2368" s="10">
        <f t="shared" si="220"/>
        <v>42268.531631944439</v>
      </c>
      <c r="T2368" s="10">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s="6">
        <f t="shared" si="217"/>
        <v>47.857142857142854</v>
      </c>
      <c r="Q2369" t="str">
        <f t="shared" si="218"/>
        <v>technology</v>
      </c>
      <c r="R2369" t="str">
        <f t="shared" si="219"/>
        <v>web</v>
      </c>
      <c r="S2369" s="10">
        <f t="shared" si="220"/>
        <v>42425.970092592594</v>
      </c>
      <c r="T2369" s="10">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s="6">
        <f t="shared" si="217"/>
        <v>50</v>
      </c>
      <c r="Q2370" t="str">
        <f t="shared" si="218"/>
        <v>technology</v>
      </c>
      <c r="R2370" t="str">
        <f t="shared" si="219"/>
        <v>web</v>
      </c>
      <c r="S2370" s="10">
        <f t="shared" si="220"/>
        <v>42063.721817129626</v>
      </c>
      <c r="T2370" s="10">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s="6" t="e">
        <f t="shared" ref="P2371:P2434" si="223">E2371/L2371</f>
        <v>#DIV/0!</v>
      </c>
      <c r="Q2371" t="str">
        <f t="shared" ref="Q2371:Q2434" si="224">LEFT(N2371,SEARCH("/",N2371)-1)</f>
        <v>technology</v>
      </c>
      <c r="R2371" t="str">
        <f t="shared" ref="R2371:R2434" si="225">RIGHT(N2371,LEN(N2371)-SEARCH("/",N2371))</f>
        <v>web</v>
      </c>
      <c r="S2371" s="10">
        <f t="shared" ref="S2371:S2434" si="226">(((J2371/60)/60)/24)+DATE(1970,1,1)</f>
        <v>42380.812627314815</v>
      </c>
      <c r="T2371" s="10">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s="6">
        <f t="shared" si="223"/>
        <v>20.5</v>
      </c>
      <c r="Q2372" t="str">
        <f t="shared" si="224"/>
        <v>technology</v>
      </c>
      <c r="R2372" t="str">
        <f t="shared" si="225"/>
        <v>web</v>
      </c>
      <c r="S2372" s="10">
        <f t="shared" si="226"/>
        <v>41961.18913194444</v>
      </c>
      <c r="T2372" s="10">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0">
        <f t="shared" si="226"/>
        <v>42150.777731481481</v>
      </c>
      <c r="T2373" s="10">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s="6">
        <f t="shared" si="223"/>
        <v>30</v>
      </c>
      <c r="Q2374" t="str">
        <f t="shared" si="224"/>
        <v>technology</v>
      </c>
      <c r="R2374" t="str">
        <f t="shared" si="225"/>
        <v>web</v>
      </c>
      <c r="S2374" s="10">
        <f t="shared" si="226"/>
        <v>42088.069108796291</v>
      </c>
      <c r="T2374" s="10">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s="6">
        <f t="shared" si="223"/>
        <v>50</v>
      </c>
      <c r="Q2375" t="str">
        <f t="shared" si="224"/>
        <v>technology</v>
      </c>
      <c r="R2375" t="str">
        <f t="shared" si="225"/>
        <v>web</v>
      </c>
      <c r="S2375" s="10">
        <f t="shared" si="226"/>
        <v>42215.662314814821</v>
      </c>
      <c r="T2375" s="10">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s="6">
        <f t="shared" si="223"/>
        <v>10</v>
      </c>
      <c r="Q2376" t="str">
        <f t="shared" si="224"/>
        <v>technology</v>
      </c>
      <c r="R2376" t="str">
        <f t="shared" si="225"/>
        <v>web</v>
      </c>
      <c r="S2376" s="10">
        <f t="shared" si="226"/>
        <v>42017.843287037031</v>
      </c>
      <c r="T2376" s="10">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0">
        <f t="shared" si="226"/>
        <v>42592.836076388892</v>
      </c>
      <c r="T2377" s="10">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0">
        <f t="shared" si="226"/>
        <v>42669.870173611111</v>
      </c>
      <c r="T2379" s="10">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0">
        <f t="shared" si="226"/>
        <v>42213.013078703705</v>
      </c>
      <c r="T2380" s="10">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0">
        <f t="shared" si="226"/>
        <v>42237.016388888893</v>
      </c>
      <c r="T2381" s="10">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s="6">
        <f t="shared" si="223"/>
        <v>18.333333333333332</v>
      </c>
      <c r="Q2382" t="str">
        <f t="shared" si="224"/>
        <v>technology</v>
      </c>
      <c r="R2382" t="str">
        <f t="shared" si="225"/>
        <v>web</v>
      </c>
      <c r="S2382" s="10">
        <f t="shared" si="226"/>
        <v>42248.793310185181</v>
      </c>
      <c r="T2382" s="10">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s="6">
        <f t="shared" si="223"/>
        <v>224.42857142857142</v>
      </c>
      <c r="Q2383" t="str">
        <f t="shared" si="224"/>
        <v>technology</v>
      </c>
      <c r="R2383" t="str">
        <f t="shared" si="225"/>
        <v>web</v>
      </c>
      <c r="S2383" s="10">
        <f t="shared" si="226"/>
        <v>42074.935740740737</v>
      </c>
      <c r="T2383" s="10">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s="6">
        <f t="shared" si="223"/>
        <v>37.5</v>
      </c>
      <c r="Q2384" t="str">
        <f t="shared" si="224"/>
        <v>technology</v>
      </c>
      <c r="R2384" t="str">
        <f t="shared" si="225"/>
        <v>web</v>
      </c>
      <c r="S2384" s="10">
        <f t="shared" si="226"/>
        <v>42195.187534722223</v>
      </c>
      <c r="T2384" s="10">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s="6">
        <f t="shared" si="223"/>
        <v>145</v>
      </c>
      <c r="Q2385" t="str">
        <f t="shared" si="224"/>
        <v>technology</v>
      </c>
      <c r="R2385" t="str">
        <f t="shared" si="225"/>
        <v>web</v>
      </c>
      <c r="S2385" s="10">
        <f t="shared" si="226"/>
        <v>42027.056793981479</v>
      </c>
      <c r="T2385" s="10">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s="6">
        <f t="shared" si="223"/>
        <v>1</v>
      </c>
      <c r="Q2386" t="str">
        <f t="shared" si="224"/>
        <v>technology</v>
      </c>
      <c r="R2386" t="str">
        <f t="shared" si="225"/>
        <v>web</v>
      </c>
      <c r="S2386" s="10">
        <f t="shared" si="226"/>
        <v>41927.067627314813</v>
      </c>
      <c r="T2386" s="10">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s="6">
        <f t="shared" si="223"/>
        <v>112.57142857142857</v>
      </c>
      <c r="Q2387" t="str">
        <f t="shared" si="224"/>
        <v>technology</v>
      </c>
      <c r="R2387" t="str">
        <f t="shared" si="225"/>
        <v>web</v>
      </c>
      <c r="S2387" s="10">
        <f t="shared" si="226"/>
        <v>42191.70175925926</v>
      </c>
      <c r="T2387" s="10">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0">
        <f t="shared" si="226"/>
        <v>41954.838240740741</v>
      </c>
      <c r="T2388" s="10">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s="6">
        <f t="shared" si="223"/>
        <v>342</v>
      </c>
      <c r="Q2389" t="str">
        <f t="shared" si="224"/>
        <v>technology</v>
      </c>
      <c r="R2389" t="str">
        <f t="shared" si="225"/>
        <v>web</v>
      </c>
      <c r="S2389" s="10">
        <f t="shared" si="226"/>
        <v>42528.626620370371</v>
      </c>
      <c r="T2389" s="10">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s="6">
        <f t="shared" si="223"/>
        <v>57.875</v>
      </c>
      <c r="Q2390" t="str">
        <f t="shared" si="224"/>
        <v>technology</v>
      </c>
      <c r="R2390" t="str">
        <f t="shared" si="225"/>
        <v>web</v>
      </c>
      <c r="S2390" s="10">
        <f t="shared" si="226"/>
        <v>41989.853692129633</v>
      </c>
      <c r="T2390" s="10">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s="6">
        <f t="shared" si="223"/>
        <v>30</v>
      </c>
      <c r="Q2391" t="str">
        <f t="shared" si="224"/>
        <v>technology</v>
      </c>
      <c r="R2391" t="str">
        <f t="shared" si="225"/>
        <v>web</v>
      </c>
      <c r="S2391" s="10">
        <f t="shared" si="226"/>
        <v>42179.653379629628</v>
      </c>
      <c r="T2391" s="10">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0">
        <f t="shared" si="226"/>
        <v>41968.262314814812</v>
      </c>
      <c r="T2392" s="10">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s="6">
        <f t="shared" si="223"/>
        <v>25</v>
      </c>
      <c r="Q2393" t="str">
        <f t="shared" si="224"/>
        <v>technology</v>
      </c>
      <c r="R2393" t="str">
        <f t="shared" si="225"/>
        <v>web</v>
      </c>
      <c r="S2393" s="10">
        <f t="shared" si="226"/>
        <v>42064.794490740736</v>
      </c>
      <c r="T2393" s="10">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0">
        <f t="shared" si="226"/>
        <v>42276.120636574073</v>
      </c>
      <c r="T2394" s="10">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s="6">
        <f t="shared" si="223"/>
        <v>50</v>
      </c>
      <c r="Q2395" t="str">
        <f t="shared" si="224"/>
        <v>technology</v>
      </c>
      <c r="R2395" t="str">
        <f t="shared" si="225"/>
        <v>web</v>
      </c>
      <c r="S2395" s="10">
        <f t="shared" si="226"/>
        <v>42194.648344907408</v>
      </c>
      <c r="T2395" s="10">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s="6">
        <f t="shared" si="223"/>
        <v>1.5</v>
      </c>
      <c r="Q2396" t="str">
        <f t="shared" si="224"/>
        <v>technology</v>
      </c>
      <c r="R2396" t="str">
        <f t="shared" si="225"/>
        <v>web</v>
      </c>
      <c r="S2396" s="10">
        <f t="shared" si="226"/>
        <v>42031.362187499995</v>
      </c>
      <c r="T2396" s="10">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0">
        <f t="shared" si="226"/>
        <v>42717.121377314819</v>
      </c>
      <c r="T2397" s="10">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s="6">
        <f t="shared" si="223"/>
        <v>10</v>
      </c>
      <c r="Q2398" t="str">
        <f t="shared" si="224"/>
        <v>technology</v>
      </c>
      <c r="R2398" t="str">
        <f t="shared" si="225"/>
        <v>web</v>
      </c>
      <c r="S2398" s="10">
        <f t="shared" si="226"/>
        <v>42262.849050925928</v>
      </c>
      <c r="T2398" s="10">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0">
        <f t="shared" si="226"/>
        <v>41976.88490740741</v>
      </c>
      <c r="T2399" s="10">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0">
        <f t="shared" si="226"/>
        <v>42157.916481481487</v>
      </c>
      <c r="T2400" s="10">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0">
        <f t="shared" si="226"/>
        <v>41956.853078703702</v>
      </c>
      <c r="T2401" s="10">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0">
        <f t="shared" si="226"/>
        <v>42444.268101851849</v>
      </c>
      <c r="T2402" s="10">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s="6">
        <f t="shared" si="223"/>
        <v>22.333333333333332</v>
      </c>
      <c r="Q2403" t="str">
        <f t="shared" si="224"/>
        <v>food</v>
      </c>
      <c r="R2403" t="str">
        <f t="shared" si="225"/>
        <v>food trucks</v>
      </c>
      <c r="S2403" s="10">
        <f t="shared" si="226"/>
        <v>42374.822870370372</v>
      </c>
      <c r="T2403" s="10">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s="6">
        <f t="shared" si="223"/>
        <v>52</v>
      </c>
      <c r="Q2404" t="str">
        <f t="shared" si="224"/>
        <v>food</v>
      </c>
      <c r="R2404" t="str">
        <f t="shared" si="225"/>
        <v>food trucks</v>
      </c>
      <c r="S2404" s="10">
        <f t="shared" si="226"/>
        <v>42107.679756944446</v>
      </c>
      <c r="T2404" s="10">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s="6">
        <f t="shared" si="223"/>
        <v>16.833333333333332</v>
      </c>
      <c r="Q2405" t="str">
        <f t="shared" si="224"/>
        <v>food</v>
      </c>
      <c r="R2405" t="str">
        <f t="shared" si="225"/>
        <v>food trucks</v>
      </c>
      <c r="S2405" s="10">
        <f t="shared" si="226"/>
        <v>42399.882615740738</v>
      </c>
      <c r="T2405" s="10">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0">
        <f t="shared" si="226"/>
        <v>42342.03943287037</v>
      </c>
      <c r="T2406" s="10">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s="6">
        <f t="shared" si="223"/>
        <v>56.3</v>
      </c>
      <c r="Q2407" t="str">
        <f t="shared" si="224"/>
        <v>food</v>
      </c>
      <c r="R2407" t="str">
        <f t="shared" si="225"/>
        <v>food trucks</v>
      </c>
      <c r="S2407" s="10">
        <f t="shared" si="226"/>
        <v>42595.585358796292</v>
      </c>
      <c r="T2407" s="10">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s="6">
        <f t="shared" si="223"/>
        <v>84.0625</v>
      </c>
      <c r="Q2408" t="str">
        <f t="shared" si="224"/>
        <v>food</v>
      </c>
      <c r="R2408" t="str">
        <f t="shared" si="225"/>
        <v>food trucks</v>
      </c>
      <c r="S2408" s="10">
        <f t="shared" si="226"/>
        <v>41983.110995370371</v>
      </c>
      <c r="T2408" s="10">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s="6">
        <f t="shared" si="223"/>
        <v>168.39393939393941</v>
      </c>
      <c r="Q2409" t="str">
        <f t="shared" si="224"/>
        <v>food</v>
      </c>
      <c r="R2409" t="str">
        <f t="shared" si="225"/>
        <v>food trucks</v>
      </c>
      <c r="S2409" s="10">
        <f t="shared" si="226"/>
        <v>42082.575555555552</v>
      </c>
      <c r="T2409" s="10">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s="6">
        <f t="shared" si="223"/>
        <v>15</v>
      </c>
      <c r="Q2410" t="str">
        <f t="shared" si="224"/>
        <v>food</v>
      </c>
      <c r="R2410" t="str">
        <f t="shared" si="225"/>
        <v>food trucks</v>
      </c>
      <c r="S2410" s="10">
        <f t="shared" si="226"/>
        <v>41919.140706018516</v>
      </c>
      <c r="T2410" s="10">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s="6">
        <f t="shared" si="223"/>
        <v>76.666666666666671</v>
      </c>
      <c r="Q2411" t="str">
        <f t="shared" si="224"/>
        <v>food</v>
      </c>
      <c r="R2411" t="str">
        <f t="shared" si="225"/>
        <v>food trucks</v>
      </c>
      <c r="S2411" s="10">
        <f t="shared" si="226"/>
        <v>42204.875868055555</v>
      </c>
      <c r="T2411" s="10">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0">
        <f t="shared" si="226"/>
        <v>42224.408275462964</v>
      </c>
      <c r="T2412" s="10">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s="6">
        <f t="shared" si="223"/>
        <v>50.333333333333336</v>
      </c>
      <c r="Q2413" t="str">
        <f t="shared" si="224"/>
        <v>food</v>
      </c>
      <c r="R2413" t="str">
        <f t="shared" si="225"/>
        <v>food trucks</v>
      </c>
      <c r="S2413" s="10">
        <f t="shared" si="226"/>
        <v>42211.732430555552</v>
      </c>
      <c r="T2413" s="10">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0">
        <f t="shared" si="226"/>
        <v>42655.736956018518</v>
      </c>
      <c r="T2414" s="10">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s="6">
        <f t="shared" si="223"/>
        <v>8.3333333333333339</v>
      </c>
      <c r="Q2415" t="str">
        <f t="shared" si="224"/>
        <v>food</v>
      </c>
      <c r="R2415" t="str">
        <f t="shared" si="225"/>
        <v>food trucks</v>
      </c>
      <c r="S2415" s="10">
        <f t="shared" si="226"/>
        <v>41760.10974537037</v>
      </c>
      <c r="T2415" s="10">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s="6">
        <f t="shared" si="223"/>
        <v>35.384615384615387</v>
      </c>
      <c r="Q2416" t="str">
        <f t="shared" si="224"/>
        <v>food</v>
      </c>
      <c r="R2416" t="str">
        <f t="shared" si="225"/>
        <v>food trucks</v>
      </c>
      <c r="S2416" s="10">
        <f t="shared" si="226"/>
        <v>42198.695138888885</v>
      </c>
      <c r="T2416" s="10">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s="6">
        <f t="shared" si="223"/>
        <v>55.833333333333336</v>
      </c>
      <c r="Q2417" t="str">
        <f t="shared" si="224"/>
        <v>food</v>
      </c>
      <c r="R2417" t="str">
        <f t="shared" si="225"/>
        <v>food trucks</v>
      </c>
      <c r="S2417" s="10">
        <f t="shared" si="226"/>
        <v>42536.862800925926</v>
      </c>
      <c r="T2417" s="10">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s="6">
        <f t="shared" si="223"/>
        <v>5</v>
      </c>
      <c r="Q2418" t="str">
        <f t="shared" si="224"/>
        <v>food</v>
      </c>
      <c r="R2418" t="str">
        <f t="shared" si="225"/>
        <v>food trucks</v>
      </c>
      <c r="S2418" s="10">
        <f t="shared" si="226"/>
        <v>42019.737766203703</v>
      </c>
      <c r="T2418" s="10">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0">
        <f t="shared" si="226"/>
        <v>41831.884108796294</v>
      </c>
      <c r="T2419" s="10">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s="6">
        <f t="shared" si="223"/>
        <v>1</v>
      </c>
      <c r="Q2420" t="str">
        <f t="shared" si="224"/>
        <v>food</v>
      </c>
      <c r="R2420" t="str">
        <f t="shared" si="225"/>
        <v>food trucks</v>
      </c>
      <c r="S2420" s="10">
        <f t="shared" si="226"/>
        <v>42027.856990740736</v>
      </c>
      <c r="T2420" s="10">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0">
        <f t="shared" si="226"/>
        <v>41993.738298611104</v>
      </c>
      <c r="T2421" s="10">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s="6">
        <f t="shared" si="223"/>
        <v>69.472222222222229</v>
      </c>
      <c r="Q2422" t="str">
        <f t="shared" si="224"/>
        <v>food</v>
      </c>
      <c r="R2422" t="str">
        <f t="shared" si="225"/>
        <v>food trucks</v>
      </c>
      <c r="S2422" s="10">
        <f t="shared" si="226"/>
        <v>41893.028877314813</v>
      </c>
      <c r="T2422" s="10">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s="6">
        <f t="shared" si="223"/>
        <v>1</v>
      </c>
      <c r="Q2423" t="str">
        <f t="shared" si="224"/>
        <v>food</v>
      </c>
      <c r="R2423" t="str">
        <f t="shared" si="225"/>
        <v>food trucks</v>
      </c>
      <c r="S2423" s="10">
        <f t="shared" si="226"/>
        <v>42026.687453703707</v>
      </c>
      <c r="T2423" s="10">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s="6">
        <f t="shared" si="223"/>
        <v>1</v>
      </c>
      <c r="Q2424" t="str">
        <f t="shared" si="224"/>
        <v>food</v>
      </c>
      <c r="R2424" t="str">
        <f t="shared" si="225"/>
        <v>food trucks</v>
      </c>
      <c r="S2424" s="10">
        <f t="shared" si="226"/>
        <v>42044.724953703699</v>
      </c>
      <c r="T2424" s="10">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s="6">
        <f t="shared" si="223"/>
        <v>8</v>
      </c>
      <c r="Q2425" t="str">
        <f t="shared" si="224"/>
        <v>food</v>
      </c>
      <c r="R2425" t="str">
        <f t="shared" si="225"/>
        <v>food trucks</v>
      </c>
      <c r="S2425" s="10">
        <f t="shared" si="226"/>
        <v>41974.704745370371</v>
      </c>
      <c r="T2425" s="10">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s="6">
        <f t="shared" si="223"/>
        <v>34.444444444444443</v>
      </c>
      <c r="Q2426" t="str">
        <f t="shared" si="224"/>
        <v>food</v>
      </c>
      <c r="R2426" t="str">
        <f t="shared" si="225"/>
        <v>food trucks</v>
      </c>
      <c r="S2426" s="10">
        <f t="shared" si="226"/>
        <v>41909.892453703702</v>
      </c>
      <c r="T2426" s="10">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s="6">
        <f t="shared" si="223"/>
        <v>1</v>
      </c>
      <c r="Q2427" t="str">
        <f t="shared" si="224"/>
        <v>food</v>
      </c>
      <c r="R2427" t="str">
        <f t="shared" si="225"/>
        <v>food trucks</v>
      </c>
      <c r="S2427" s="10">
        <f t="shared" si="226"/>
        <v>42502.913761574076</v>
      </c>
      <c r="T2427" s="10">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0">
        <f t="shared" si="226"/>
        <v>42164.170046296291</v>
      </c>
      <c r="T2428" s="10">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s="6">
        <f t="shared" si="223"/>
        <v>1</v>
      </c>
      <c r="Q2429" t="str">
        <f t="shared" si="224"/>
        <v>food</v>
      </c>
      <c r="R2429" t="str">
        <f t="shared" si="225"/>
        <v>food trucks</v>
      </c>
      <c r="S2429" s="10">
        <f t="shared" si="226"/>
        <v>42412.318668981476</v>
      </c>
      <c r="T2429" s="10">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s="6">
        <f t="shared" si="223"/>
        <v>1</v>
      </c>
      <c r="Q2430" t="str">
        <f t="shared" si="224"/>
        <v>food</v>
      </c>
      <c r="R2430" t="str">
        <f t="shared" si="225"/>
        <v>food trucks</v>
      </c>
      <c r="S2430" s="10">
        <f t="shared" si="226"/>
        <v>42045.784155092595</v>
      </c>
      <c r="T2430" s="10">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s="6">
        <f t="shared" si="223"/>
        <v>501.25</v>
      </c>
      <c r="Q2431" t="str">
        <f t="shared" si="224"/>
        <v>food</v>
      </c>
      <c r="R2431" t="str">
        <f t="shared" si="225"/>
        <v>food trucks</v>
      </c>
      <c r="S2431" s="10">
        <f t="shared" si="226"/>
        <v>42734.879236111112</v>
      </c>
      <c r="T2431" s="10">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s="6">
        <f t="shared" si="223"/>
        <v>10.5</v>
      </c>
      <c r="Q2432" t="str">
        <f t="shared" si="224"/>
        <v>food</v>
      </c>
      <c r="R2432" t="str">
        <f t="shared" si="225"/>
        <v>food trucks</v>
      </c>
      <c r="S2432" s="10">
        <f t="shared" si="226"/>
        <v>42382.130833333329</v>
      </c>
      <c r="T2432" s="10">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s="6">
        <f t="shared" si="223"/>
        <v>1</v>
      </c>
      <c r="Q2433" t="str">
        <f t="shared" si="224"/>
        <v>food</v>
      </c>
      <c r="R2433" t="str">
        <f t="shared" si="225"/>
        <v>food trucks</v>
      </c>
      <c r="S2433" s="10">
        <f t="shared" si="226"/>
        <v>42489.099687499998</v>
      </c>
      <c r="T2433" s="10">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s="6">
        <f t="shared" si="223"/>
        <v>1</v>
      </c>
      <c r="Q2434" t="str">
        <f t="shared" si="224"/>
        <v>food</v>
      </c>
      <c r="R2434" t="str">
        <f t="shared" si="225"/>
        <v>food trucks</v>
      </c>
      <c r="S2434" s="10">
        <f t="shared" si="226"/>
        <v>42041.218715277777</v>
      </c>
      <c r="T2434" s="10">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s="6" t="e">
        <f t="shared" ref="P2435:P2498" si="229">E2435/L2435</f>
        <v>#DIV/0!</v>
      </c>
      <c r="Q2435" t="str">
        <f t="shared" ref="Q2435:Q2498" si="230">LEFT(N2435,SEARCH("/",N2435)-1)</f>
        <v>food</v>
      </c>
      <c r="R2435" t="str">
        <f t="shared" ref="R2435:R2498" si="231">RIGHT(N2435,LEN(N2435)-SEARCH("/",N2435))</f>
        <v>food trucks</v>
      </c>
      <c r="S2435" s="10">
        <f t="shared" ref="S2435:S2498" si="232">(((J2435/60)/60)/24)+DATE(1970,1,1)</f>
        <v>42397.89980324074</v>
      </c>
      <c r="T2435" s="10">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s="6">
        <f t="shared" si="229"/>
        <v>13</v>
      </c>
      <c r="Q2436" t="str">
        <f t="shared" si="230"/>
        <v>food</v>
      </c>
      <c r="R2436" t="str">
        <f t="shared" si="231"/>
        <v>food trucks</v>
      </c>
      <c r="S2436" s="10">
        <f t="shared" si="232"/>
        <v>42180.18604166666</v>
      </c>
      <c r="T2436" s="10">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s="6">
        <f t="shared" si="229"/>
        <v>306</v>
      </c>
      <c r="Q2437" t="str">
        <f t="shared" si="230"/>
        <v>food</v>
      </c>
      <c r="R2437" t="str">
        <f t="shared" si="231"/>
        <v>food trucks</v>
      </c>
      <c r="S2437" s="10">
        <f t="shared" si="232"/>
        <v>42252.277615740735</v>
      </c>
      <c r="T2437" s="10">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s="6">
        <f t="shared" si="229"/>
        <v>22.5</v>
      </c>
      <c r="Q2438" t="str">
        <f t="shared" si="230"/>
        <v>food</v>
      </c>
      <c r="R2438" t="str">
        <f t="shared" si="231"/>
        <v>food trucks</v>
      </c>
      <c r="S2438" s="10">
        <f t="shared" si="232"/>
        <v>42338.615393518514</v>
      </c>
      <c r="T2438" s="10">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0">
        <f t="shared" si="232"/>
        <v>42031.965138888889</v>
      </c>
      <c r="T2439" s="10">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s="6">
        <f t="shared" si="229"/>
        <v>50</v>
      </c>
      <c r="Q2440" t="str">
        <f t="shared" si="230"/>
        <v>food</v>
      </c>
      <c r="R2440" t="str">
        <f t="shared" si="231"/>
        <v>food trucks</v>
      </c>
      <c r="S2440" s="10">
        <f t="shared" si="232"/>
        <v>42285.91506944444</v>
      </c>
      <c r="T2440" s="10">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0">
        <f t="shared" si="232"/>
        <v>42265.818622685183</v>
      </c>
      <c r="T2441" s="10">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s="6">
        <f t="shared" si="229"/>
        <v>5</v>
      </c>
      <c r="Q2442" t="str">
        <f t="shared" si="230"/>
        <v>food</v>
      </c>
      <c r="R2442" t="str">
        <f t="shared" si="231"/>
        <v>food trucks</v>
      </c>
      <c r="S2442" s="10">
        <f t="shared" si="232"/>
        <v>42383.899456018517</v>
      </c>
      <c r="T2442" s="10">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s="6">
        <f t="shared" si="229"/>
        <v>130.23469453376205</v>
      </c>
      <c r="Q2445" t="str">
        <f t="shared" si="230"/>
        <v>food</v>
      </c>
      <c r="R2445" t="str">
        <f t="shared" si="231"/>
        <v>small batch</v>
      </c>
      <c r="S2445" s="10">
        <f t="shared" si="232"/>
        <v>41836.625254629631</v>
      </c>
      <c r="T2445" s="10">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s="6">
        <f t="shared" si="229"/>
        <v>31.691394658753708</v>
      </c>
      <c r="Q2449" t="str">
        <f t="shared" si="230"/>
        <v>food</v>
      </c>
      <c r="R2449" t="str">
        <f t="shared" si="231"/>
        <v>small batch</v>
      </c>
      <c r="S2449" s="10">
        <f t="shared" si="232"/>
        <v>42654.469826388886</v>
      </c>
      <c r="T2449" s="10">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s="6">
        <f t="shared" si="229"/>
        <v>62.06989247311828</v>
      </c>
      <c r="Q2453" t="str">
        <f t="shared" si="230"/>
        <v>food</v>
      </c>
      <c r="R2453" t="str">
        <f t="shared" si="231"/>
        <v>small batch</v>
      </c>
      <c r="S2453" s="10">
        <f t="shared" si="232"/>
        <v>42779.908449074079</v>
      </c>
      <c r="T2453" s="10">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s="6">
        <f t="shared" si="229"/>
        <v>40.492537313432834</v>
      </c>
      <c r="Q2458" t="str">
        <f t="shared" si="230"/>
        <v>food</v>
      </c>
      <c r="R2458" t="str">
        <f t="shared" si="231"/>
        <v>small batch</v>
      </c>
      <c r="S2458" s="10">
        <f t="shared" si="232"/>
        <v>42761.961099537039</v>
      </c>
      <c r="T2458" s="10">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s="6">
        <f t="shared" si="229"/>
        <v>125.98529411764706</v>
      </c>
      <c r="Q2462" t="str">
        <f t="shared" si="230"/>
        <v>food</v>
      </c>
      <c r="R2462" t="str">
        <f t="shared" si="231"/>
        <v>small batch</v>
      </c>
      <c r="S2462" s="10">
        <f t="shared" si="232"/>
        <v>42704.187118055561</v>
      </c>
      <c r="T2462" s="10">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s="6">
        <f t="shared" si="229"/>
        <v>48.07692307692308</v>
      </c>
      <c r="Q2468" t="str">
        <f t="shared" si="230"/>
        <v>music</v>
      </c>
      <c r="R2468" t="str">
        <f t="shared" si="231"/>
        <v>indie rock</v>
      </c>
      <c r="S2468" s="10">
        <f t="shared" si="232"/>
        <v>41373.102465277778</v>
      </c>
      <c r="T2468" s="10">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s="6">
        <f t="shared" si="229"/>
        <v>27.558139534883722</v>
      </c>
      <c r="Q2469" t="str">
        <f t="shared" si="230"/>
        <v>music</v>
      </c>
      <c r="R2469" t="str">
        <f t="shared" si="231"/>
        <v>indie rock</v>
      </c>
      <c r="S2469" s="10">
        <f t="shared" si="232"/>
        <v>41025.874201388891</v>
      </c>
      <c r="T2469" s="10">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s="6">
        <f t="shared" si="229"/>
        <v>28.65666666666667</v>
      </c>
      <c r="Q2472" t="str">
        <f t="shared" si="230"/>
        <v>music</v>
      </c>
      <c r="R2472" t="str">
        <f t="shared" si="231"/>
        <v>indie rock</v>
      </c>
      <c r="S2472" s="10">
        <f t="shared" si="232"/>
        <v>41023.07471064815</v>
      </c>
      <c r="T2472" s="10">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s="6">
        <f t="shared" si="229"/>
        <v>42.553191489361701</v>
      </c>
      <c r="Q2475" t="str">
        <f t="shared" si="230"/>
        <v>music</v>
      </c>
      <c r="R2475" t="str">
        <f t="shared" si="231"/>
        <v>indie rock</v>
      </c>
      <c r="S2475" s="10">
        <f t="shared" si="232"/>
        <v>41193.748483796298</v>
      </c>
      <c r="T2475" s="10">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s="6">
        <f t="shared" si="229"/>
        <v>131.58368421052631</v>
      </c>
      <c r="Q2476" t="str">
        <f t="shared" si="230"/>
        <v>music</v>
      </c>
      <c r="R2476" t="str">
        <f t="shared" si="231"/>
        <v>indie rock</v>
      </c>
      <c r="S2476" s="10">
        <f t="shared" si="232"/>
        <v>40417.011296296296</v>
      </c>
      <c r="T2476" s="10">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s="6">
        <f t="shared" si="229"/>
        <v>32.320987654320987</v>
      </c>
      <c r="Q2477" t="str">
        <f t="shared" si="230"/>
        <v>music</v>
      </c>
      <c r="R2477" t="str">
        <f t="shared" si="231"/>
        <v>indie rock</v>
      </c>
      <c r="S2477" s="10">
        <f t="shared" si="232"/>
        <v>40310.287673611114</v>
      </c>
      <c r="T2477" s="10">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s="6">
        <f t="shared" si="229"/>
        <v>61.103999999999999</v>
      </c>
      <c r="Q2478" t="str">
        <f t="shared" si="230"/>
        <v>music</v>
      </c>
      <c r="R2478" t="str">
        <f t="shared" si="231"/>
        <v>indie rock</v>
      </c>
      <c r="S2478" s="10">
        <f t="shared" si="232"/>
        <v>41913.328356481477</v>
      </c>
      <c r="T2478" s="10">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s="6">
        <f t="shared" si="229"/>
        <v>25.020624999999999</v>
      </c>
      <c r="Q2481" t="str">
        <f t="shared" si="230"/>
        <v>music</v>
      </c>
      <c r="R2481" t="str">
        <f t="shared" si="231"/>
        <v>indie rock</v>
      </c>
      <c r="S2481" s="10">
        <f t="shared" si="232"/>
        <v>41107.726782407408</v>
      </c>
      <c r="T2481" s="10">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s="6">
        <f t="shared" si="229"/>
        <v>250</v>
      </c>
      <c r="Q2482" t="str">
        <f t="shared" si="230"/>
        <v>music</v>
      </c>
      <c r="R2482" t="str">
        <f t="shared" si="231"/>
        <v>indie rock</v>
      </c>
      <c r="S2482" s="10">
        <f t="shared" si="232"/>
        <v>42227.936157407406</v>
      </c>
      <c r="T2482" s="10">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s="6">
        <f t="shared" si="229"/>
        <v>47.541473684210523</v>
      </c>
      <c r="Q2483" t="str">
        <f t="shared" si="230"/>
        <v>music</v>
      </c>
      <c r="R2483" t="str">
        <f t="shared" si="231"/>
        <v>indie rock</v>
      </c>
      <c r="S2483" s="10">
        <f t="shared" si="232"/>
        <v>40999.645925925928</v>
      </c>
      <c r="T2483" s="10">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s="6">
        <f t="shared" si="229"/>
        <v>40.04</v>
      </c>
      <c r="Q2484" t="str">
        <f t="shared" si="230"/>
        <v>music</v>
      </c>
      <c r="R2484" t="str">
        <f t="shared" si="231"/>
        <v>indie rock</v>
      </c>
      <c r="S2484" s="10">
        <f t="shared" si="232"/>
        <v>40711.782210648147</v>
      </c>
      <c r="T2484" s="10">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s="6">
        <f t="shared" si="229"/>
        <v>26.566666666666666</v>
      </c>
      <c r="Q2488" t="str">
        <f t="shared" si="230"/>
        <v>music</v>
      </c>
      <c r="R2488" t="str">
        <f t="shared" si="231"/>
        <v>indie rock</v>
      </c>
      <c r="S2488" s="10">
        <f t="shared" si="232"/>
        <v>40991.708055555559</v>
      </c>
      <c r="T2488" s="10">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s="6">
        <f t="shared" si="229"/>
        <v>62.38</v>
      </c>
      <c r="Q2491" t="str">
        <f t="shared" si="230"/>
        <v>music</v>
      </c>
      <c r="R2491" t="str">
        <f t="shared" si="231"/>
        <v>indie rock</v>
      </c>
      <c r="S2491" s="10">
        <f t="shared" si="232"/>
        <v>41373.690266203703</v>
      </c>
      <c r="T2491" s="10">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s="6">
        <f t="shared" si="229"/>
        <v>37.9375</v>
      </c>
      <c r="Q2492" t="str">
        <f t="shared" si="230"/>
        <v>music</v>
      </c>
      <c r="R2492" t="str">
        <f t="shared" si="231"/>
        <v>indie rock</v>
      </c>
      <c r="S2492" s="10">
        <f t="shared" si="232"/>
        <v>41023.227731481478</v>
      </c>
      <c r="T2492" s="10">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s="6">
        <f t="shared" si="229"/>
        <v>38.848205128205123</v>
      </c>
      <c r="Q2496" t="str">
        <f t="shared" si="230"/>
        <v>music</v>
      </c>
      <c r="R2496" t="str">
        <f t="shared" si="231"/>
        <v>indie rock</v>
      </c>
      <c r="S2496" s="10">
        <f t="shared" si="232"/>
        <v>41022.645185185182</v>
      </c>
      <c r="T2496" s="10">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s="6">
        <f t="shared" si="229"/>
        <v>600</v>
      </c>
      <c r="Q2498" t="str">
        <f t="shared" si="230"/>
        <v>music</v>
      </c>
      <c r="R2498" t="str">
        <f t="shared" si="231"/>
        <v>indie rock</v>
      </c>
      <c r="S2498" s="10">
        <f t="shared" si="232"/>
        <v>41327.996435185189</v>
      </c>
      <c r="T2498" s="10">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s="6">
        <f t="shared" ref="P2499:P2562" si="235">E2499/L2499</f>
        <v>80.551071428571419</v>
      </c>
      <c r="Q2499" t="str">
        <f t="shared" ref="Q2499:Q2562" si="236">LEFT(N2499,SEARCH("/",N2499)-1)</f>
        <v>music</v>
      </c>
      <c r="R2499" t="str">
        <f t="shared" ref="R2499:R2562" si="237">RIGHT(N2499,LEN(N2499)-SEARCH("/",N2499))</f>
        <v>indie rock</v>
      </c>
      <c r="S2499" s="10">
        <f t="shared" ref="S2499:S2562" si="238">(((J2499/60)/60)/24)+DATE(1970,1,1)</f>
        <v>40730.878912037035</v>
      </c>
      <c r="T2499" s="10">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s="6">
        <f t="shared" si="235"/>
        <v>52.8</v>
      </c>
      <c r="Q2500" t="str">
        <f t="shared" si="236"/>
        <v>music</v>
      </c>
      <c r="R2500" t="str">
        <f t="shared" si="237"/>
        <v>indie rock</v>
      </c>
      <c r="S2500" s="10">
        <f t="shared" si="238"/>
        <v>42017.967442129629</v>
      </c>
      <c r="T2500" s="10">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s="6">
        <f t="shared" si="235"/>
        <v>47.676470588235297</v>
      </c>
      <c r="Q2501" t="str">
        <f t="shared" si="236"/>
        <v>music</v>
      </c>
      <c r="R2501" t="str">
        <f t="shared" si="237"/>
        <v>indie rock</v>
      </c>
      <c r="S2501" s="10">
        <f t="shared" si="238"/>
        <v>41226.648576388885</v>
      </c>
      <c r="T2501" s="10">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s="6">
        <f t="shared" si="235"/>
        <v>40.142857142857146</v>
      </c>
      <c r="Q2503" t="str">
        <f t="shared" si="236"/>
        <v>food</v>
      </c>
      <c r="R2503" t="str">
        <f t="shared" si="237"/>
        <v>restaurants</v>
      </c>
      <c r="S2503" s="10">
        <f t="shared" si="238"/>
        <v>42244.776666666665</v>
      </c>
      <c r="T2503" s="10">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s="6">
        <f t="shared" si="235"/>
        <v>17.2</v>
      </c>
      <c r="Q2504" t="str">
        <f t="shared" si="236"/>
        <v>food</v>
      </c>
      <c r="R2504" t="str">
        <f t="shared" si="237"/>
        <v>restaurants</v>
      </c>
      <c r="S2504" s="10">
        <f t="shared" si="238"/>
        <v>41858.825439814813</v>
      </c>
      <c r="T2504" s="10">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0">
        <f t="shared" si="238"/>
        <v>42498.899398148147</v>
      </c>
      <c r="T2505" s="10">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0">
        <f t="shared" si="238"/>
        <v>41928.015439814815</v>
      </c>
      <c r="T2506" s="10">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0">
        <f t="shared" si="238"/>
        <v>42047.05574074074</v>
      </c>
      <c r="T2507" s="10">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s="6">
        <f t="shared" si="235"/>
        <v>15</v>
      </c>
      <c r="Q2508" t="str">
        <f t="shared" si="236"/>
        <v>food</v>
      </c>
      <c r="R2508" t="str">
        <f t="shared" si="237"/>
        <v>restaurants</v>
      </c>
      <c r="S2508" s="10">
        <f t="shared" si="238"/>
        <v>42258.297094907408</v>
      </c>
      <c r="T2508" s="10">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0">
        <f t="shared" si="238"/>
        <v>42105.072962962964</v>
      </c>
      <c r="T2509" s="10">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0">
        <f t="shared" si="238"/>
        <v>41835.951782407406</v>
      </c>
      <c r="T2510" s="10">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s="6">
        <f t="shared" si="235"/>
        <v>35.714285714285715</v>
      </c>
      <c r="Q2511" t="str">
        <f t="shared" si="236"/>
        <v>food</v>
      </c>
      <c r="R2511" t="str">
        <f t="shared" si="237"/>
        <v>restaurants</v>
      </c>
      <c r="S2511" s="10">
        <f t="shared" si="238"/>
        <v>42058.809594907405</v>
      </c>
      <c r="T2511" s="10">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s="6">
        <f t="shared" si="235"/>
        <v>37.5</v>
      </c>
      <c r="Q2512" t="str">
        <f t="shared" si="236"/>
        <v>food</v>
      </c>
      <c r="R2512" t="str">
        <f t="shared" si="237"/>
        <v>restaurants</v>
      </c>
      <c r="S2512" s="10">
        <f t="shared" si="238"/>
        <v>42078.997361111105</v>
      </c>
      <c r="T2512" s="10">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0">
        <f t="shared" si="238"/>
        <v>42371.446909722217</v>
      </c>
      <c r="T2513" s="10">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0">
        <f t="shared" si="238"/>
        <v>41971.876863425925</v>
      </c>
      <c r="T2514" s="10">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0">
        <f t="shared" si="238"/>
        <v>42732.00681712963</v>
      </c>
      <c r="T2515" s="10">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s="6">
        <f t="shared" si="235"/>
        <v>52.5</v>
      </c>
      <c r="Q2516" t="str">
        <f t="shared" si="236"/>
        <v>food</v>
      </c>
      <c r="R2516" t="str">
        <f t="shared" si="237"/>
        <v>restaurants</v>
      </c>
      <c r="S2516" s="10">
        <f t="shared" si="238"/>
        <v>41854.389780092592</v>
      </c>
      <c r="T2516" s="10">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s="6">
        <f t="shared" si="235"/>
        <v>77.5</v>
      </c>
      <c r="Q2517" t="str">
        <f t="shared" si="236"/>
        <v>food</v>
      </c>
      <c r="R2517" t="str">
        <f t="shared" si="237"/>
        <v>restaurants</v>
      </c>
      <c r="S2517" s="10">
        <f t="shared" si="238"/>
        <v>42027.839733796296</v>
      </c>
      <c r="T2517" s="10">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0">
        <f t="shared" si="238"/>
        <v>41942.653379629628</v>
      </c>
      <c r="T2518" s="10">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s="6">
        <f t="shared" si="235"/>
        <v>53.545454545454547</v>
      </c>
      <c r="Q2519" t="str">
        <f t="shared" si="236"/>
        <v>food</v>
      </c>
      <c r="R2519" t="str">
        <f t="shared" si="237"/>
        <v>restaurants</v>
      </c>
      <c r="S2519" s="10">
        <f t="shared" si="238"/>
        <v>42052.802430555559</v>
      </c>
      <c r="T2519" s="10">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0">
        <f t="shared" si="238"/>
        <v>41926.680879629632</v>
      </c>
      <c r="T2520" s="10">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s="6">
        <f t="shared" si="235"/>
        <v>16.25</v>
      </c>
      <c r="Q2521" t="str">
        <f t="shared" si="236"/>
        <v>food</v>
      </c>
      <c r="R2521" t="str">
        <f t="shared" si="237"/>
        <v>restaurants</v>
      </c>
      <c r="S2521" s="10">
        <f t="shared" si="238"/>
        <v>41809.155138888891</v>
      </c>
      <c r="T2521" s="10">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0">
        <f t="shared" si="238"/>
        <v>42612.600520833337</v>
      </c>
      <c r="T2522" s="10">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s="6">
        <f t="shared" si="235"/>
        <v>103.68174242424243</v>
      </c>
      <c r="Q2523" t="str">
        <f t="shared" si="236"/>
        <v>music</v>
      </c>
      <c r="R2523" t="str">
        <f t="shared" si="237"/>
        <v>classical music</v>
      </c>
      <c r="S2523" s="10">
        <f t="shared" si="238"/>
        <v>42269.967835648145</v>
      </c>
      <c r="T2523" s="10">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s="6">
        <f t="shared" si="235"/>
        <v>185.18518518518519</v>
      </c>
      <c r="Q2524" t="str">
        <f t="shared" si="236"/>
        <v>music</v>
      </c>
      <c r="R2524" t="str">
        <f t="shared" si="237"/>
        <v>classical music</v>
      </c>
      <c r="S2524" s="10">
        <f t="shared" si="238"/>
        <v>42460.573611111111</v>
      </c>
      <c r="T2524" s="10">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s="6">
        <f t="shared" si="235"/>
        <v>54.153846153846153</v>
      </c>
      <c r="Q2525" t="str">
        <f t="shared" si="236"/>
        <v>music</v>
      </c>
      <c r="R2525" t="str">
        <f t="shared" si="237"/>
        <v>classical music</v>
      </c>
      <c r="S2525" s="10">
        <f t="shared" si="238"/>
        <v>41930.975601851853</v>
      </c>
      <c r="T2525" s="10">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s="6">
        <f t="shared" si="235"/>
        <v>135.41666666666666</v>
      </c>
      <c r="Q2532" t="str">
        <f t="shared" si="236"/>
        <v>music</v>
      </c>
      <c r="R2532" t="str">
        <f t="shared" si="237"/>
        <v>classical music</v>
      </c>
      <c r="S2532" s="10">
        <f t="shared" si="238"/>
        <v>42081.864641203705</v>
      </c>
      <c r="T2532" s="10">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s="6">
        <f t="shared" si="235"/>
        <v>266.08974358974359</v>
      </c>
      <c r="Q2537" t="str">
        <f t="shared" si="236"/>
        <v>music</v>
      </c>
      <c r="R2537" t="str">
        <f t="shared" si="237"/>
        <v>classical music</v>
      </c>
      <c r="S2537" s="10">
        <f t="shared" si="238"/>
        <v>41943.791030092594</v>
      </c>
      <c r="T2537" s="10">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s="6">
        <f t="shared" si="235"/>
        <v>169.91525423728814</v>
      </c>
      <c r="Q2541" t="str">
        <f t="shared" si="236"/>
        <v>music</v>
      </c>
      <c r="R2541" t="str">
        <f t="shared" si="237"/>
        <v>classical music</v>
      </c>
      <c r="S2541" s="10">
        <f t="shared" si="238"/>
        <v>41977.902222222227</v>
      </c>
      <c r="T2541" s="10">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s="6">
        <f t="shared" si="235"/>
        <v>59.460317460317462</v>
      </c>
      <c r="Q2543" t="str">
        <f t="shared" si="236"/>
        <v>music</v>
      </c>
      <c r="R2543" t="str">
        <f t="shared" si="237"/>
        <v>classical music</v>
      </c>
      <c r="S2543" s="10">
        <f t="shared" si="238"/>
        <v>41483.449282407404</v>
      </c>
      <c r="T2543" s="10">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s="6">
        <f t="shared" si="235"/>
        <v>30.076923076923077</v>
      </c>
      <c r="Q2545" t="str">
        <f t="shared" si="236"/>
        <v>music</v>
      </c>
      <c r="R2545" t="str">
        <f t="shared" si="237"/>
        <v>classical music</v>
      </c>
      <c r="S2545" s="10">
        <f t="shared" si="238"/>
        <v>40514.107615740737</v>
      </c>
      <c r="T2545" s="10">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s="6">
        <f t="shared" si="235"/>
        <v>64.032786885245898</v>
      </c>
      <c r="Q2547" t="str">
        <f t="shared" si="236"/>
        <v>music</v>
      </c>
      <c r="R2547" t="str">
        <f t="shared" si="237"/>
        <v>classical music</v>
      </c>
      <c r="S2547" s="10">
        <f t="shared" si="238"/>
        <v>42027.13817129629</v>
      </c>
      <c r="T2547" s="10">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s="6">
        <f t="shared" si="235"/>
        <v>67.419642857142861</v>
      </c>
      <c r="Q2553" t="str">
        <f t="shared" si="236"/>
        <v>music</v>
      </c>
      <c r="R2553" t="str">
        <f t="shared" si="237"/>
        <v>classical music</v>
      </c>
      <c r="S2553" s="10">
        <f t="shared" si="238"/>
        <v>40961.252141203702</v>
      </c>
      <c r="T2553" s="10">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s="6">
        <f t="shared" si="235"/>
        <v>177.5</v>
      </c>
      <c r="Q2554" t="str">
        <f t="shared" si="236"/>
        <v>music</v>
      </c>
      <c r="R2554" t="str">
        <f t="shared" si="237"/>
        <v>classical music</v>
      </c>
      <c r="S2554" s="10">
        <f t="shared" si="238"/>
        <v>42769.809965277775</v>
      </c>
      <c r="T2554" s="10">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s="6">
        <f t="shared" si="235"/>
        <v>38.883333333333333</v>
      </c>
      <c r="Q2555" t="str">
        <f t="shared" si="236"/>
        <v>music</v>
      </c>
      <c r="R2555" t="str">
        <f t="shared" si="237"/>
        <v>classical music</v>
      </c>
      <c r="S2555" s="10">
        <f t="shared" si="238"/>
        <v>41113.199155092596</v>
      </c>
      <c r="T2555" s="10">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s="6">
        <f t="shared" si="235"/>
        <v>61.342857142857142</v>
      </c>
      <c r="Q2557" t="str">
        <f t="shared" si="236"/>
        <v>music</v>
      </c>
      <c r="R2557" t="str">
        <f t="shared" si="237"/>
        <v>classical music</v>
      </c>
      <c r="S2557" s="10">
        <f t="shared" si="238"/>
        <v>41026.655011574076</v>
      </c>
      <c r="T2557" s="10">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s="6">
        <f t="shared" si="235"/>
        <v>143</v>
      </c>
      <c r="Q2562" t="str">
        <f t="shared" si="236"/>
        <v>music</v>
      </c>
      <c r="R2562" t="str">
        <f t="shared" si="237"/>
        <v>classical music</v>
      </c>
      <c r="S2562" s="10">
        <f t="shared" si="238"/>
        <v>42039.951087962967</v>
      </c>
      <c r="T2562" s="10">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s="6" t="e">
        <f t="shared" ref="P2563:P2626" si="241">E2563/L2563</f>
        <v>#DIV/0!</v>
      </c>
      <c r="Q2563" t="str">
        <f t="shared" ref="Q2563:Q2626" si="242">LEFT(N2563,SEARCH("/",N2563)-1)</f>
        <v>food</v>
      </c>
      <c r="R2563" t="str">
        <f t="shared" ref="R2563:R2626" si="243">RIGHT(N2563,LEN(N2563)-SEARCH("/",N2563))</f>
        <v>food trucks</v>
      </c>
      <c r="S2563" s="10">
        <f t="shared" ref="S2563:S2626" si="244">(((J2563/60)/60)/24)+DATE(1970,1,1)</f>
        <v>42260.528807870374</v>
      </c>
      <c r="T2563" s="10">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s="6">
        <f t="shared" si="241"/>
        <v>25</v>
      </c>
      <c r="Q2564" t="str">
        <f t="shared" si="242"/>
        <v>food</v>
      </c>
      <c r="R2564" t="str">
        <f t="shared" si="243"/>
        <v>food trucks</v>
      </c>
      <c r="S2564" s="10">
        <f t="shared" si="244"/>
        <v>42594.524756944447</v>
      </c>
      <c r="T2564" s="10">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0">
        <f t="shared" si="244"/>
        <v>42155.139479166668</v>
      </c>
      <c r="T2565" s="10">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0">
        <f t="shared" si="244"/>
        <v>41822.040497685186</v>
      </c>
      <c r="T2566" s="10">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s="6">
        <f t="shared" si="241"/>
        <v>100</v>
      </c>
      <c r="Q2567" t="str">
        <f t="shared" si="242"/>
        <v>food</v>
      </c>
      <c r="R2567" t="str">
        <f t="shared" si="243"/>
        <v>food trucks</v>
      </c>
      <c r="S2567" s="10">
        <f t="shared" si="244"/>
        <v>42440.650335648148</v>
      </c>
      <c r="T2567" s="10">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0">
        <f t="shared" si="244"/>
        <v>41842.980879629627</v>
      </c>
      <c r="T2568" s="10">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s="6">
        <f t="shared" si="241"/>
        <v>60</v>
      </c>
      <c r="Q2569" t="str">
        <f t="shared" si="242"/>
        <v>food</v>
      </c>
      <c r="R2569" t="str">
        <f t="shared" si="243"/>
        <v>food trucks</v>
      </c>
      <c r="S2569" s="10">
        <f t="shared" si="244"/>
        <v>42087.878912037035</v>
      </c>
      <c r="T2569" s="10">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s="6">
        <f t="shared" si="241"/>
        <v>50</v>
      </c>
      <c r="Q2570" t="str">
        <f t="shared" si="242"/>
        <v>food</v>
      </c>
      <c r="R2570" t="str">
        <f t="shared" si="243"/>
        <v>food trucks</v>
      </c>
      <c r="S2570" s="10">
        <f t="shared" si="244"/>
        <v>42584.666597222225</v>
      </c>
      <c r="T2570" s="10">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s="6">
        <f t="shared" si="241"/>
        <v>72.5</v>
      </c>
      <c r="Q2571" t="str">
        <f t="shared" si="242"/>
        <v>food</v>
      </c>
      <c r="R2571" t="str">
        <f t="shared" si="243"/>
        <v>food trucks</v>
      </c>
      <c r="S2571" s="10">
        <f t="shared" si="244"/>
        <v>42234.105462962965</v>
      </c>
      <c r="T2571" s="10">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s="6">
        <f t="shared" si="241"/>
        <v>29.5</v>
      </c>
      <c r="Q2572" t="str">
        <f t="shared" si="242"/>
        <v>food</v>
      </c>
      <c r="R2572" t="str">
        <f t="shared" si="243"/>
        <v>food trucks</v>
      </c>
      <c r="S2572" s="10">
        <f t="shared" si="244"/>
        <v>42744.903182870374</v>
      </c>
      <c r="T2572" s="10">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s="6">
        <f t="shared" si="241"/>
        <v>62.5</v>
      </c>
      <c r="Q2573" t="str">
        <f t="shared" si="242"/>
        <v>food</v>
      </c>
      <c r="R2573" t="str">
        <f t="shared" si="243"/>
        <v>food trucks</v>
      </c>
      <c r="S2573" s="10">
        <f t="shared" si="244"/>
        <v>42449.341678240744</v>
      </c>
      <c r="T2573" s="10">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0">
        <f t="shared" si="244"/>
        <v>42077.119409722218</v>
      </c>
      <c r="T2574" s="10">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0">
        <f t="shared" si="244"/>
        <v>41829.592002314814</v>
      </c>
      <c r="T2575" s="10">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0">
        <f t="shared" si="244"/>
        <v>42487.825752314813</v>
      </c>
      <c r="T2576" s="10">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0">
        <f t="shared" si="244"/>
        <v>41986.108726851846</v>
      </c>
      <c r="T2577" s="10">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0">
        <f t="shared" si="244"/>
        <v>42060.00980324074</v>
      </c>
      <c r="T2578" s="10">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0">
        <f t="shared" si="244"/>
        <v>41830.820567129631</v>
      </c>
      <c r="T2579" s="10">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0">
        <f t="shared" si="244"/>
        <v>42238.022905092599</v>
      </c>
      <c r="T2580" s="10">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s="6">
        <f t="shared" si="241"/>
        <v>23.083333333333332</v>
      </c>
      <c r="Q2581" t="str">
        <f t="shared" si="242"/>
        <v>food</v>
      </c>
      <c r="R2581" t="str">
        <f t="shared" si="243"/>
        <v>food trucks</v>
      </c>
      <c r="S2581" s="10">
        <f t="shared" si="244"/>
        <v>41837.829895833333</v>
      </c>
      <c r="T2581" s="10">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s="6">
        <f t="shared" si="241"/>
        <v>25.5</v>
      </c>
      <c r="Q2582" t="str">
        <f t="shared" si="242"/>
        <v>food</v>
      </c>
      <c r="R2582" t="str">
        <f t="shared" si="243"/>
        <v>food trucks</v>
      </c>
      <c r="S2582" s="10">
        <f t="shared" si="244"/>
        <v>42110.326423611114</v>
      </c>
      <c r="T2582" s="10">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s="6">
        <f t="shared" si="241"/>
        <v>48.18181818181818</v>
      </c>
      <c r="Q2583" t="str">
        <f t="shared" si="242"/>
        <v>food</v>
      </c>
      <c r="R2583" t="str">
        <f t="shared" si="243"/>
        <v>food trucks</v>
      </c>
      <c r="S2583" s="10">
        <f t="shared" si="244"/>
        <v>42294.628449074073</v>
      </c>
      <c r="T2583" s="10">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s="6">
        <f t="shared" si="241"/>
        <v>1</v>
      </c>
      <c r="Q2584" t="str">
        <f t="shared" si="242"/>
        <v>food</v>
      </c>
      <c r="R2584" t="str">
        <f t="shared" si="243"/>
        <v>food trucks</v>
      </c>
      <c r="S2584" s="10">
        <f t="shared" si="244"/>
        <v>42642.988819444443</v>
      </c>
      <c r="T2584" s="10">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s="6">
        <f t="shared" si="241"/>
        <v>1</v>
      </c>
      <c r="Q2585" t="str">
        <f t="shared" si="242"/>
        <v>food</v>
      </c>
      <c r="R2585" t="str">
        <f t="shared" si="243"/>
        <v>food trucks</v>
      </c>
      <c r="S2585" s="10">
        <f t="shared" si="244"/>
        <v>42019.76944444445</v>
      </c>
      <c r="T2585" s="10">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0">
        <f t="shared" si="244"/>
        <v>42140.173252314817</v>
      </c>
      <c r="T2586" s="10">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s="6">
        <f t="shared" si="241"/>
        <v>50</v>
      </c>
      <c r="Q2587" t="str">
        <f t="shared" si="242"/>
        <v>food</v>
      </c>
      <c r="R2587" t="str">
        <f t="shared" si="243"/>
        <v>food trucks</v>
      </c>
      <c r="S2587" s="10">
        <f t="shared" si="244"/>
        <v>41795.963333333333</v>
      </c>
      <c r="T2587" s="10">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s="6">
        <f t="shared" si="241"/>
        <v>5</v>
      </c>
      <c r="Q2588" t="str">
        <f t="shared" si="242"/>
        <v>food</v>
      </c>
      <c r="R2588" t="str">
        <f t="shared" si="243"/>
        <v>food trucks</v>
      </c>
      <c r="S2588" s="10">
        <f t="shared" si="244"/>
        <v>42333.330277777779</v>
      </c>
      <c r="T2588" s="10">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s="6">
        <f t="shared" si="241"/>
        <v>202.83333333333334</v>
      </c>
      <c r="Q2589" t="str">
        <f t="shared" si="242"/>
        <v>food</v>
      </c>
      <c r="R2589" t="str">
        <f t="shared" si="243"/>
        <v>food trucks</v>
      </c>
      <c r="S2589" s="10">
        <f t="shared" si="244"/>
        <v>42338.675381944442</v>
      </c>
      <c r="T2589" s="10">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s="6">
        <f t="shared" si="241"/>
        <v>29.125</v>
      </c>
      <c r="Q2590" t="str">
        <f t="shared" si="242"/>
        <v>food</v>
      </c>
      <c r="R2590" t="str">
        <f t="shared" si="243"/>
        <v>food trucks</v>
      </c>
      <c r="S2590" s="10">
        <f t="shared" si="244"/>
        <v>42042.676226851851</v>
      </c>
      <c r="T2590" s="10">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s="6">
        <f t="shared" si="241"/>
        <v>5</v>
      </c>
      <c r="Q2591" t="str">
        <f t="shared" si="242"/>
        <v>food</v>
      </c>
      <c r="R2591" t="str">
        <f t="shared" si="243"/>
        <v>food trucks</v>
      </c>
      <c r="S2591" s="10">
        <f t="shared" si="244"/>
        <v>42422.536192129628</v>
      </c>
      <c r="T2591" s="10">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0">
        <f t="shared" si="244"/>
        <v>42388.589085648149</v>
      </c>
      <c r="T2592" s="10">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s="6">
        <f t="shared" si="241"/>
        <v>13</v>
      </c>
      <c r="Q2593" t="str">
        <f t="shared" si="242"/>
        <v>food</v>
      </c>
      <c r="R2593" t="str">
        <f t="shared" si="243"/>
        <v>food trucks</v>
      </c>
      <c r="S2593" s="10">
        <f t="shared" si="244"/>
        <v>42382.906527777777</v>
      </c>
      <c r="T2593" s="10">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s="6">
        <f t="shared" si="241"/>
        <v>50</v>
      </c>
      <c r="Q2594" t="str">
        <f t="shared" si="242"/>
        <v>food</v>
      </c>
      <c r="R2594" t="str">
        <f t="shared" si="243"/>
        <v>food trucks</v>
      </c>
      <c r="S2594" s="10">
        <f t="shared" si="244"/>
        <v>41887.801168981481</v>
      </c>
      <c r="T2594" s="10">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0">
        <f t="shared" si="244"/>
        <v>42089.84520833334</v>
      </c>
      <c r="T2595" s="10">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s="6">
        <f t="shared" si="241"/>
        <v>1</v>
      </c>
      <c r="Q2596" t="str">
        <f t="shared" si="242"/>
        <v>food</v>
      </c>
      <c r="R2596" t="str">
        <f t="shared" si="243"/>
        <v>food trucks</v>
      </c>
      <c r="S2596" s="10">
        <f t="shared" si="244"/>
        <v>41828.967916666668</v>
      </c>
      <c r="T2596" s="10">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s="6">
        <f t="shared" si="241"/>
        <v>96.05263157894737</v>
      </c>
      <c r="Q2597" t="str">
        <f t="shared" si="242"/>
        <v>food</v>
      </c>
      <c r="R2597" t="str">
        <f t="shared" si="243"/>
        <v>food trucks</v>
      </c>
      <c r="S2597" s="10">
        <f t="shared" si="244"/>
        <v>42760.244212962964</v>
      </c>
      <c r="T2597" s="10">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s="6">
        <f t="shared" si="241"/>
        <v>305.77777777777777</v>
      </c>
      <c r="Q2598" t="str">
        <f t="shared" si="242"/>
        <v>food</v>
      </c>
      <c r="R2598" t="str">
        <f t="shared" si="243"/>
        <v>food trucks</v>
      </c>
      <c r="S2598" s="10">
        <f t="shared" si="244"/>
        <v>41828.664456018516</v>
      </c>
      <c r="T2598" s="10">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s="6">
        <f t="shared" si="241"/>
        <v>12.142857142857142</v>
      </c>
      <c r="Q2599" t="str">
        <f t="shared" si="242"/>
        <v>food</v>
      </c>
      <c r="R2599" t="str">
        <f t="shared" si="243"/>
        <v>food trucks</v>
      </c>
      <c r="S2599" s="10">
        <f t="shared" si="244"/>
        <v>42510.341631944444</v>
      </c>
      <c r="T2599" s="10">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s="6">
        <f t="shared" si="241"/>
        <v>83.571428571428569</v>
      </c>
      <c r="Q2600" t="str">
        <f t="shared" si="242"/>
        <v>food</v>
      </c>
      <c r="R2600" t="str">
        <f t="shared" si="243"/>
        <v>food trucks</v>
      </c>
      <c r="S2600" s="10">
        <f t="shared" si="244"/>
        <v>42240.840289351851</v>
      </c>
      <c r="T2600" s="10">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s="6">
        <f t="shared" si="241"/>
        <v>18</v>
      </c>
      <c r="Q2601" t="str">
        <f t="shared" si="242"/>
        <v>food</v>
      </c>
      <c r="R2601" t="str">
        <f t="shared" si="243"/>
        <v>food trucks</v>
      </c>
      <c r="S2601" s="10">
        <f t="shared" si="244"/>
        <v>41809.754016203704</v>
      </c>
      <c r="T2601" s="10">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s="6">
        <f t="shared" si="241"/>
        <v>115.53333333333333</v>
      </c>
      <c r="Q2602" t="str">
        <f t="shared" si="242"/>
        <v>food</v>
      </c>
      <c r="R2602" t="str">
        <f t="shared" si="243"/>
        <v>food trucks</v>
      </c>
      <c r="S2602" s="10">
        <f t="shared" si="244"/>
        <v>42394.900462962964</v>
      </c>
      <c r="T2602" s="10">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s="6">
        <f t="shared" si="241"/>
        <v>21.900662251655628</v>
      </c>
      <c r="Q2603" t="str">
        <f t="shared" si="242"/>
        <v>technology</v>
      </c>
      <c r="R2603" t="str">
        <f t="shared" si="243"/>
        <v>space exploration</v>
      </c>
      <c r="S2603" s="10">
        <f t="shared" si="244"/>
        <v>41150.902187499996</v>
      </c>
      <c r="T2603" s="10">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s="6">
        <f t="shared" si="241"/>
        <v>60.965703745743475</v>
      </c>
      <c r="Q2607" t="str">
        <f t="shared" si="242"/>
        <v>technology</v>
      </c>
      <c r="R2607" t="str">
        <f t="shared" si="243"/>
        <v>space exploration</v>
      </c>
      <c r="S2607" s="10">
        <f t="shared" si="244"/>
        <v>42508.541550925926</v>
      </c>
      <c r="T2607" s="10">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s="6">
        <f t="shared" si="241"/>
        <v>58.92763157894737</v>
      </c>
      <c r="Q2610" t="str">
        <f t="shared" si="242"/>
        <v>technology</v>
      </c>
      <c r="R2610" t="str">
        <f t="shared" si="243"/>
        <v>space exploration</v>
      </c>
      <c r="S2610" s="10">
        <f t="shared" si="244"/>
        <v>42767.801712962959</v>
      </c>
      <c r="T2610" s="10">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s="6">
        <f t="shared" si="241"/>
        <v>157.29347633136095</v>
      </c>
      <c r="Q2611" t="str">
        <f t="shared" si="242"/>
        <v>technology</v>
      </c>
      <c r="R2611" t="str">
        <f t="shared" si="243"/>
        <v>space exploration</v>
      </c>
      <c r="S2611" s="10">
        <f t="shared" si="244"/>
        <v>41075.237858796296</v>
      </c>
      <c r="T2611" s="10">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s="6">
        <f t="shared" si="241"/>
        <v>55.758509532062391</v>
      </c>
      <c r="Q2612" t="str">
        <f t="shared" si="242"/>
        <v>technology</v>
      </c>
      <c r="R2612" t="str">
        <f t="shared" si="243"/>
        <v>space exploration</v>
      </c>
      <c r="S2612" s="10">
        <f t="shared" si="244"/>
        <v>42564.881076388891</v>
      </c>
      <c r="T2612" s="10">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s="6">
        <f t="shared" si="241"/>
        <v>83.802893802893806</v>
      </c>
      <c r="Q2613" t="str">
        <f t="shared" si="242"/>
        <v>technology</v>
      </c>
      <c r="R2613" t="str">
        <f t="shared" si="243"/>
        <v>space exploration</v>
      </c>
      <c r="S2613" s="10">
        <f t="shared" si="244"/>
        <v>42704.335810185185</v>
      </c>
      <c r="T2613" s="10">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s="6">
        <f t="shared" si="241"/>
        <v>270.57142857142856</v>
      </c>
      <c r="Q2615" t="str">
        <f t="shared" si="242"/>
        <v>technology</v>
      </c>
      <c r="R2615" t="str">
        <f t="shared" si="243"/>
        <v>space exploration</v>
      </c>
      <c r="S2615" s="10">
        <f t="shared" si="244"/>
        <v>41143.81821759259</v>
      </c>
      <c r="T2615" s="10">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s="6">
        <f t="shared" si="241"/>
        <v>120.30882352941177</v>
      </c>
      <c r="Q2618" t="str">
        <f t="shared" si="242"/>
        <v>technology</v>
      </c>
      <c r="R2618" t="str">
        <f t="shared" si="243"/>
        <v>space exploration</v>
      </c>
      <c r="S2618" s="10">
        <f t="shared" si="244"/>
        <v>42211.99454861111</v>
      </c>
      <c r="T2618" s="10">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s="6">
        <f t="shared" si="241"/>
        <v>27.59748427672956</v>
      </c>
      <c r="Q2619" t="str">
        <f t="shared" si="242"/>
        <v>technology</v>
      </c>
      <c r="R2619" t="str">
        <f t="shared" si="243"/>
        <v>space exploration</v>
      </c>
      <c r="S2619" s="10">
        <f t="shared" si="244"/>
        <v>41902.874432870369</v>
      </c>
      <c r="T2619" s="10">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s="6">
        <f t="shared" si="241"/>
        <v>35.547169811320757</v>
      </c>
      <c r="Q2621" t="str">
        <f t="shared" si="242"/>
        <v>technology</v>
      </c>
      <c r="R2621" t="str">
        <f t="shared" si="243"/>
        <v>space exploration</v>
      </c>
      <c r="S2621" s="10">
        <f t="shared" si="244"/>
        <v>42273.884305555555</v>
      </c>
      <c r="T2621" s="10">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s="6">
        <f t="shared" si="241"/>
        <v>74.639488409272587</v>
      </c>
      <c r="Q2622" t="str">
        <f t="shared" si="242"/>
        <v>technology</v>
      </c>
      <c r="R2622" t="str">
        <f t="shared" si="243"/>
        <v>space exploration</v>
      </c>
      <c r="S2622" s="10">
        <f t="shared" si="244"/>
        <v>42251.16715277778</v>
      </c>
      <c r="T2622" s="10">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s="6">
        <f t="shared" si="241"/>
        <v>47.058064516129029</v>
      </c>
      <c r="Q2623" t="str">
        <f t="shared" si="242"/>
        <v>technology</v>
      </c>
      <c r="R2623" t="str">
        <f t="shared" si="243"/>
        <v>space exploration</v>
      </c>
      <c r="S2623" s="10">
        <f t="shared" si="244"/>
        <v>42115.74754629629</v>
      </c>
      <c r="T2623" s="10">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s="6">
        <f t="shared" si="241"/>
        <v>26.591351351351353</v>
      </c>
      <c r="Q2624" t="str">
        <f t="shared" si="242"/>
        <v>technology</v>
      </c>
      <c r="R2624" t="str">
        <f t="shared" si="243"/>
        <v>space exploration</v>
      </c>
      <c r="S2624" s="10">
        <f t="shared" si="244"/>
        <v>42689.74324074074</v>
      </c>
      <c r="T2624" s="10">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s="6">
        <f t="shared" si="241"/>
        <v>31.820544982698959</v>
      </c>
      <c r="Q2626" t="str">
        <f t="shared" si="242"/>
        <v>technology</v>
      </c>
      <c r="R2626" t="str">
        <f t="shared" si="243"/>
        <v>space exploration</v>
      </c>
      <c r="S2626" s="10">
        <f t="shared" si="244"/>
        <v>41144.42155092593</v>
      </c>
      <c r="T2626" s="10">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s="6">
        <f t="shared" ref="P2627:P2690" si="247">E2627/L2627</f>
        <v>27.576923076923077</v>
      </c>
      <c r="Q2627" t="str">
        <f t="shared" ref="Q2627:Q2690" si="248">LEFT(N2627,SEARCH("/",N2627)-1)</f>
        <v>technology</v>
      </c>
      <c r="R2627" t="str">
        <f t="shared" ref="R2627:R2690" si="249">RIGHT(N2627,LEN(N2627)-SEARCH("/",N2627))</f>
        <v>space exploration</v>
      </c>
      <c r="S2627" s="10">
        <f t="shared" ref="S2627:S2690" si="250">(((J2627/60)/60)/24)+DATE(1970,1,1)</f>
        <v>42658.810277777782</v>
      </c>
      <c r="T2627" s="10">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s="6">
        <f t="shared" si="247"/>
        <v>21.555555555555557</v>
      </c>
      <c r="Q2629" t="str">
        <f t="shared" si="248"/>
        <v>technology</v>
      </c>
      <c r="R2629" t="str">
        <f t="shared" si="249"/>
        <v>space exploration</v>
      </c>
      <c r="S2629" s="10">
        <f t="shared" si="250"/>
        <v>42304.829409722224</v>
      </c>
      <c r="T2629" s="10">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s="6">
        <f t="shared" si="247"/>
        <v>44.095238095238095</v>
      </c>
      <c r="Q2630" t="str">
        <f t="shared" si="248"/>
        <v>technology</v>
      </c>
      <c r="R2630" t="str">
        <f t="shared" si="249"/>
        <v>space exploration</v>
      </c>
      <c r="S2630" s="10">
        <f t="shared" si="250"/>
        <v>41953.966053240743</v>
      </c>
      <c r="T2630" s="10">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s="6">
        <f t="shared" si="247"/>
        <v>89.100502512562812</v>
      </c>
      <c r="Q2635" t="str">
        <f t="shared" si="248"/>
        <v>technology</v>
      </c>
      <c r="R2635" t="str">
        <f t="shared" si="249"/>
        <v>space exploration</v>
      </c>
      <c r="S2635" s="10">
        <f t="shared" si="250"/>
        <v>41667.823287037041</v>
      </c>
      <c r="T2635" s="10">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s="6">
        <f t="shared" si="247"/>
        <v>136.9047619047619</v>
      </c>
      <c r="Q2637" t="str">
        <f t="shared" si="248"/>
        <v>technology</v>
      </c>
      <c r="R2637" t="str">
        <f t="shared" si="249"/>
        <v>space exploration</v>
      </c>
      <c r="S2637" s="10">
        <f t="shared" si="250"/>
        <v>42037.950937500005</v>
      </c>
      <c r="T2637" s="10">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s="6">
        <f t="shared" si="247"/>
        <v>31.96153846153846</v>
      </c>
      <c r="Q2639" t="str">
        <f t="shared" si="248"/>
        <v>technology</v>
      </c>
      <c r="R2639" t="str">
        <f t="shared" si="249"/>
        <v>space exploration</v>
      </c>
      <c r="S2639" s="10">
        <f t="shared" si="250"/>
        <v>42639.549479166672</v>
      </c>
      <c r="T2639" s="10">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s="6">
        <f t="shared" si="247"/>
        <v>15</v>
      </c>
      <c r="Q2643" t="str">
        <f t="shared" si="248"/>
        <v>technology</v>
      </c>
      <c r="R2643" t="str">
        <f t="shared" si="249"/>
        <v>space exploration</v>
      </c>
      <c r="S2643" s="10">
        <f t="shared" si="250"/>
        <v>41880.827118055553</v>
      </c>
      <c r="T2643" s="10">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0">
        <f t="shared" si="250"/>
        <v>42536.246620370366</v>
      </c>
      <c r="T2644" s="10">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s="6">
        <f t="shared" si="247"/>
        <v>223.58248500999335</v>
      </c>
      <c r="Q2645" t="str">
        <f t="shared" si="248"/>
        <v>technology</v>
      </c>
      <c r="R2645" t="str">
        <f t="shared" si="249"/>
        <v>space exploration</v>
      </c>
      <c r="S2645" s="10">
        <f t="shared" si="250"/>
        <v>42689.582349537035</v>
      </c>
      <c r="T2645" s="10">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s="6">
        <f t="shared" si="247"/>
        <v>39.480769230769234</v>
      </c>
      <c r="Q2646" t="str">
        <f t="shared" si="248"/>
        <v>technology</v>
      </c>
      <c r="R2646" t="str">
        <f t="shared" si="249"/>
        <v>space exploration</v>
      </c>
      <c r="S2646" s="10">
        <f t="shared" si="250"/>
        <v>42774.792071759264</v>
      </c>
      <c r="T2646" s="10">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s="6">
        <f t="shared" si="247"/>
        <v>78.666205607476627</v>
      </c>
      <c r="Q2648" t="str">
        <f t="shared" si="248"/>
        <v>technology</v>
      </c>
      <c r="R2648" t="str">
        <f t="shared" si="249"/>
        <v>space exploration</v>
      </c>
      <c r="S2648" s="10">
        <f t="shared" si="250"/>
        <v>42226.313298611116</v>
      </c>
      <c r="T2648" s="10">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s="6">
        <f t="shared" si="247"/>
        <v>12</v>
      </c>
      <c r="Q2649" t="str">
        <f t="shared" si="248"/>
        <v>technology</v>
      </c>
      <c r="R2649" t="str">
        <f t="shared" si="249"/>
        <v>space exploration</v>
      </c>
      <c r="S2649" s="10">
        <f t="shared" si="250"/>
        <v>42200.261793981481</v>
      </c>
      <c r="T2649" s="10">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s="6">
        <f t="shared" si="247"/>
        <v>17.666666666666668</v>
      </c>
      <c r="Q2650" t="str">
        <f t="shared" si="248"/>
        <v>technology</v>
      </c>
      <c r="R2650" t="str">
        <f t="shared" si="249"/>
        <v>space exploration</v>
      </c>
      <c r="S2650" s="10">
        <f t="shared" si="250"/>
        <v>42408.714814814812</v>
      </c>
      <c r="T2650" s="10">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s="6">
        <f t="shared" si="247"/>
        <v>41.333333333333336</v>
      </c>
      <c r="Q2651" t="str">
        <f t="shared" si="248"/>
        <v>technology</v>
      </c>
      <c r="R2651" t="str">
        <f t="shared" si="249"/>
        <v>space exploration</v>
      </c>
      <c r="S2651" s="10">
        <f t="shared" si="250"/>
        <v>42341.99700231482</v>
      </c>
      <c r="T2651" s="10">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s="6">
        <f t="shared" si="247"/>
        <v>71.599999999999994</v>
      </c>
      <c r="Q2652" t="str">
        <f t="shared" si="248"/>
        <v>technology</v>
      </c>
      <c r="R2652" t="str">
        <f t="shared" si="249"/>
        <v>space exploration</v>
      </c>
      <c r="S2652" s="10">
        <f t="shared" si="250"/>
        <v>42695.624340277776</v>
      </c>
      <c r="T2652" s="10">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s="6">
        <f t="shared" si="247"/>
        <v>307.8235294117647</v>
      </c>
      <c r="Q2653" t="str">
        <f t="shared" si="248"/>
        <v>technology</v>
      </c>
      <c r="R2653" t="str">
        <f t="shared" si="249"/>
        <v>space exploration</v>
      </c>
      <c r="S2653" s="10">
        <f t="shared" si="250"/>
        <v>42327.805659722217</v>
      </c>
      <c r="T2653" s="10">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s="6">
        <f t="shared" si="247"/>
        <v>80.454545454545453</v>
      </c>
      <c r="Q2654" t="str">
        <f t="shared" si="248"/>
        <v>technology</v>
      </c>
      <c r="R2654" t="str">
        <f t="shared" si="249"/>
        <v>space exploration</v>
      </c>
      <c r="S2654" s="10">
        <f t="shared" si="250"/>
        <v>41953.158854166672</v>
      </c>
      <c r="T2654" s="10">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s="6">
        <f t="shared" si="247"/>
        <v>8.5</v>
      </c>
      <c r="Q2656" t="str">
        <f t="shared" si="248"/>
        <v>technology</v>
      </c>
      <c r="R2656" t="str">
        <f t="shared" si="249"/>
        <v>space exploration</v>
      </c>
      <c r="S2656" s="10">
        <f t="shared" si="250"/>
        <v>42055.600995370376</v>
      </c>
      <c r="T2656" s="10">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s="6">
        <f t="shared" si="247"/>
        <v>73.372093023255815</v>
      </c>
      <c r="Q2657" t="str">
        <f t="shared" si="248"/>
        <v>technology</v>
      </c>
      <c r="R2657" t="str">
        <f t="shared" si="249"/>
        <v>space exploration</v>
      </c>
      <c r="S2657" s="10">
        <f t="shared" si="250"/>
        <v>42381.866284722222</v>
      </c>
      <c r="T2657" s="10">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s="6">
        <f t="shared" si="247"/>
        <v>22.75</v>
      </c>
      <c r="Q2660" t="str">
        <f t="shared" si="248"/>
        <v>technology</v>
      </c>
      <c r="R2660" t="str">
        <f t="shared" si="249"/>
        <v>space exploration</v>
      </c>
      <c r="S2660" s="10">
        <f t="shared" si="250"/>
        <v>42551.884189814817</v>
      </c>
      <c r="T2660" s="10">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s="6">
        <f t="shared" si="247"/>
        <v>133.30000000000001</v>
      </c>
      <c r="Q2661" t="str">
        <f t="shared" si="248"/>
        <v>technology</v>
      </c>
      <c r="R2661" t="str">
        <f t="shared" si="249"/>
        <v>space exploration</v>
      </c>
      <c r="S2661" s="10">
        <f t="shared" si="250"/>
        <v>42082.069560185191</v>
      </c>
      <c r="T2661" s="10">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s="6">
        <f t="shared" si="247"/>
        <v>3.8</v>
      </c>
      <c r="Q2662" t="str">
        <f t="shared" si="248"/>
        <v>technology</v>
      </c>
      <c r="R2662" t="str">
        <f t="shared" si="249"/>
        <v>space exploration</v>
      </c>
      <c r="S2662" s="10">
        <f t="shared" si="250"/>
        <v>42272.713171296295</v>
      </c>
      <c r="T2662" s="10">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s="6">
        <f t="shared" si="247"/>
        <v>373.55803571428572</v>
      </c>
      <c r="Q2665" t="str">
        <f t="shared" si="248"/>
        <v>technology</v>
      </c>
      <c r="R2665" t="str">
        <f t="shared" si="249"/>
        <v>makerspaces</v>
      </c>
      <c r="S2665" s="10">
        <f t="shared" si="250"/>
        <v>42222.622766203705</v>
      </c>
      <c r="T2665" s="10">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s="6">
        <f t="shared" si="247"/>
        <v>77.327718446601949</v>
      </c>
      <c r="Q2668" t="str">
        <f t="shared" si="248"/>
        <v>technology</v>
      </c>
      <c r="R2668" t="str">
        <f t="shared" si="249"/>
        <v>makerspaces</v>
      </c>
      <c r="S2668" s="10">
        <f t="shared" si="250"/>
        <v>42235.764340277776</v>
      </c>
      <c r="T2668" s="10">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s="6">
        <f t="shared" si="247"/>
        <v>60.964285714285715</v>
      </c>
      <c r="Q2670" t="str">
        <f t="shared" si="248"/>
        <v>technology</v>
      </c>
      <c r="R2670" t="str">
        <f t="shared" si="249"/>
        <v>makerspaces</v>
      </c>
      <c r="S2670" s="10">
        <f t="shared" si="250"/>
        <v>42275.588715277772</v>
      </c>
      <c r="T2670" s="10">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s="6">
        <f t="shared" si="247"/>
        <v>41.583333333333336</v>
      </c>
      <c r="Q2672" t="str">
        <f t="shared" si="248"/>
        <v>technology</v>
      </c>
      <c r="R2672" t="str">
        <f t="shared" si="249"/>
        <v>makerspaces</v>
      </c>
      <c r="S2672" s="10">
        <f t="shared" si="250"/>
        <v>41821.020601851851</v>
      </c>
      <c r="T2672" s="10">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s="6">
        <f t="shared" si="247"/>
        <v>33.761904761904759</v>
      </c>
      <c r="Q2673" t="str">
        <f t="shared" si="248"/>
        <v>technology</v>
      </c>
      <c r="R2673" t="str">
        <f t="shared" si="249"/>
        <v>makerspaces</v>
      </c>
      <c r="S2673" s="10">
        <f t="shared" si="250"/>
        <v>41962.749027777783</v>
      </c>
      <c r="T2673" s="10">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s="6">
        <f t="shared" si="247"/>
        <v>70.61702127659575</v>
      </c>
      <c r="Q2674" t="str">
        <f t="shared" si="248"/>
        <v>technology</v>
      </c>
      <c r="R2674" t="str">
        <f t="shared" si="249"/>
        <v>makerspaces</v>
      </c>
      <c r="S2674" s="10">
        <f t="shared" si="250"/>
        <v>42344.884143518517</v>
      </c>
      <c r="T2674" s="10">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s="6">
        <f t="shared" si="247"/>
        <v>167.15151515151516</v>
      </c>
      <c r="Q2675" t="str">
        <f t="shared" si="248"/>
        <v>technology</v>
      </c>
      <c r="R2675" t="str">
        <f t="shared" si="249"/>
        <v>makerspaces</v>
      </c>
      <c r="S2675" s="10">
        <f t="shared" si="250"/>
        <v>41912.541655092595</v>
      </c>
      <c r="T2675" s="10">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s="6">
        <f t="shared" si="247"/>
        <v>65.41379310344827</v>
      </c>
      <c r="Q2677" t="str">
        <f t="shared" si="248"/>
        <v>technology</v>
      </c>
      <c r="R2677" t="str">
        <f t="shared" si="249"/>
        <v>makerspaces</v>
      </c>
      <c r="S2677" s="10">
        <f t="shared" si="250"/>
        <v>41923.857511574075</v>
      </c>
      <c r="T2677" s="10">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s="6">
        <f t="shared" si="247"/>
        <v>117.55555555555556</v>
      </c>
      <c r="Q2678" t="str">
        <f t="shared" si="248"/>
        <v>technology</v>
      </c>
      <c r="R2678" t="str">
        <f t="shared" si="249"/>
        <v>makerspaces</v>
      </c>
      <c r="S2678" s="10">
        <f t="shared" si="250"/>
        <v>42482.624699074076</v>
      </c>
      <c r="T2678" s="10">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s="6">
        <f t="shared" si="247"/>
        <v>126.48148148148148</v>
      </c>
      <c r="Q2679" t="str">
        <f t="shared" si="248"/>
        <v>technology</v>
      </c>
      <c r="R2679" t="str">
        <f t="shared" si="249"/>
        <v>makerspaces</v>
      </c>
      <c r="S2679" s="10">
        <f t="shared" si="250"/>
        <v>41793.029432870368</v>
      </c>
      <c r="T2679" s="10">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s="6">
        <f t="shared" si="247"/>
        <v>550</v>
      </c>
      <c r="Q2680" t="str">
        <f t="shared" si="248"/>
        <v>technology</v>
      </c>
      <c r="R2680" t="str">
        <f t="shared" si="249"/>
        <v>makerspaces</v>
      </c>
      <c r="S2680" s="10">
        <f t="shared" si="250"/>
        <v>42241.798206018517</v>
      </c>
      <c r="T2680" s="10">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s="6">
        <f t="shared" si="247"/>
        <v>44</v>
      </c>
      <c r="Q2681" t="str">
        <f t="shared" si="248"/>
        <v>technology</v>
      </c>
      <c r="R2681" t="str">
        <f t="shared" si="249"/>
        <v>makerspaces</v>
      </c>
      <c r="S2681" s="10">
        <f t="shared" si="250"/>
        <v>42033.001087962963</v>
      </c>
      <c r="T2681" s="10">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s="6">
        <f t="shared" si="247"/>
        <v>69</v>
      </c>
      <c r="Q2682" t="str">
        <f t="shared" si="248"/>
        <v>technology</v>
      </c>
      <c r="R2682" t="str">
        <f t="shared" si="249"/>
        <v>makerspaces</v>
      </c>
      <c r="S2682" s="10">
        <f t="shared" si="250"/>
        <v>42436.211701388893</v>
      </c>
      <c r="T2682" s="10">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s="6">
        <f t="shared" si="247"/>
        <v>27.5</v>
      </c>
      <c r="Q2683" t="str">
        <f t="shared" si="248"/>
        <v>food</v>
      </c>
      <c r="R2683" t="str">
        <f t="shared" si="249"/>
        <v>food trucks</v>
      </c>
      <c r="S2683" s="10">
        <f t="shared" si="250"/>
        <v>41805.895254629628</v>
      </c>
      <c r="T2683" s="10">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s="6">
        <f t="shared" si="247"/>
        <v>84.9</v>
      </c>
      <c r="Q2684" t="str">
        <f t="shared" si="248"/>
        <v>food</v>
      </c>
      <c r="R2684" t="str">
        <f t="shared" si="249"/>
        <v>food trucks</v>
      </c>
      <c r="S2684" s="10">
        <f t="shared" si="250"/>
        <v>41932.871990740743</v>
      </c>
      <c r="T2684" s="10">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s="6">
        <f t="shared" si="247"/>
        <v>12</v>
      </c>
      <c r="Q2685" t="str">
        <f t="shared" si="248"/>
        <v>food</v>
      </c>
      <c r="R2685" t="str">
        <f t="shared" si="249"/>
        <v>food trucks</v>
      </c>
      <c r="S2685" s="10">
        <f t="shared" si="250"/>
        <v>42034.75509259259</v>
      </c>
      <c r="T2685" s="10">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s="6">
        <f t="shared" si="247"/>
        <v>200</v>
      </c>
      <c r="Q2686" t="str">
        <f t="shared" si="248"/>
        <v>food</v>
      </c>
      <c r="R2686" t="str">
        <f t="shared" si="249"/>
        <v>food trucks</v>
      </c>
      <c r="S2686" s="10">
        <f t="shared" si="250"/>
        <v>41820.914641203701</v>
      </c>
      <c r="T2686" s="10">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s="6">
        <f t="shared" si="247"/>
        <v>10</v>
      </c>
      <c r="Q2687" t="str">
        <f t="shared" si="248"/>
        <v>food</v>
      </c>
      <c r="R2687" t="str">
        <f t="shared" si="249"/>
        <v>food trucks</v>
      </c>
      <c r="S2687" s="10">
        <f t="shared" si="250"/>
        <v>42061.69594907407</v>
      </c>
      <c r="T2687" s="10">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0">
        <f t="shared" si="250"/>
        <v>41892.974803240737</v>
      </c>
      <c r="T2688" s="10">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0">
        <f t="shared" si="250"/>
        <v>42154.64025462963</v>
      </c>
      <c r="T2689" s="10">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s="6">
        <f t="shared" si="247"/>
        <v>5.2857142857142856</v>
      </c>
      <c r="Q2690" t="str">
        <f t="shared" si="248"/>
        <v>food</v>
      </c>
      <c r="R2690" t="str">
        <f t="shared" si="249"/>
        <v>food trucks</v>
      </c>
      <c r="S2690" s="10">
        <f t="shared" si="250"/>
        <v>42028.118865740747</v>
      </c>
      <c r="T2690" s="10">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s="6">
        <f t="shared" ref="P2691:P2754" si="253">E2691/L2691</f>
        <v>1</v>
      </c>
      <c r="Q2691" t="str">
        <f t="shared" ref="Q2691:Q2754" si="254">LEFT(N2691,SEARCH("/",N2691)-1)</f>
        <v>food</v>
      </c>
      <c r="R2691" t="str">
        <f t="shared" ref="R2691:R2754" si="255">RIGHT(N2691,LEN(N2691)-SEARCH("/",N2691))</f>
        <v>food trucks</v>
      </c>
      <c r="S2691" s="10">
        <f t="shared" ref="S2691:S2754" si="256">(((J2691/60)/60)/24)+DATE(1970,1,1)</f>
        <v>42551.961689814809</v>
      </c>
      <c r="T2691" s="10">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s="6">
        <f t="shared" si="253"/>
        <v>72.762711864406782</v>
      </c>
      <c r="Q2692" t="str">
        <f t="shared" si="254"/>
        <v>food</v>
      </c>
      <c r="R2692" t="str">
        <f t="shared" si="255"/>
        <v>food trucks</v>
      </c>
      <c r="S2692" s="10">
        <f t="shared" si="256"/>
        <v>42113.105046296296</v>
      </c>
      <c r="T2692" s="10">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s="6">
        <f t="shared" si="253"/>
        <v>17.5</v>
      </c>
      <c r="Q2693" t="str">
        <f t="shared" si="254"/>
        <v>food</v>
      </c>
      <c r="R2693" t="str">
        <f t="shared" si="255"/>
        <v>food trucks</v>
      </c>
      <c r="S2693" s="10">
        <f t="shared" si="256"/>
        <v>42089.724039351851</v>
      </c>
      <c r="T2693" s="10">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s="6">
        <f t="shared" si="253"/>
        <v>25</v>
      </c>
      <c r="Q2694" t="str">
        <f t="shared" si="254"/>
        <v>food</v>
      </c>
      <c r="R2694" t="str">
        <f t="shared" si="255"/>
        <v>food trucks</v>
      </c>
      <c r="S2694" s="10">
        <f t="shared" si="256"/>
        <v>42058.334027777775</v>
      </c>
      <c r="T2694" s="10">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s="6">
        <f t="shared" si="253"/>
        <v>13.333333333333334</v>
      </c>
      <c r="Q2695" t="str">
        <f t="shared" si="254"/>
        <v>food</v>
      </c>
      <c r="R2695" t="str">
        <f t="shared" si="255"/>
        <v>food trucks</v>
      </c>
      <c r="S2695" s="10">
        <f t="shared" si="256"/>
        <v>41834.138495370367</v>
      </c>
      <c r="T2695" s="10">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s="6">
        <f t="shared" si="253"/>
        <v>1</v>
      </c>
      <c r="Q2696" t="str">
        <f t="shared" si="254"/>
        <v>food</v>
      </c>
      <c r="R2696" t="str">
        <f t="shared" si="255"/>
        <v>food trucks</v>
      </c>
      <c r="S2696" s="10">
        <f t="shared" si="256"/>
        <v>41878.140497685185</v>
      </c>
      <c r="T2696" s="10">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s="6">
        <f t="shared" si="253"/>
        <v>23.666666666666668</v>
      </c>
      <c r="Q2697" t="str">
        <f t="shared" si="254"/>
        <v>food</v>
      </c>
      <c r="R2697" t="str">
        <f t="shared" si="255"/>
        <v>food trucks</v>
      </c>
      <c r="S2697" s="10">
        <f t="shared" si="256"/>
        <v>42048.181921296295</v>
      </c>
      <c r="T2697" s="10">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s="6">
        <f t="shared" si="253"/>
        <v>89.21052631578948</v>
      </c>
      <c r="Q2698" t="str">
        <f t="shared" si="254"/>
        <v>food</v>
      </c>
      <c r="R2698" t="str">
        <f t="shared" si="255"/>
        <v>food trucks</v>
      </c>
      <c r="S2698" s="10">
        <f t="shared" si="256"/>
        <v>41964.844444444447</v>
      </c>
      <c r="T2698" s="10">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s="6">
        <f t="shared" si="253"/>
        <v>116.55769230769231</v>
      </c>
      <c r="Q2699" t="str">
        <f t="shared" si="254"/>
        <v>food</v>
      </c>
      <c r="R2699" t="str">
        <f t="shared" si="255"/>
        <v>food trucks</v>
      </c>
      <c r="S2699" s="10">
        <f t="shared" si="256"/>
        <v>42187.940081018518</v>
      </c>
      <c r="T2699" s="10">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s="6">
        <f t="shared" si="253"/>
        <v>13.005000000000001</v>
      </c>
      <c r="Q2700" t="str">
        <f t="shared" si="254"/>
        <v>food</v>
      </c>
      <c r="R2700" t="str">
        <f t="shared" si="255"/>
        <v>food trucks</v>
      </c>
      <c r="S2700" s="10">
        <f t="shared" si="256"/>
        <v>41787.898240740738</v>
      </c>
      <c r="T2700" s="10">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0">
        <f t="shared" si="256"/>
        <v>41829.896562499998</v>
      </c>
      <c r="T2701" s="10">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s="6">
        <f t="shared" si="253"/>
        <v>17.5</v>
      </c>
      <c r="Q2702" t="str">
        <f t="shared" si="254"/>
        <v>food</v>
      </c>
      <c r="R2702" t="str">
        <f t="shared" si="255"/>
        <v>food trucks</v>
      </c>
      <c r="S2702" s="10">
        <f t="shared" si="256"/>
        <v>41870.87467592593</v>
      </c>
      <c r="T2702" s="10">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s="6">
        <f t="shared" si="253"/>
        <v>132.34615384615384</v>
      </c>
      <c r="Q2704" t="str">
        <f t="shared" si="254"/>
        <v>theater</v>
      </c>
      <c r="R2704" t="str">
        <f t="shared" si="255"/>
        <v>spaces</v>
      </c>
      <c r="S2704" s="10">
        <f t="shared" si="256"/>
        <v>42800.801817129628</v>
      </c>
      <c r="T2704" s="10">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s="6">
        <f t="shared" si="253"/>
        <v>163.57142857142858</v>
      </c>
      <c r="Q2706" t="str">
        <f t="shared" si="254"/>
        <v>theater</v>
      </c>
      <c r="R2706" t="str">
        <f t="shared" si="255"/>
        <v>spaces</v>
      </c>
      <c r="S2706" s="10">
        <f t="shared" si="256"/>
        <v>42787.862430555557</v>
      </c>
      <c r="T2706" s="10">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s="6">
        <f t="shared" si="253"/>
        <v>217.375</v>
      </c>
      <c r="Q2707" t="str">
        <f t="shared" si="254"/>
        <v>theater</v>
      </c>
      <c r="R2707" t="str">
        <f t="shared" si="255"/>
        <v>spaces</v>
      </c>
      <c r="S2707" s="10">
        <f t="shared" si="256"/>
        <v>42773.916180555556</v>
      </c>
      <c r="T2707" s="10">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s="6">
        <f t="shared" si="253"/>
        <v>149.44486692015209</v>
      </c>
      <c r="Q2708" t="str">
        <f t="shared" si="254"/>
        <v>theater</v>
      </c>
      <c r="R2708" t="str">
        <f t="shared" si="255"/>
        <v>spaces</v>
      </c>
      <c r="S2708" s="10">
        <f t="shared" si="256"/>
        <v>41899.294942129629</v>
      </c>
      <c r="T2708" s="10">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s="6">
        <f t="shared" si="253"/>
        <v>71.237487309644663</v>
      </c>
      <c r="Q2709" t="str">
        <f t="shared" si="254"/>
        <v>theater</v>
      </c>
      <c r="R2709" t="str">
        <f t="shared" si="255"/>
        <v>spaces</v>
      </c>
      <c r="S2709" s="10">
        <f t="shared" si="256"/>
        <v>41391.782905092594</v>
      </c>
      <c r="T2709" s="10">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s="6">
        <f t="shared" si="253"/>
        <v>164.94480519480518</v>
      </c>
      <c r="Q2711" t="str">
        <f t="shared" si="254"/>
        <v>theater</v>
      </c>
      <c r="R2711" t="str">
        <f t="shared" si="255"/>
        <v>spaces</v>
      </c>
      <c r="S2711" s="10">
        <f t="shared" si="256"/>
        <v>42612.149780092594</v>
      </c>
      <c r="T2711" s="10">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s="6">
        <f t="shared" si="253"/>
        <v>84.871516544117654</v>
      </c>
      <c r="Q2712" t="str">
        <f t="shared" si="254"/>
        <v>theater</v>
      </c>
      <c r="R2712" t="str">
        <f t="shared" si="255"/>
        <v>spaces</v>
      </c>
      <c r="S2712" s="10">
        <f t="shared" si="256"/>
        <v>41828.229490740741</v>
      </c>
      <c r="T2712" s="10">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s="6">
        <f t="shared" si="253"/>
        <v>57.631016333938291</v>
      </c>
      <c r="Q2717" t="str">
        <f t="shared" si="254"/>
        <v>theater</v>
      </c>
      <c r="R2717" t="str">
        <f t="shared" si="255"/>
        <v>spaces</v>
      </c>
      <c r="S2717" s="10">
        <f t="shared" si="256"/>
        <v>42387.398472222223</v>
      </c>
      <c r="T2717" s="10">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s="6">
        <f t="shared" si="253"/>
        <v>68.254054054054052</v>
      </c>
      <c r="Q2724" t="str">
        <f t="shared" si="254"/>
        <v>technology</v>
      </c>
      <c r="R2724" t="str">
        <f t="shared" si="255"/>
        <v>hardware</v>
      </c>
      <c r="S2724" s="10">
        <f t="shared" si="256"/>
        <v>42704.857094907406</v>
      </c>
      <c r="T2724" s="10">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s="6">
        <f t="shared" si="253"/>
        <v>7.1902649656526005</v>
      </c>
      <c r="Q2726" t="str">
        <f t="shared" si="254"/>
        <v>technology</v>
      </c>
      <c r="R2726" t="str">
        <f t="shared" si="255"/>
        <v>hardware</v>
      </c>
      <c r="S2726" s="10">
        <f t="shared" si="256"/>
        <v>42199.32707175926</v>
      </c>
      <c r="T2726" s="10">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s="6">
        <f t="shared" si="253"/>
        <v>511.65486725663715</v>
      </c>
      <c r="Q2727" t="str">
        <f t="shared" si="254"/>
        <v>technology</v>
      </c>
      <c r="R2727" t="str">
        <f t="shared" si="255"/>
        <v>hardware</v>
      </c>
      <c r="S2727" s="10">
        <f t="shared" si="256"/>
        <v>42745.744618055556</v>
      </c>
      <c r="T2727" s="10">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s="6">
        <f t="shared" si="253"/>
        <v>69.760961810466767</v>
      </c>
      <c r="Q2729" t="str">
        <f t="shared" si="254"/>
        <v>technology</v>
      </c>
      <c r="R2729" t="str">
        <f t="shared" si="255"/>
        <v>hardware</v>
      </c>
      <c r="S2729" s="10">
        <f t="shared" si="256"/>
        <v>42198.676655092597</v>
      </c>
      <c r="T2729" s="10">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s="6">
        <f t="shared" si="253"/>
        <v>77.229591836734699</v>
      </c>
      <c r="Q2730" t="str">
        <f t="shared" si="254"/>
        <v>technology</v>
      </c>
      <c r="R2730" t="str">
        <f t="shared" si="255"/>
        <v>hardware</v>
      </c>
      <c r="S2730" s="10">
        <f t="shared" si="256"/>
        <v>42333.59993055556</v>
      </c>
      <c r="T2730" s="10">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s="6">
        <f t="shared" si="253"/>
        <v>138.66871165644173</v>
      </c>
      <c r="Q2736" t="str">
        <f t="shared" si="254"/>
        <v>technology</v>
      </c>
      <c r="R2736" t="str">
        <f t="shared" si="255"/>
        <v>hardware</v>
      </c>
      <c r="S2736" s="10">
        <f t="shared" si="256"/>
        <v>42626.668888888889</v>
      </c>
      <c r="T2736" s="10">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s="6">
        <f t="shared" si="253"/>
        <v>21.640147492625371</v>
      </c>
      <c r="Q2737" t="str">
        <f t="shared" si="254"/>
        <v>technology</v>
      </c>
      <c r="R2737" t="str">
        <f t="shared" si="255"/>
        <v>hardware</v>
      </c>
      <c r="S2737" s="10">
        <f t="shared" si="256"/>
        <v>41316.120949074073</v>
      </c>
      <c r="T2737" s="10">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s="6">
        <f t="shared" si="253"/>
        <v>169.51724137931035</v>
      </c>
      <c r="Q2738" t="str">
        <f t="shared" si="254"/>
        <v>technology</v>
      </c>
      <c r="R2738" t="str">
        <f t="shared" si="255"/>
        <v>hardware</v>
      </c>
      <c r="S2738" s="10">
        <f t="shared" si="256"/>
        <v>41722.666354166664</v>
      </c>
      <c r="T2738" s="10">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s="6">
        <f t="shared" si="253"/>
        <v>161.88210526315791</v>
      </c>
      <c r="Q2739" t="str">
        <f t="shared" si="254"/>
        <v>technology</v>
      </c>
      <c r="R2739" t="str">
        <f t="shared" si="255"/>
        <v>hardware</v>
      </c>
      <c r="S2739" s="10">
        <f t="shared" si="256"/>
        <v>41611.917673611111</v>
      </c>
      <c r="T2739" s="10">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s="6">
        <f t="shared" si="253"/>
        <v>22.120418848167539</v>
      </c>
      <c r="Q2741" t="str">
        <f t="shared" si="254"/>
        <v>technology</v>
      </c>
      <c r="R2741" t="str">
        <f t="shared" si="255"/>
        <v>hardware</v>
      </c>
      <c r="S2741" s="10">
        <f t="shared" si="256"/>
        <v>41719.887928240743</v>
      </c>
      <c r="T2741" s="10">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s="6">
        <f t="shared" si="253"/>
        <v>8.75</v>
      </c>
      <c r="Q2743" t="str">
        <f t="shared" si="254"/>
        <v>publishing</v>
      </c>
      <c r="R2743" t="str">
        <f t="shared" si="255"/>
        <v>children's books</v>
      </c>
      <c r="S2743" s="10">
        <f t="shared" si="256"/>
        <v>41911.657430555555</v>
      </c>
      <c r="T2743" s="10">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s="6">
        <f t="shared" si="253"/>
        <v>40.611111111111114</v>
      </c>
      <c r="Q2744" t="str">
        <f t="shared" si="254"/>
        <v>publishing</v>
      </c>
      <c r="R2744" t="str">
        <f t="shared" si="255"/>
        <v>children's books</v>
      </c>
      <c r="S2744" s="10">
        <f t="shared" si="256"/>
        <v>41030.719756944447</v>
      </c>
      <c r="T2744" s="10">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0">
        <f t="shared" si="256"/>
        <v>42632.328784722224</v>
      </c>
      <c r="T2745" s="10">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s="6">
        <f t="shared" si="253"/>
        <v>37.954545454545453</v>
      </c>
      <c r="Q2746" t="str">
        <f t="shared" si="254"/>
        <v>publishing</v>
      </c>
      <c r="R2746" t="str">
        <f t="shared" si="255"/>
        <v>children's books</v>
      </c>
      <c r="S2746" s="10">
        <f t="shared" si="256"/>
        <v>40938.062476851854</v>
      </c>
      <c r="T2746" s="10">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s="6">
        <f t="shared" si="253"/>
        <v>42.157894736842103</v>
      </c>
      <c r="Q2748" t="str">
        <f t="shared" si="254"/>
        <v>publishing</v>
      </c>
      <c r="R2748" t="str">
        <f t="shared" si="255"/>
        <v>children's books</v>
      </c>
      <c r="S2748" s="10">
        <f t="shared" si="256"/>
        <v>41850.781377314815</v>
      </c>
      <c r="T2748" s="10">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s="6">
        <f t="shared" si="253"/>
        <v>35</v>
      </c>
      <c r="Q2749" t="str">
        <f t="shared" si="254"/>
        <v>publishing</v>
      </c>
      <c r="R2749" t="str">
        <f t="shared" si="255"/>
        <v>children's books</v>
      </c>
      <c r="S2749" s="10">
        <f t="shared" si="256"/>
        <v>41044.64811342593</v>
      </c>
      <c r="T2749" s="10">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s="6">
        <f t="shared" si="253"/>
        <v>13.25</v>
      </c>
      <c r="Q2750" t="str">
        <f t="shared" si="254"/>
        <v>publishing</v>
      </c>
      <c r="R2750" t="str">
        <f t="shared" si="255"/>
        <v>children's books</v>
      </c>
      <c r="S2750" s="10">
        <f t="shared" si="256"/>
        <v>42585.7106712963</v>
      </c>
      <c r="T2750" s="10">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s="6">
        <f t="shared" si="253"/>
        <v>55</v>
      </c>
      <c r="Q2751" t="str">
        <f t="shared" si="254"/>
        <v>publishing</v>
      </c>
      <c r="R2751" t="str">
        <f t="shared" si="255"/>
        <v>children's books</v>
      </c>
      <c r="S2751" s="10">
        <f t="shared" si="256"/>
        <v>42068.799039351856</v>
      </c>
      <c r="T2751" s="10">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0">
        <f t="shared" si="256"/>
        <v>41078.899826388886</v>
      </c>
      <c r="T2752" s="10">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0">
        <f t="shared" si="256"/>
        <v>41747.887060185189</v>
      </c>
      <c r="T2753" s="10">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s="6">
        <f t="shared" si="253"/>
        <v>39.285714285714285</v>
      </c>
      <c r="Q2754" t="str">
        <f t="shared" si="254"/>
        <v>publishing</v>
      </c>
      <c r="R2754" t="str">
        <f t="shared" si="255"/>
        <v>children's books</v>
      </c>
      <c r="S2754" s="10">
        <f t="shared" si="256"/>
        <v>40855.765092592592</v>
      </c>
      <c r="T2754" s="10">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s="6">
        <f t="shared" ref="P2755:P2818" si="259">E2755/L2755</f>
        <v>47.5</v>
      </c>
      <c r="Q2755" t="str">
        <f t="shared" ref="Q2755:Q2818" si="260">LEFT(N2755,SEARCH("/",N2755)-1)</f>
        <v>publishing</v>
      </c>
      <c r="R2755" t="str">
        <f t="shared" ref="R2755:R2818" si="261">RIGHT(N2755,LEN(N2755)-SEARCH("/",N2755))</f>
        <v>children's books</v>
      </c>
      <c r="S2755" s="10">
        <f t="shared" ref="S2755:S2818" si="262">(((J2755/60)/60)/24)+DATE(1970,1,1)</f>
        <v>41117.900729166664</v>
      </c>
      <c r="T2755" s="10">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0">
        <f t="shared" si="262"/>
        <v>41863.636006944449</v>
      </c>
      <c r="T2756" s="10">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s="6">
        <f t="shared" si="259"/>
        <v>17.333333333333332</v>
      </c>
      <c r="Q2757" t="str">
        <f t="shared" si="260"/>
        <v>publishing</v>
      </c>
      <c r="R2757" t="str">
        <f t="shared" si="261"/>
        <v>children's books</v>
      </c>
      <c r="S2757" s="10">
        <f t="shared" si="262"/>
        <v>42072.790821759263</v>
      </c>
      <c r="T2757" s="10">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s="6">
        <f t="shared" si="259"/>
        <v>31.757575757575758</v>
      </c>
      <c r="Q2758" t="str">
        <f t="shared" si="260"/>
        <v>publishing</v>
      </c>
      <c r="R2758" t="str">
        <f t="shared" si="261"/>
        <v>children's books</v>
      </c>
      <c r="S2758" s="10">
        <f t="shared" si="262"/>
        <v>41620.90047453704</v>
      </c>
      <c r="T2758" s="10">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s="6">
        <f t="shared" si="259"/>
        <v>5</v>
      </c>
      <c r="Q2759" t="str">
        <f t="shared" si="260"/>
        <v>publishing</v>
      </c>
      <c r="R2759" t="str">
        <f t="shared" si="261"/>
        <v>children's books</v>
      </c>
      <c r="S2759" s="10">
        <f t="shared" si="262"/>
        <v>42573.65662037037</v>
      </c>
      <c r="T2759" s="10">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s="6">
        <f t="shared" si="259"/>
        <v>39</v>
      </c>
      <c r="Q2760" t="str">
        <f t="shared" si="260"/>
        <v>publishing</v>
      </c>
      <c r="R2760" t="str">
        <f t="shared" si="261"/>
        <v>children's books</v>
      </c>
      <c r="S2760" s="10">
        <f t="shared" si="262"/>
        <v>42639.441932870366</v>
      </c>
      <c r="T2760" s="10">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s="6">
        <f t="shared" si="259"/>
        <v>52.5</v>
      </c>
      <c r="Q2761" t="str">
        <f t="shared" si="260"/>
        <v>publishing</v>
      </c>
      <c r="R2761" t="str">
        <f t="shared" si="261"/>
        <v>children's books</v>
      </c>
      <c r="S2761" s="10">
        <f t="shared" si="262"/>
        <v>42524.36650462963</v>
      </c>
      <c r="T2761" s="10">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0">
        <f t="shared" si="262"/>
        <v>41415.461319444446</v>
      </c>
      <c r="T2762" s="10">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s="6">
        <f t="shared" si="259"/>
        <v>9</v>
      </c>
      <c r="Q2763" t="str">
        <f t="shared" si="260"/>
        <v>publishing</v>
      </c>
      <c r="R2763" t="str">
        <f t="shared" si="261"/>
        <v>children's books</v>
      </c>
      <c r="S2763" s="10">
        <f t="shared" si="262"/>
        <v>41247.063576388886</v>
      </c>
      <c r="T2763" s="10">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s="6">
        <f t="shared" si="259"/>
        <v>25</v>
      </c>
      <c r="Q2764" t="str">
        <f t="shared" si="260"/>
        <v>publishing</v>
      </c>
      <c r="R2764" t="str">
        <f t="shared" si="261"/>
        <v>children's books</v>
      </c>
      <c r="S2764" s="10">
        <f t="shared" si="262"/>
        <v>40927.036979166667</v>
      </c>
      <c r="T2764" s="10">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s="6">
        <f t="shared" si="259"/>
        <v>30</v>
      </c>
      <c r="Q2765" t="str">
        <f t="shared" si="260"/>
        <v>publishing</v>
      </c>
      <c r="R2765" t="str">
        <f t="shared" si="261"/>
        <v>children's books</v>
      </c>
      <c r="S2765" s="10">
        <f t="shared" si="262"/>
        <v>41373.579675925925</v>
      </c>
      <c r="T2765" s="10">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s="6">
        <f t="shared" si="259"/>
        <v>11.25</v>
      </c>
      <c r="Q2766" t="str">
        <f t="shared" si="260"/>
        <v>publishing</v>
      </c>
      <c r="R2766" t="str">
        <f t="shared" si="261"/>
        <v>children's books</v>
      </c>
      <c r="S2766" s="10">
        <f t="shared" si="262"/>
        <v>41030.292025462964</v>
      </c>
      <c r="T2766" s="10">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0">
        <f t="shared" si="262"/>
        <v>41194.579027777778</v>
      </c>
      <c r="T2767" s="10">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s="6">
        <f t="shared" si="259"/>
        <v>25</v>
      </c>
      <c r="Q2768" t="str">
        <f t="shared" si="260"/>
        <v>publishing</v>
      </c>
      <c r="R2768" t="str">
        <f t="shared" si="261"/>
        <v>children's books</v>
      </c>
      <c r="S2768" s="10">
        <f t="shared" si="262"/>
        <v>40736.668032407404</v>
      </c>
      <c r="T2768" s="10">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s="6">
        <f t="shared" si="259"/>
        <v>11.333333333333334</v>
      </c>
      <c r="Q2769" t="str">
        <f t="shared" si="260"/>
        <v>publishing</v>
      </c>
      <c r="R2769" t="str">
        <f t="shared" si="261"/>
        <v>children's books</v>
      </c>
      <c r="S2769" s="10">
        <f t="shared" si="262"/>
        <v>42172.958912037036</v>
      </c>
      <c r="T2769" s="10">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s="6">
        <f t="shared" si="259"/>
        <v>29.470588235294116</v>
      </c>
      <c r="Q2770" t="str">
        <f t="shared" si="260"/>
        <v>publishing</v>
      </c>
      <c r="R2770" t="str">
        <f t="shared" si="261"/>
        <v>children's books</v>
      </c>
      <c r="S2770" s="10">
        <f t="shared" si="262"/>
        <v>40967.614849537036</v>
      </c>
      <c r="T2770" s="10">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s="6">
        <f t="shared" si="259"/>
        <v>1</v>
      </c>
      <c r="Q2771" t="str">
        <f t="shared" si="260"/>
        <v>publishing</v>
      </c>
      <c r="R2771" t="str">
        <f t="shared" si="261"/>
        <v>children's books</v>
      </c>
      <c r="S2771" s="10">
        <f t="shared" si="262"/>
        <v>41745.826273148145</v>
      </c>
      <c r="T2771" s="10">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s="6">
        <f t="shared" si="259"/>
        <v>63.098484848484851</v>
      </c>
      <c r="Q2772" t="str">
        <f t="shared" si="260"/>
        <v>publishing</v>
      </c>
      <c r="R2772" t="str">
        <f t="shared" si="261"/>
        <v>children's books</v>
      </c>
      <c r="S2772" s="10">
        <f t="shared" si="262"/>
        <v>41686.705208333333</v>
      </c>
      <c r="T2772" s="10">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0">
        <f t="shared" si="262"/>
        <v>41257.531712962962</v>
      </c>
      <c r="T2773" s="10">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0">
        <f t="shared" si="262"/>
        <v>41537.869143518517</v>
      </c>
      <c r="T2774" s="10">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s="6">
        <f t="shared" si="259"/>
        <v>1</v>
      </c>
      <c r="Q2775" t="str">
        <f t="shared" si="260"/>
        <v>publishing</v>
      </c>
      <c r="R2775" t="str">
        <f t="shared" si="261"/>
        <v>children's books</v>
      </c>
      <c r="S2775" s="10">
        <f t="shared" si="262"/>
        <v>42474.86482638889</v>
      </c>
      <c r="T2775" s="10">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s="6">
        <f t="shared" si="259"/>
        <v>43.846153846153847</v>
      </c>
      <c r="Q2776" t="str">
        <f t="shared" si="260"/>
        <v>publishing</v>
      </c>
      <c r="R2776" t="str">
        <f t="shared" si="261"/>
        <v>children's books</v>
      </c>
      <c r="S2776" s="10">
        <f t="shared" si="262"/>
        <v>41311.126481481479</v>
      </c>
      <c r="T2776" s="10">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s="6">
        <f t="shared" si="259"/>
        <v>75</v>
      </c>
      <c r="Q2777" t="str">
        <f t="shared" si="260"/>
        <v>publishing</v>
      </c>
      <c r="R2777" t="str">
        <f t="shared" si="261"/>
        <v>children's books</v>
      </c>
      <c r="S2777" s="10">
        <f t="shared" si="262"/>
        <v>40863.013356481482</v>
      </c>
      <c r="T2777" s="10">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s="6">
        <f t="shared" si="259"/>
        <v>45.972222222222221</v>
      </c>
      <c r="Q2778" t="str">
        <f t="shared" si="260"/>
        <v>publishing</v>
      </c>
      <c r="R2778" t="str">
        <f t="shared" si="261"/>
        <v>children's books</v>
      </c>
      <c r="S2778" s="10">
        <f t="shared" si="262"/>
        <v>42136.297175925924</v>
      </c>
      <c r="T2778" s="10">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s="6">
        <f t="shared" si="259"/>
        <v>10</v>
      </c>
      <c r="Q2779" t="str">
        <f t="shared" si="260"/>
        <v>publishing</v>
      </c>
      <c r="R2779" t="str">
        <f t="shared" si="261"/>
        <v>children's books</v>
      </c>
      <c r="S2779" s="10">
        <f t="shared" si="262"/>
        <v>42172.669027777782</v>
      </c>
      <c r="T2779" s="10">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s="6">
        <f t="shared" si="259"/>
        <v>53</v>
      </c>
      <c r="Q2781" t="str">
        <f t="shared" si="260"/>
        <v>publishing</v>
      </c>
      <c r="R2781" t="str">
        <f t="shared" si="261"/>
        <v>children's books</v>
      </c>
      <c r="S2781" s="10">
        <f t="shared" si="262"/>
        <v>42300.585891203707</v>
      </c>
      <c r="T2781" s="10">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0">
        <f t="shared" si="262"/>
        <v>42774.447777777779</v>
      </c>
      <c r="T2782" s="10">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s="6">
        <f t="shared" si="259"/>
        <v>66.666666666666671</v>
      </c>
      <c r="Q2784" t="str">
        <f t="shared" si="260"/>
        <v>theater</v>
      </c>
      <c r="R2784" t="str">
        <f t="shared" si="261"/>
        <v>plays</v>
      </c>
      <c r="S2784" s="10">
        <f t="shared" si="262"/>
        <v>42026.924976851849</v>
      </c>
      <c r="T2784" s="10">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s="6">
        <f t="shared" si="259"/>
        <v>36.859154929577464</v>
      </c>
      <c r="Q2787" t="str">
        <f t="shared" si="260"/>
        <v>theater</v>
      </c>
      <c r="R2787" t="str">
        <f t="shared" si="261"/>
        <v>plays</v>
      </c>
      <c r="S2787" s="10">
        <f t="shared" si="262"/>
        <v>42558.189432870371</v>
      </c>
      <c r="T2787" s="10">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s="6">
        <f t="shared" si="259"/>
        <v>31.5</v>
      </c>
      <c r="Q2789" t="str">
        <f t="shared" si="260"/>
        <v>theater</v>
      </c>
      <c r="R2789" t="str">
        <f t="shared" si="261"/>
        <v>plays</v>
      </c>
      <c r="S2789" s="10">
        <f t="shared" si="262"/>
        <v>41808.198518518519</v>
      </c>
      <c r="T2789" s="10">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s="6">
        <f t="shared" si="259"/>
        <v>47.878787878787875</v>
      </c>
      <c r="Q2792" t="str">
        <f t="shared" si="260"/>
        <v>theater</v>
      </c>
      <c r="R2792" t="str">
        <f t="shared" si="261"/>
        <v>plays</v>
      </c>
      <c r="S2792" s="10">
        <f t="shared" si="262"/>
        <v>42016.938692129625</v>
      </c>
      <c r="T2792" s="10">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s="6">
        <f t="shared" si="259"/>
        <v>25</v>
      </c>
      <c r="Q2796" t="str">
        <f t="shared" si="260"/>
        <v>theater</v>
      </c>
      <c r="R2796" t="str">
        <f t="shared" si="261"/>
        <v>plays</v>
      </c>
      <c r="S2796" s="10">
        <f t="shared" si="262"/>
        <v>42416.691655092596</v>
      </c>
      <c r="T2796" s="10">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s="6">
        <f t="shared" si="259"/>
        <v>87.357553191489373</v>
      </c>
      <c r="Q2799" t="str">
        <f t="shared" si="260"/>
        <v>theater</v>
      </c>
      <c r="R2799" t="str">
        <f t="shared" si="261"/>
        <v>plays</v>
      </c>
      <c r="S2799" s="10">
        <f t="shared" si="262"/>
        <v>41798.94027777778</v>
      </c>
      <c r="T2799" s="10">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s="6">
        <f t="shared" si="259"/>
        <v>44.859538461538463</v>
      </c>
      <c r="Q2801" t="str">
        <f t="shared" si="260"/>
        <v>theater</v>
      </c>
      <c r="R2801" t="str">
        <f t="shared" si="261"/>
        <v>plays</v>
      </c>
      <c r="S2801" s="10">
        <f t="shared" si="262"/>
        <v>42507.264699074076</v>
      </c>
      <c r="T2801" s="10">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s="6">
        <f t="shared" si="259"/>
        <v>51.230769230769234</v>
      </c>
      <c r="Q2803" t="str">
        <f t="shared" si="260"/>
        <v>theater</v>
      </c>
      <c r="R2803" t="str">
        <f t="shared" si="261"/>
        <v>plays</v>
      </c>
      <c r="S2803" s="10">
        <f t="shared" si="262"/>
        <v>41900.243159722224</v>
      </c>
      <c r="T2803" s="10">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s="6">
        <f t="shared" si="259"/>
        <v>90.744680851063833</v>
      </c>
      <c r="Q2805" t="str">
        <f t="shared" si="260"/>
        <v>theater</v>
      </c>
      <c r="R2805" t="str">
        <f t="shared" si="261"/>
        <v>plays</v>
      </c>
      <c r="S2805" s="10">
        <f t="shared" si="262"/>
        <v>42158.065694444449</v>
      </c>
      <c r="T2805" s="10">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s="6">
        <f t="shared" si="259"/>
        <v>65.376811594202906</v>
      </c>
      <c r="Q2810" t="str">
        <f t="shared" si="260"/>
        <v>theater</v>
      </c>
      <c r="R2810" t="str">
        <f t="shared" si="261"/>
        <v>plays</v>
      </c>
      <c r="S2810" s="10">
        <f t="shared" si="262"/>
        <v>42208.84646990741</v>
      </c>
      <c r="T2810" s="10">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s="6">
        <f t="shared" si="259"/>
        <v>47.456140350877192</v>
      </c>
      <c r="Q2812" t="str">
        <f t="shared" si="260"/>
        <v>theater</v>
      </c>
      <c r="R2812" t="str">
        <f t="shared" si="261"/>
        <v>plays</v>
      </c>
      <c r="S2812" s="10">
        <f t="shared" si="262"/>
        <v>41759.13962962963</v>
      </c>
      <c r="T2812" s="10">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s="6">
        <f t="shared" si="259"/>
        <v>92.842592592592595</v>
      </c>
      <c r="Q2813" t="str">
        <f t="shared" si="260"/>
        <v>theater</v>
      </c>
      <c r="R2813" t="str">
        <f t="shared" si="261"/>
        <v>plays</v>
      </c>
      <c r="S2813" s="10">
        <f t="shared" si="262"/>
        <v>42028.496562500004</v>
      </c>
      <c r="T2813" s="10">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s="6">
        <f t="shared" si="259"/>
        <v>25.25</v>
      </c>
      <c r="Q2816" t="str">
        <f t="shared" si="260"/>
        <v>theater</v>
      </c>
      <c r="R2816" t="str">
        <f t="shared" si="261"/>
        <v>plays</v>
      </c>
      <c r="S2816" s="10">
        <f t="shared" si="262"/>
        <v>42103.399479166663</v>
      </c>
      <c r="T2816" s="10">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s="6">
        <f t="shared" ref="P2819:P2882" si="265">E2819/L2819</f>
        <v>23.636363636363637</v>
      </c>
      <c r="Q2819" t="str">
        <f t="shared" ref="Q2819:Q2882" si="266">LEFT(N2819,SEARCH("/",N2819)-1)</f>
        <v>theater</v>
      </c>
      <c r="R2819" t="str">
        <f t="shared" ref="R2819:R2882" si="267">RIGHT(N2819,LEN(N2819)-SEARCH("/",N2819))</f>
        <v>plays</v>
      </c>
      <c r="S2819" s="10">
        <f t="shared" ref="S2819:S2882" si="268">(((J2819/60)/60)/24)+DATE(1970,1,1)</f>
        <v>42023.634976851856</v>
      </c>
      <c r="T2819" s="10">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s="6">
        <f t="shared" si="265"/>
        <v>50.384615384615387</v>
      </c>
      <c r="Q2821" t="str">
        <f t="shared" si="266"/>
        <v>theater</v>
      </c>
      <c r="R2821" t="str">
        <f t="shared" si="267"/>
        <v>plays</v>
      </c>
      <c r="S2821" s="10">
        <f t="shared" si="268"/>
        <v>42139.525567129633</v>
      </c>
      <c r="T2821" s="10">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s="6">
        <f t="shared" si="265"/>
        <v>28.571428571428573</v>
      </c>
      <c r="Q2823" t="str">
        <f t="shared" si="266"/>
        <v>theater</v>
      </c>
      <c r="R2823" t="str">
        <f t="shared" si="267"/>
        <v>plays</v>
      </c>
      <c r="S2823" s="10">
        <f t="shared" si="268"/>
        <v>41875.922858796301</v>
      </c>
      <c r="T2823" s="10">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s="6">
        <f t="shared" si="265"/>
        <v>63.829787234042556</v>
      </c>
      <c r="Q2824" t="str">
        <f t="shared" si="266"/>
        <v>theater</v>
      </c>
      <c r="R2824" t="str">
        <f t="shared" si="267"/>
        <v>plays</v>
      </c>
      <c r="S2824" s="10">
        <f t="shared" si="268"/>
        <v>42060.683935185181</v>
      </c>
      <c r="T2824" s="10">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s="6">
        <f t="shared" si="265"/>
        <v>98.30927835051547</v>
      </c>
      <c r="Q2830" t="str">
        <f t="shared" si="266"/>
        <v>theater</v>
      </c>
      <c r="R2830" t="str">
        <f t="shared" si="267"/>
        <v>plays</v>
      </c>
      <c r="S2830" s="10">
        <f t="shared" si="268"/>
        <v>42254.264687499999</v>
      </c>
      <c r="T2830" s="10">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s="6">
        <f t="shared" si="265"/>
        <v>35.039473684210527</v>
      </c>
      <c r="Q2831" t="str">
        <f t="shared" si="266"/>
        <v>theater</v>
      </c>
      <c r="R2831" t="str">
        <f t="shared" si="267"/>
        <v>plays</v>
      </c>
      <c r="S2831" s="10">
        <f t="shared" si="268"/>
        <v>42495.434236111112</v>
      </c>
      <c r="T2831" s="10">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s="6">
        <f t="shared" si="265"/>
        <v>272.72727272727275</v>
      </c>
      <c r="Q2832" t="str">
        <f t="shared" si="266"/>
        <v>theater</v>
      </c>
      <c r="R2832" t="str">
        <f t="shared" si="267"/>
        <v>plays</v>
      </c>
      <c r="S2832" s="10">
        <f t="shared" si="268"/>
        <v>41758.839675925927</v>
      </c>
      <c r="T2832" s="10">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s="6">
        <f t="shared" si="265"/>
        <v>83.51428571428572</v>
      </c>
      <c r="Q2835" t="str">
        <f t="shared" si="266"/>
        <v>theater</v>
      </c>
      <c r="R2835" t="str">
        <f t="shared" si="267"/>
        <v>plays</v>
      </c>
      <c r="S2835" s="10">
        <f t="shared" si="268"/>
        <v>42268.127696759257</v>
      </c>
      <c r="T2835" s="10">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s="6">
        <f t="shared" si="265"/>
        <v>64.761904761904759</v>
      </c>
      <c r="Q2836" t="str">
        <f t="shared" si="266"/>
        <v>theater</v>
      </c>
      <c r="R2836" t="str">
        <f t="shared" si="267"/>
        <v>plays</v>
      </c>
      <c r="S2836" s="10">
        <f t="shared" si="268"/>
        <v>42019.959837962961</v>
      </c>
      <c r="T2836" s="10">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s="6">
        <f t="shared" si="265"/>
        <v>40.476190476190474</v>
      </c>
      <c r="Q2839" t="str">
        <f t="shared" si="266"/>
        <v>theater</v>
      </c>
      <c r="R2839" t="str">
        <f t="shared" si="267"/>
        <v>plays</v>
      </c>
      <c r="S2839" s="10">
        <f t="shared" si="268"/>
        <v>42307.908379629633</v>
      </c>
      <c r="T2839" s="10">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s="6">
        <f t="shared" si="265"/>
        <v>10</v>
      </c>
      <c r="Q2843" t="str">
        <f t="shared" si="266"/>
        <v>theater</v>
      </c>
      <c r="R2843" t="str">
        <f t="shared" si="267"/>
        <v>plays</v>
      </c>
      <c r="S2843" s="10">
        <f t="shared" si="268"/>
        <v>42291.739548611105</v>
      </c>
      <c r="T2843" s="10">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0">
        <f t="shared" si="268"/>
        <v>41784.952488425923</v>
      </c>
      <c r="T2844" s="10">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0">
        <f t="shared" si="268"/>
        <v>42492.737847222219</v>
      </c>
      <c r="T2845" s="10">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s="6">
        <f t="shared" si="265"/>
        <v>30</v>
      </c>
      <c r="Q2846" t="str">
        <f t="shared" si="266"/>
        <v>theater</v>
      </c>
      <c r="R2846" t="str">
        <f t="shared" si="267"/>
        <v>plays</v>
      </c>
      <c r="S2846" s="10">
        <f t="shared" si="268"/>
        <v>42709.546064814815</v>
      </c>
      <c r="T2846" s="10">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0">
        <f t="shared" si="268"/>
        <v>42108.692060185189</v>
      </c>
      <c r="T2848" s="10">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0">
        <f t="shared" si="268"/>
        <v>42453.806307870371</v>
      </c>
      <c r="T2849" s="10">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s="6">
        <f t="shared" si="265"/>
        <v>23.333333333333332</v>
      </c>
      <c r="Q2850" t="str">
        <f t="shared" si="266"/>
        <v>theater</v>
      </c>
      <c r="R2850" t="str">
        <f t="shared" si="267"/>
        <v>plays</v>
      </c>
      <c r="S2850" s="10">
        <f t="shared" si="268"/>
        <v>42123.648831018523</v>
      </c>
      <c r="T2850" s="10">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s="6">
        <f t="shared" si="265"/>
        <v>5</v>
      </c>
      <c r="Q2851" t="str">
        <f t="shared" si="266"/>
        <v>theater</v>
      </c>
      <c r="R2851" t="str">
        <f t="shared" si="267"/>
        <v>plays</v>
      </c>
      <c r="S2851" s="10">
        <f t="shared" si="268"/>
        <v>42453.428240740745</v>
      </c>
      <c r="T2851" s="10">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s="6">
        <f t="shared" si="265"/>
        <v>23.923076923076923</v>
      </c>
      <c r="Q2852" t="str">
        <f t="shared" si="266"/>
        <v>theater</v>
      </c>
      <c r="R2852" t="str">
        <f t="shared" si="267"/>
        <v>plays</v>
      </c>
      <c r="S2852" s="10">
        <f t="shared" si="268"/>
        <v>41858.007071759261</v>
      </c>
      <c r="T2852" s="10">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0">
        <f t="shared" si="268"/>
        <v>42390.002650462964</v>
      </c>
      <c r="T2853" s="10">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s="6">
        <f t="shared" si="265"/>
        <v>15.833333333333334</v>
      </c>
      <c r="Q2854" t="str">
        <f t="shared" si="266"/>
        <v>theater</v>
      </c>
      <c r="R2854" t="str">
        <f t="shared" si="267"/>
        <v>plays</v>
      </c>
      <c r="S2854" s="10">
        <f t="shared" si="268"/>
        <v>41781.045173611114</v>
      </c>
      <c r="T2854" s="10">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0">
        <f t="shared" si="268"/>
        <v>41836.190937499996</v>
      </c>
      <c r="T2855" s="10">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s="6">
        <f t="shared" si="265"/>
        <v>29.785714285714285</v>
      </c>
      <c r="Q2856" t="str">
        <f t="shared" si="266"/>
        <v>theater</v>
      </c>
      <c r="R2856" t="str">
        <f t="shared" si="267"/>
        <v>plays</v>
      </c>
      <c r="S2856" s="10">
        <f t="shared" si="268"/>
        <v>42111.71665509259</v>
      </c>
      <c r="T2856" s="10">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s="6">
        <f t="shared" si="265"/>
        <v>60</v>
      </c>
      <c r="Q2857" t="str">
        <f t="shared" si="266"/>
        <v>theater</v>
      </c>
      <c r="R2857" t="str">
        <f t="shared" si="267"/>
        <v>plays</v>
      </c>
      <c r="S2857" s="10">
        <f t="shared" si="268"/>
        <v>42370.007766203707</v>
      </c>
      <c r="T2857" s="10">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s="6">
        <f t="shared" si="265"/>
        <v>24.333333333333332</v>
      </c>
      <c r="Q2858" t="str">
        <f t="shared" si="266"/>
        <v>theater</v>
      </c>
      <c r="R2858" t="str">
        <f t="shared" si="267"/>
        <v>plays</v>
      </c>
      <c r="S2858" s="10">
        <f t="shared" si="268"/>
        <v>42165.037581018521</v>
      </c>
      <c r="T2858" s="10">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s="6">
        <f t="shared" si="265"/>
        <v>500</v>
      </c>
      <c r="Q2859" t="str">
        <f t="shared" si="266"/>
        <v>theater</v>
      </c>
      <c r="R2859" t="str">
        <f t="shared" si="267"/>
        <v>plays</v>
      </c>
      <c r="S2859" s="10">
        <f t="shared" si="268"/>
        <v>42726.920081018514</v>
      </c>
      <c r="T2859" s="10">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0">
        <f t="shared" si="268"/>
        <v>41954.545081018514</v>
      </c>
      <c r="T2860" s="10">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s="6">
        <f t="shared" si="265"/>
        <v>35</v>
      </c>
      <c r="Q2861" t="str">
        <f t="shared" si="266"/>
        <v>theater</v>
      </c>
      <c r="R2861" t="str">
        <f t="shared" si="267"/>
        <v>plays</v>
      </c>
      <c r="S2861" s="10">
        <f t="shared" si="268"/>
        <v>42233.362314814818</v>
      </c>
      <c r="T2861" s="10">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s="6">
        <f t="shared" si="265"/>
        <v>29.555555555555557</v>
      </c>
      <c r="Q2862" t="str">
        <f t="shared" si="266"/>
        <v>theater</v>
      </c>
      <c r="R2862" t="str">
        <f t="shared" si="267"/>
        <v>plays</v>
      </c>
      <c r="S2862" s="10">
        <f t="shared" si="268"/>
        <v>42480.800648148142</v>
      </c>
      <c r="T2862" s="10">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s="6">
        <f t="shared" si="265"/>
        <v>26.666666666666668</v>
      </c>
      <c r="Q2863" t="str">
        <f t="shared" si="266"/>
        <v>theater</v>
      </c>
      <c r="R2863" t="str">
        <f t="shared" si="267"/>
        <v>plays</v>
      </c>
      <c r="S2863" s="10">
        <f t="shared" si="268"/>
        <v>42257.590833333335</v>
      </c>
      <c r="T2863" s="10">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s="6">
        <f t="shared" si="265"/>
        <v>18.333333333333332</v>
      </c>
      <c r="Q2864" t="str">
        <f t="shared" si="266"/>
        <v>theater</v>
      </c>
      <c r="R2864" t="str">
        <f t="shared" si="267"/>
        <v>plays</v>
      </c>
      <c r="S2864" s="10">
        <f t="shared" si="268"/>
        <v>41784.789687500001</v>
      </c>
      <c r="T2864" s="10">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s="6">
        <f t="shared" si="265"/>
        <v>20</v>
      </c>
      <c r="Q2865" t="str">
        <f t="shared" si="266"/>
        <v>theater</v>
      </c>
      <c r="R2865" t="str">
        <f t="shared" si="267"/>
        <v>plays</v>
      </c>
      <c r="S2865" s="10">
        <f t="shared" si="268"/>
        <v>41831.675034722226</v>
      </c>
      <c r="T2865" s="10">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s="6">
        <f t="shared" si="265"/>
        <v>13.333333333333334</v>
      </c>
      <c r="Q2866" t="str">
        <f t="shared" si="266"/>
        <v>theater</v>
      </c>
      <c r="R2866" t="str">
        <f t="shared" si="267"/>
        <v>plays</v>
      </c>
      <c r="S2866" s="10">
        <f t="shared" si="268"/>
        <v>42172.613506944443</v>
      </c>
      <c r="T2866" s="10">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0">
        <f t="shared" si="268"/>
        <v>41950.114108796297</v>
      </c>
      <c r="T2867" s="10">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s="6">
        <f t="shared" si="265"/>
        <v>22.5</v>
      </c>
      <c r="Q2868" t="str">
        <f t="shared" si="266"/>
        <v>theater</v>
      </c>
      <c r="R2868" t="str">
        <f t="shared" si="267"/>
        <v>plays</v>
      </c>
      <c r="S2868" s="10">
        <f t="shared" si="268"/>
        <v>42627.955104166671</v>
      </c>
      <c r="T2868" s="10">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s="6">
        <f t="shared" si="265"/>
        <v>50.4</v>
      </c>
      <c r="Q2869" t="str">
        <f t="shared" si="266"/>
        <v>theater</v>
      </c>
      <c r="R2869" t="str">
        <f t="shared" si="267"/>
        <v>plays</v>
      </c>
      <c r="S2869" s="10">
        <f t="shared" si="268"/>
        <v>42531.195277777777</v>
      </c>
      <c r="T2869" s="10">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s="6">
        <f t="shared" si="265"/>
        <v>105.02933333333334</v>
      </c>
      <c r="Q2870" t="str">
        <f t="shared" si="266"/>
        <v>theater</v>
      </c>
      <c r="R2870" t="str">
        <f t="shared" si="267"/>
        <v>plays</v>
      </c>
      <c r="S2870" s="10">
        <f t="shared" si="268"/>
        <v>42618.827013888891</v>
      </c>
      <c r="T2870" s="10">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s="6">
        <f t="shared" si="265"/>
        <v>35.4</v>
      </c>
      <c r="Q2871" t="str">
        <f t="shared" si="266"/>
        <v>theater</v>
      </c>
      <c r="R2871" t="str">
        <f t="shared" si="267"/>
        <v>plays</v>
      </c>
      <c r="S2871" s="10">
        <f t="shared" si="268"/>
        <v>42540.593530092592</v>
      </c>
      <c r="T2871" s="10">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s="6">
        <f t="shared" si="265"/>
        <v>83.333333333333329</v>
      </c>
      <c r="Q2872" t="str">
        <f t="shared" si="266"/>
        <v>theater</v>
      </c>
      <c r="R2872" t="str">
        <f t="shared" si="267"/>
        <v>plays</v>
      </c>
      <c r="S2872" s="10">
        <f t="shared" si="268"/>
        <v>41746.189409722225</v>
      </c>
      <c r="T2872" s="10">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s="6">
        <f t="shared" si="265"/>
        <v>35.92307692307692</v>
      </c>
      <c r="Q2873" t="str">
        <f t="shared" si="266"/>
        <v>theater</v>
      </c>
      <c r="R2873" t="str">
        <f t="shared" si="267"/>
        <v>plays</v>
      </c>
      <c r="S2873" s="10">
        <f t="shared" si="268"/>
        <v>41974.738576388889</v>
      </c>
      <c r="T2873" s="10">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0">
        <f t="shared" si="268"/>
        <v>42115.11618055556</v>
      </c>
      <c r="T2874" s="10">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s="6">
        <f t="shared" si="265"/>
        <v>119.125</v>
      </c>
      <c r="Q2875" t="str">
        <f t="shared" si="266"/>
        <v>theater</v>
      </c>
      <c r="R2875" t="str">
        <f t="shared" si="267"/>
        <v>plays</v>
      </c>
      <c r="S2875" s="10">
        <f t="shared" si="268"/>
        <v>42002.817488425921</v>
      </c>
      <c r="T2875" s="10">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s="6">
        <f t="shared" si="265"/>
        <v>90.333333333333329</v>
      </c>
      <c r="Q2876" t="str">
        <f t="shared" si="266"/>
        <v>theater</v>
      </c>
      <c r="R2876" t="str">
        <f t="shared" si="267"/>
        <v>plays</v>
      </c>
      <c r="S2876" s="10">
        <f t="shared" si="268"/>
        <v>42722.84474537037</v>
      </c>
      <c r="T2876" s="10">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s="6">
        <f t="shared" si="265"/>
        <v>2.3333333333333335</v>
      </c>
      <c r="Q2877" t="str">
        <f t="shared" si="266"/>
        <v>theater</v>
      </c>
      <c r="R2877" t="str">
        <f t="shared" si="267"/>
        <v>plays</v>
      </c>
      <c r="S2877" s="10">
        <f t="shared" si="268"/>
        <v>42465.128391203703</v>
      </c>
      <c r="T2877" s="10">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0">
        <f t="shared" si="268"/>
        <v>42171.743969907402</v>
      </c>
      <c r="T2878" s="10">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s="6">
        <f t="shared" si="265"/>
        <v>15.75</v>
      </c>
      <c r="Q2880" t="str">
        <f t="shared" si="266"/>
        <v>theater</v>
      </c>
      <c r="R2880" t="str">
        <f t="shared" si="267"/>
        <v>plays</v>
      </c>
      <c r="S2880" s="10">
        <f t="shared" si="268"/>
        <v>42128.615682870368</v>
      </c>
      <c r="T2880" s="10">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s="6">
        <f t="shared" si="265"/>
        <v>29</v>
      </c>
      <c r="Q2881" t="str">
        <f t="shared" si="266"/>
        <v>theater</v>
      </c>
      <c r="R2881" t="str">
        <f t="shared" si="267"/>
        <v>plays</v>
      </c>
      <c r="S2881" s="10">
        <f t="shared" si="268"/>
        <v>42359.725243055553</v>
      </c>
      <c r="T2881" s="10">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s="6">
        <f t="shared" si="265"/>
        <v>96.551724137931032</v>
      </c>
      <c r="Q2882" t="str">
        <f t="shared" si="266"/>
        <v>theater</v>
      </c>
      <c r="R2882" t="str">
        <f t="shared" si="267"/>
        <v>plays</v>
      </c>
      <c r="S2882" s="10">
        <f t="shared" si="268"/>
        <v>42192.905694444446</v>
      </c>
      <c r="T2882" s="10">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s="6" t="e">
        <f t="shared" ref="P2883:P2946" si="271">E2883/L2883</f>
        <v>#DIV/0!</v>
      </c>
      <c r="Q2883" t="str">
        <f t="shared" ref="Q2883:Q2946" si="272">LEFT(N2883,SEARCH("/",N2883)-1)</f>
        <v>theater</v>
      </c>
      <c r="R2883" t="str">
        <f t="shared" ref="R2883:R2946" si="273">RIGHT(N2883,LEN(N2883)-SEARCH("/",N2883))</f>
        <v>plays</v>
      </c>
      <c r="S2883" s="10">
        <f t="shared" ref="S2883:S2946" si="274">(((J2883/60)/60)/24)+DATE(1970,1,1)</f>
        <v>41916.597638888888</v>
      </c>
      <c r="T2883" s="10">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s="6">
        <f t="shared" si="271"/>
        <v>63</v>
      </c>
      <c r="Q2884" t="str">
        <f t="shared" si="272"/>
        <v>theater</v>
      </c>
      <c r="R2884" t="str">
        <f t="shared" si="273"/>
        <v>plays</v>
      </c>
      <c r="S2884" s="10">
        <f t="shared" si="274"/>
        <v>42461.596273148149</v>
      </c>
      <c r="T2884" s="10">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s="6">
        <f t="shared" si="271"/>
        <v>381.6</v>
      </c>
      <c r="Q2885" t="str">
        <f t="shared" si="272"/>
        <v>theater</v>
      </c>
      <c r="R2885" t="str">
        <f t="shared" si="273"/>
        <v>plays</v>
      </c>
      <c r="S2885" s="10">
        <f t="shared" si="274"/>
        <v>42370.90320601852</v>
      </c>
      <c r="T2885" s="10">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s="6">
        <f t="shared" si="271"/>
        <v>46.25</v>
      </c>
      <c r="Q2886" t="str">
        <f t="shared" si="272"/>
        <v>theater</v>
      </c>
      <c r="R2886" t="str">
        <f t="shared" si="273"/>
        <v>plays</v>
      </c>
      <c r="S2886" s="10">
        <f t="shared" si="274"/>
        <v>41948.727256944447</v>
      </c>
      <c r="T2886" s="10">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s="6">
        <f t="shared" si="271"/>
        <v>26</v>
      </c>
      <c r="Q2887" t="str">
        <f t="shared" si="272"/>
        <v>theater</v>
      </c>
      <c r="R2887" t="str">
        <f t="shared" si="273"/>
        <v>plays</v>
      </c>
      <c r="S2887" s="10">
        <f t="shared" si="274"/>
        <v>42047.07640046296</v>
      </c>
      <c r="T2887" s="10">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s="6">
        <f t="shared" si="271"/>
        <v>10</v>
      </c>
      <c r="Q2888" t="str">
        <f t="shared" si="272"/>
        <v>theater</v>
      </c>
      <c r="R2888" t="str">
        <f t="shared" si="273"/>
        <v>plays</v>
      </c>
      <c r="S2888" s="10">
        <f t="shared" si="274"/>
        <v>42261.632916666669</v>
      </c>
      <c r="T2888" s="10">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s="6">
        <f t="shared" si="271"/>
        <v>5</v>
      </c>
      <c r="Q2889" t="str">
        <f t="shared" si="272"/>
        <v>theater</v>
      </c>
      <c r="R2889" t="str">
        <f t="shared" si="273"/>
        <v>plays</v>
      </c>
      <c r="S2889" s="10">
        <f t="shared" si="274"/>
        <v>41985.427361111113</v>
      </c>
      <c r="T2889" s="10">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0">
        <f t="shared" si="274"/>
        <v>41922.535185185188</v>
      </c>
      <c r="T2890" s="10">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s="6">
        <f t="shared" si="271"/>
        <v>81.571428571428569</v>
      </c>
      <c r="Q2891" t="str">
        <f t="shared" si="272"/>
        <v>theater</v>
      </c>
      <c r="R2891" t="str">
        <f t="shared" si="273"/>
        <v>plays</v>
      </c>
      <c r="S2891" s="10">
        <f t="shared" si="274"/>
        <v>41850.863252314812</v>
      </c>
      <c r="T2891" s="10">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s="6">
        <f t="shared" si="271"/>
        <v>7</v>
      </c>
      <c r="Q2892" t="str">
        <f t="shared" si="272"/>
        <v>theater</v>
      </c>
      <c r="R2892" t="str">
        <f t="shared" si="273"/>
        <v>plays</v>
      </c>
      <c r="S2892" s="10">
        <f t="shared" si="274"/>
        <v>41831.742962962962</v>
      </c>
      <c r="T2892" s="10">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s="6">
        <f t="shared" si="271"/>
        <v>27.3</v>
      </c>
      <c r="Q2893" t="str">
        <f t="shared" si="272"/>
        <v>theater</v>
      </c>
      <c r="R2893" t="str">
        <f t="shared" si="273"/>
        <v>plays</v>
      </c>
      <c r="S2893" s="10">
        <f t="shared" si="274"/>
        <v>42415.883425925931</v>
      </c>
      <c r="T2893" s="10">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s="6">
        <f t="shared" si="271"/>
        <v>29.411764705882351</v>
      </c>
      <c r="Q2894" t="str">
        <f t="shared" si="272"/>
        <v>theater</v>
      </c>
      <c r="R2894" t="str">
        <f t="shared" si="273"/>
        <v>plays</v>
      </c>
      <c r="S2894" s="10">
        <f t="shared" si="274"/>
        <v>41869.714166666665</v>
      </c>
      <c r="T2894" s="10">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s="6">
        <f t="shared" si="271"/>
        <v>12.5</v>
      </c>
      <c r="Q2895" t="str">
        <f t="shared" si="272"/>
        <v>theater</v>
      </c>
      <c r="R2895" t="str">
        <f t="shared" si="273"/>
        <v>plays</v>
      </c>
      <c r="S2895" s="10">
        <f t="shared" si="274"/>
        <v>41953.773090277777</v>
      </c>
      <c r="T2895" s="10">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0">
        <f t="shared" si="274"/>
        <v>42037.986284722225</v>
      </c>
      <c r="T2896" s="10">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s="6">
        <f t="shared" si="271"/>
        <v>5.75</v>
      </c>
      <c r="Q2897" t="str">
        <f t="shared" si="272"/>
        <v>theater</v>
      </c>
      <c r="R2897" t="str">
        <f t="shared" si="273"/>
        <v>plays</v>
      </c>
      <c r="S2897" s="10">
        <f t="shared" si="274"/>
        <v>41811.555462962962</v>
      </c>
      <c r="T2897" s="10">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s="6">
        <f t="shared" si="271"/>
        <v>52.083333333333336</v>
      </c>
      <c r="Q2898" t="str">
        <f t="shared" si="272"/>
        <v>theater</v>
      </c>
      <c r="R2898" t="str">
        <f t="shared" si="273"/>
        <v>plays</v>
      </c>
      <c r="S2898" s="10">
        <f t="shared" si="274"/>
        <v>42701.908807870372</v>
      </c>
      <c r="T2898" s="10">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s="6">
        <f t="shared" si="271"/>
        <v>183.33333333333334</v>
      </c>
      <c r="Q2899" t="str">
        <f t="shared" si="272"/>
        <v>theater</v>
      </c>
      <c r="R2899" t="str">
        <f t="shared" si="273"/>
        <v>plays</v>
      </c>
      <c r="S2899" s="10">
        <f t="shared" si="274"/>
        <v>42258.646504629629</v>
      </c>
      <c r="T2899" s="10">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s="6">
        <f t="shared" si="271"/>
        <v>26.333333333333332</v>
      </c>
      <c r="Q2900" t="str">
        <f t="shared" si="272"/>
        <v>theater</v>
      </c>
      <c r="R2900" t="str">
        <f t="shared" si="273"/>
        <v>plays</v>
      </c>
      <c r="S2900" s="10">
        <f t="shared" si="274"/>
        <v>42278.664965277778</v>
      </c>
      <c r="T2900" s="10">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0">
        <f t="shared" si="274"/>
        <v>42515.078217592592</v>
      </c>
      <c r="T2901" s="10">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s="6">
        <f t="shared" si="271"/>
        <v>3</v>
      </c>
      <c r="Q2903" t="str">
        <f t="shared" si="272"/>
        <v>theater</v>
      </c>
      <c r="R2903" t="str">
        <f t="shared" si="273"/>
        <v>plays</v>
      </c>
      <c r="S2903" s="10">
        <f t="shared" si="274"/>
        <v>41982.904386574075</v>
      </c>
      <c r="T2903" s="10">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s="6">
        <f t="shared" si="271"/>
        <v>25</v>
      </c>
      <c r="Q2904" t="str">
        <f t="shared" si="272"/>
        <v>theater</v>
      </c>
      <c r="R2904" t="str">
        <f t="shared" si="273"/>
        <v>plays</v>
      </c>
      <c r="S2904" s="10">
        <f t="shared" si="274"/>
        <v>42210.439768518518</v>
      </c>
      <c r="T2904" s="10">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s="6">
        <f t="shared" si="271"/>
        <v>9.75</v>
      </c>
      <c r="Q2905" t="str">
        <f t="shared" si="272"/>
        <v>theater</v>
      </c>
      <c r="R2905" t="str">
        <f t="shared" si="273"/>
        <v>plays</v>
      </c>
      <c r="S2905" s="10">
        <f t="shared" si="274"/>
        <v>42196.166874999995</v>
      </c>
      <c r="T2905" s="10">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s="6">
        <f t="shared" si="271"/>
        <v>18.75</v>
      </c>
      <c r="Q2906" t="str">
        <f t="shared" si="272"/>
        <v>theater</v>
      </c>
      <c r="R2906" t="str">
        <f t="shared" si="273"/>
        <v>plays</v>
      </c>
      <c r="S2906" s="10">
        <f t="shared" si="274"/>
        <v>41940.967951388891</v>
      </c>
      <c r="T2906" s="10">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s="6">
        <f t="shared" si="271"/>
        <v>36.588235294117645</v>
      </c>
      <c r="Q2907" t="str">
        <f t="shared" si="272"/>
        <v>theater</v>
      </c>
      <c r="R2907" t="str">
        <f t="shared" si="273"/>
        <v>plays</v>
      </c>
      <c r="S2907" s="10">
        <f t="shared" si="274"/>
        <v>42606.056863425925</v>
      </c>
      <c r="T2907" s="10">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s="6">
        <f t="shared" si="271"/>
        <v>80.714285714285708</v>
      </c>
      <c r="Q2908" t="str">
        <f t="shared" si="272"/>
        <v>theater</v>
      </c>
      <c r="R2908" t="str">
        <f t="shared" si="273"/>
        <v>plays</v>
      </c>
      <c r="S2908" s="10">
        <f t="shared" si="274"/>
        <v>42199.648912037039</v>
      </c>
      <c r="T2908" s="10">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s="6">
        <f t="shared" si="271"/>
        <v>1</v>
      </c>
      <c r="Q2909" t="str">
        <f t="shared" si="272"/>
        <v>theater</v>
      </c>
      <c r="R2909" t="str">
        <f t="shared" si="273"/>
        <v>plays</v>
      </c>
      <c r="S2909" s="10">
        <f t="shared" si="274"/>
        <v>42444.877743055549</v>
      </c>
      <c r="T2909" s="10">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s="6">
        <f t="shared" si="271"/>
        <v>52.8</v>
      </c>
      <c r="Q2910" t="str">
        <f t="shared" si="272"/>
        <v>theater</v>
      </c>
      <c r="R2910" t="str">
        <f t="shared" si="273"/>
        <v>plays</v>
      </c>
      <c r="S2910" s="10">
        <f t="shared" si="274"/>
        <v>42499.731701388882</v>
      </c>
      <c r="T2910" s="10">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s="6">
        <f t="shared" si="271"/>
        <v>20</v>
      </c>
      <c r="Q2911" t="str">
        <f t="shared" si="272"/>
        <v>theater</v>
      </c>
      <c r="R2911" t="str">
        <f t="shared" si="273"/>
        <v>plays</v>
      </c>
      <c r="S2911" s="10">
        <f t="shared" si="274"/>
        <v>41929.266215277778</v>
      </c>
      <c r="T2911" s="10">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s="6">
        <f t="shared" si="271"/>
        <v>1</v>
      </c>
      <c r="Q2912" t="str">
        <f t="shared" si="272"/>
        <v>theater</v>
      </c>
      <c r="R2912" t="str">
        <f t="shared" si="273"/>
        <v>plays</v>
      </c>
      <c r="S2912" s="10">
        <f t="shared" si="274"/>
        <v>42107.841284722221</v>
      </c>
      <c r="T2912" s="10">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s="6">
        <f t="shared" si="271"/>
        <v>46.928571428571431</v>
      </c>
      <c r="Q2913" t="str">
        <f t="shared" si="272"/>
        <v>theater</v>
      </c>
      <c r="R2913" t="str">
        <f t="shared" si="273"/>
        <v>plays</v>
      </c>
      <c r="S2913" s="10">
        <f t="shared" si="274"/>
        <v>42142.768819444449</v>
      </c>
      <c r="T2913" s="10">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s="6">
        <f t="shared" si="271"/>
        <v>1</v>
      </c>
      <c r="Q2915" t="str">
        <f t="shared" si="272"/>
        <v>theater</v>
      </c>
      <c r="R2915" t="str">
        <f t="shared" si="273"/>
        <v>plays</v>
      </c>
      <c r="S2915" s="10">
        <f t="shared" si="274"/>
        <v>41828.922905092593</v>
      </c>
      <c r="T2915" s="10">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s="6">
        <f t="shared" si="271"/>
        <v>1</v>
      </c>
      <c r="Q2916" t="str">
        <f t="shared" si="272"/>
        <v>theater</v>
      </c>
      <c r="R2916" t="str">
        <f t="shared" si="273"/>
        <v>plays</v>
      </c>
      <c r="S2916" s="10">
        <f t="shared" si="274"/>
        <v>42017.907337962963</v>
      </c>
      <c r="T2916" s="10">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s="6">
        <f t="shared" si="271"/>
        <v>203.66666666666666</v>
      </c>
      <c r="Q2917" t="str">
        <f t="shared" si="272"/>
        <v>theater</v>
      </c>
      <c r="R2917" t="str">
        <f t="shared" si="273"/>
        <v>plays</v>
      </c>
      <c r="S2917" s="10">
        <f t="shared" si="274"/>
        <v>42415.398032407407</v>
      </c>
      <c r="T2917" s="10">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s="6">
        <f t="shared" si="271"/>
        <v>20.714285714285715</v>
      </c>
      <c r="Q2918" t="str">
        <f t="shared" si="272"/>
        <v>theater</v>
      </c>
      <c r="R2918" t="str">
        <f t="shared" si="273"/>
        <v>plays</v>
      </c>
      <c r="S2918" s="10">
        <f t="shared" si="274"/>
        <v>41755.476724537039</v>
      </c>
      <c r="T2918" s="10">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s="6">
        <f t="shared" si="271"/>
        <v>48.555555555555557</v>
      </c>
      <c r="Q2919" t="str">
        <f t="shared" si="272"/>
        <v>theater</v>
      </c>
      <c r="R2919" t="str">
        <f t="shared" si="273"/>
        <v>plays</v>
      </c>
      <c r="S2919" s="10">
        <f t="shared" si="274"/>
        <v>42245.234340277777</v>
      </c>
      <c r="T2919" s="10">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s="6">
        <f t="shared" si="271"/>
        <v>68.099999999999994</v>
      </c>
      <c r="Q2920" t="str">
        <f t="shared" si="272"/>
        <v>theater</v>
      </c>
      <c r="R2920" t="str">
        <f t="shared" si="273"/>
        <v>plays</v>
      </c>
      <c r="S2920" s="10">
        <f t="shared" si="274"/>
        <v>42278.629710648151</v>
      </c>
      <c r="T2920" s="10">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s="6">
        <f t="shared" si="271"/>
        <v>8.5</v>
      </c>
      <c r="Q2921" t="str">
        <f t="shared" si="272"/>
        <v>theater</v>
      </c>
      <c r="R2921" t="str">
        <f t="shared" si="273"/>
        <v>plays</v>
      </c>
      <c r="S2921" s="10">
        <f t="shared" si="274"/>
        <v>41826.61954861111</v>
      </c>
      <c r="T2921" s="10">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s="6">
        <f t="shared" si="271"/>
        <v>83.333333333333329</v>
      </c>
      <c r="Q2924" t="str">
        <f t="shared" si="272"/>
        <v>theater</v>
      </c>
      <c r="R2924" t="str">
        <f t="shared" si="273"/>
        <v>musical</v>
      </c>
      <c r="S2924" s="10">
        <f t="shared" si="274"/>
        <v>42097.874155092592</v>
      </c>
      <c r="T2924" s="10">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s="6">
        <f t="shared" si="271"/>
        <v>30</v>
      </c>
      <c r="Q2925" t="str">
        <f t="shared" si="272"/>
        <v>theater</v>
      </c>
      <c r="R2925" t="str">
        <f t="shared" si="273"/>
        <v>musical</v>
      </c>
      <c r="S2925" s="10">
        <f t="shared" si="274"/>
        <v>42013.15253472222</v>
      </c>
      <c r="T2925" s="10">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s="6">
        <f t="shared" si="271"/>
        <v>112.14285714285714</v>
      </c>
      <c r="Q2929" t="str">
        <f t="shared" si="272"/>
        <v>theater</v>
      </c>
      <c r="R2929" t="str">
        <f t="shared" si="273"/>
        <v>musical</v>
      </c>
      <c r="S2929" s="10">
        <f t="shared" si="274"/>
        <v>41806.669317129628</v>
      </c>
      <c r="T2929" s="10">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s="6">
        <f t="shared" si="271"/>
        <v>41.666666666666664</v>
      </c>
      <c r="Q2930" t="str">
        <f t="shared" si="272"/>
        <v>theater</v>
      </c>
      <c r="R2930" t="str">
        <f t="shared" si="273"/>
        <v>musical</v>
      </c>
      <c r="S2930" s="10">
        <f t="shared" si="274"/>
        <v>42403.998217592598</v>
      </c>
      <c r="T2930" s="10">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s="6">
        <f t="shared" si="271"/>
        <v>255.17343750000001</v>
      </c>
      <c r="Q2931" t="str">
        <f t="shared" si="272"/>
        <v>theater</v>
      </c>
      <c r="R2931" t="str">
        <f t="shared" si="273"/>
        <v>musical</v>
      </c>
      <c r="S2931" s="10">
        <f t="shared" si="274"/>
        <v>41754.564328703702</v>
      </c>
      <c r="T2931" s="10">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s="6">
        <f t="shared" si="271"/>
        <v>162.7741935483871</v>
      </c>
      <c r="Q2932" t="str">
        <f t="shared" si="272"/>
        <v>theater</v>
      </c>
      <c r="R2932" t="str">
        <f t="shared" si="273"/>
        <v>musical</v>
      </c>
      <c r="S2932" s="10">
        <f t="shared" si="274"/>
        <v>42101.584074074075</v>
      </c>
      <c r="T2932" s="10">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s="6">
        <f t="shared" si="271"/>
        <v>85.736842105263165</v>
      </c>
      <c r="Q2934" t="str">
        <f t="shared" si="272"/>
        <v>theater</v>
      </c>
      <c r="R2934" t="str">
        <f t="shared" si="273"/>
        <v>musical</v>
      </c>
      <c r="S2934" s="10">
        <f t="shared" si="274"/>
        <v>42025.164780092593</v>
      </c>
      <c r="T2934" s="10">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s="6">
        <f t="shared" si="271"/>
        <v>47.574074074074076</v>
      </c>
      <c r="Q2935" t="str">
        <f t="shared" si="272"/>
        <v>theater</v>
      </c>
      <c r="R2935" t="str">
        <f t="shared" si="273"/>
        <v>musical</v>
      </c>
      <c r="S2935" s="10">
        <f t="shared" si="274"/>
        <v>42495.956631944442</v>
      </c>
      <c r="T2935" s="10">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s="6">
        <f t="shared" si="271"/>
        <v>36.363636363636367</v>
      </c>
      <c r="Q2939" t="str">
        <f t="shared" si="272"/>
        <v>theater</v>
      </c>
      <c r="R2939" t="str">
        <f t="shared" si="273"/>
        <v>musical</v>
      </c>
      <c r="S2939" s="10">
        <f t="shared" si="274"/>
        <v>41803.457326388889</v>
      </c>
      <c r="T2939" s="10">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s="6">
        <f t="shared" si="271"/>
        <v>126.71875</v>
      </c>
      <c r="Q2940" t="str">
        <f t="shared" si="272"/>
        <v>theater</v>
      </c>
      <c r="R2940" t="str">
        <f t="shared" si="273"/>
        <v>musical</v>
      </c>
      <c r="S2940" s="10">
        <f t="shared" si="274"/>
        <v>42004.703865740739</v>
      </c>
      <c r="T2940" s="10">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s="6">
        <f t="shared" si="271"/>
        <v>329.2</v>
      </c>
      <c r="Q2941" t="str">
        <f t="shared" si="272"/>
        <v>theater</v>
      </c>
      <c r="R2941" t="str">
        <f t="shared" si="273"/>
        <v>musical</v>
      </c>
      <c r="S2941" s="10">
        <f t="shared" si="274"/>
        <v>41845.809166666666</v>
      </c>
      <c r="T2941" s="10">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s="6">
        <f t="shared" si="271"/>
        <v>81.242424242424249</v>
      </c>
      <c r="Q2942" t="str">
        <f t="shared" si="272"/>
        <v>theater</v>
      </c>
      <c r="R2942" t="str">
        <f t="shared" si="273"/>
        <v>musical</v>
      </c>
      <c r="S2942" s="10">
        <f t="shared" si="274"/>
        <v>41982.773356481484</v>
      </c>
      <c r="T2942" s="10">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s="6">
        <f t="shared" si="271"/>
        <v>1</v>
      </c>
      <c r="Q2943" t="str">
        <f t="shared" si="272"/>
        <v>theater</v>
      </c>
      <c r="R2943" t="str">
        <f t="shared" si="273"/>
        <v>spaces</v>
      </c>
      <c r="S2943" s="10">
        <f t="shared" si="274"/>
        <v>42034.960127314815</v>
      </c>
      <c r="T2943" s="10">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s="6">
        <f t="shared" si="271"/>
        <v>202.22772277227722</v>
      </c>
      <c r="Q2944" t="str">
        <f t="shared" si="272"/>
        <v>theater</v>
      </c>
      <c r="R2944" t="str">
        <f t="shared" si="273"/>
        <v>spaces</v>
      </c>
      <c r="S2944" s="10">
        <f t="shared" si="274"/>
        <v>42334.803923611107</v>
      </c>
      <c r="T2944" s="10">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0">
        <f t="shared" si="274"/>
        <v>42077.129398148143</v>
      </c>
      <c r="T2945" s="10">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s="6">
        <f t="shared" si="271"/>
        <v>100</v>
      </c>
      <c r="Q2946" t="str">
        <f t="shared" si="272"/>
        <v>theater</v>
      </c>
      <c r="R2946" t="str">
        <f t="shared" si="273"/>
        <v>spaces</v>
      </c>
      <c r="S2946" s="10">
        <f t="shared" si="274"/>
        <v>42132.9143287037</v>
      </c>
      <c r="T2946" s="10">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s="6" t="e">
        <f t="shared" ref="P2947:P3010" si="277">E2947/L2947</f>
        <v>#DIV/0!</v>
      </c>
      <c r="Q2947" t="str">
        <f t="shared" ref="Q2947:Q3010" si="278">LEFT(N2947,SEARCH("/",N2947)-1)</f>
        <v>theater</v>
      </c>
      <c r="R2947" t="str">
        <f t="shared" ref="R2947:R3010" si="279">RIGHT(N2947,LEN(N2947)-SEARCH("/",N2947))</f>
        <v>spaces</v>
      </c>
      <c r="S2947" s="10">
        <f t="shared" ref="S2947:S3010" si="280">(((J2947/60)/60)/24)+DATE(1970,1,1)</f>
        <v>42118.139583333337</v>
      </c>
      <c r="T2947" s="10">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s="6">
        <f t="shared" si="277"/>
        <v>1</v>
      </c>
      <c r="Q2948" t="str">
        <f t="shared" si="278"/>
        <v>theater</v>
      </c>
      <c r="R2948" t="str">
        <f t="shared" si="279"/>
        <v>spaces</v>
      </c>
      <c r="S2948" s="10">
        <f t="shared" si="280"/>
        <v>42567.531157407408</v>
      </c>
      <c r="T2948" s="10">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s="6">
        <f t="shared" si="277"/>
        <v>82.461538461538467</v>
      </c>
      <c r="Q2949" t="str">
        <f t="shared" si="278"/>
        <v>theater</v>
      </c>
      <c r="R2949" t="str">
        <f t="shared" si="279"/>
        <v>spaces</v>
      </c>
      <c r="S2949" s="10">
        <f t="shared" si="280"/>
        <v>42649.562118055561</v>
      </c>
      <c r="T2949" s="10">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s="6">
        <f t="shared" si="277"/>
        <v>2.6666666666666665</v>
      </c>
      <c r="Q2950" t="str">
        <f t="shared" si="278"/>
        <v>theater</v>
      </c>
      <c r="R2950" t="str">
        <f t="shared" si="279"/>
        <v>spaces</v>
      </c>
      <c r="S2950" s="10">
        <f t="shared" si="280"/>
        <v>42097.649224537032</v>
      </c>
      <c r="T2950" s="10">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s="6">
        <f t="shared" si="277"/>
        <v>12.5</v>
      </c>
      <c r="Q2951" t="str">
        <f t="shared" si="278"/>
        <v>theater</v>
      </c>
      <c r="R2951" t="str">
        <f t="shared" si="279"/>
        <v>spaces</v>
      </c>
      <c r="S2951" s="10">
        <f t="shared" si="280"/>
        <v>42297.823113425926</v>
      </c>
      <c r="T2951" s="10">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0">
        <f t="shared" si="280"/>
        <v>42362.36518518519</v>
      </c>
      <c r="T2952" s="10">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s="6">
        <f t="shared" si="277"/>
        <v>18.896551724137932</v>
      </c>
      <c r="Q2953" t="str">
        <f t="shared" si="278"/>
        <v>theater</v>
      </c>
      <c r="R2953" t="str">
        <f t="shared" si="279"/>
        <v>spaces</v>
      </c>
      <c r="S2953" s="10">
        <f t="shared" si="280"/>
        <v>41872.802928240737</v>
      </c>
      <c r="T2953" s="10">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s="6">
        <f t="shared" si="277"/>
        <v>200.625</v>
      </c>
      <c r="Q2954" t="str">
        <f t="shared" si="278"/>
        <v>theater</v>
      </c>
      <c r="R2954" t="str">
        <f t="shared" si="279"/>
        <v>spaces</v>
      </c>
      <c r="S2954" s="10">
        <f t="shared" si="280"/>
        <v>42628.690266203703</v>
      </c>
      <c r="T2954" s="10">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s="6">
        <f t="shared" si="277"/>
        <v>201.66666666666666</v>
      </c>
      <c r="Q2955" t="str">
        <f t="shared" si="278"/>
        <v>theater</v>
      </c>
      <c r="R2955" t="str">
        <f t="shared" si="279"/>
        <v>spaces</v>
      </c>
      <c r="S2955" s="10">
        <f t="shared" si="280"/>
        <v>42255.791909722218</v>
      </c>
      <c r="T2955" s="10">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0">
        <f t="shared" si="280"/>
        <v>42790.583368055552</v>
      </c>
      <c r="T2956" s="10">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s="6">
        <f t="shared" si="277"/>
        <v>65</v>
      </c>
      <c r="Q2957" t="str">
        <f t="shared" si="278"/>
        <v>theater</v>
      </c>
      <c r="R2957" t="str">
        <f t="shared" si="279"/>
        <v>spaces</v>
      </c>
      <c r="S2957" s="10">
        <f t="shared" si="280"/>
        <v>42141.741307870368</v>
      </c>
      <c r="T2957" s="10">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s="6">
        <f t="shared" si="277"/>
        <v>93.333333333333329</v>
      </c>
      <c r="Q2959" t="str">
        <f t="shared" si="278"/>
        <v>theater</v>
      </c>
      <c r="R2959" t="str">
        <f t="shared" si="279"/>
        <v>spaces</v>
      </c>
      <c r="S2959" s="10">
        <f t="shared" si="280"/>
        <v>42031.011249999996</v>
      </c>
      <c r="T2959" s="10">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0">
        <f t="shared" si="280"/>
        <v>42438.779131944444</v>
      </c>
      <c r="T2960" s="10">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0">
        <f t="shared" si="280"/>
        <v>42498.008391203708</v>
      </c>
      <c r="T2961" s="10">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0">
        <f t="shared" si="280"/>
        <v>41863.757210648146</v>
      </c>
      <c r="T2962" s="10">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s="6">
        <f t="shared" si="277"/>
        <v>50.75</v>
      </c>
      <c r="Q2963" t="str">
        <f t="shared" si="278"/>
        <v>theater</v>
      </c>
      <c r="R2963" t="str">
        <f t="shared" si="279"/>
        <v>plays</v>
      </c>
      <c r="S2963" s="10">
        <f t="shared" si="280"/>
        <v>42061.212488425925</v>
      </c>
      <c r="T2963" s="10">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s="6">
        <f t="shared" si="277"/>
        <v>60.6875</v>
      </c>
      <c r="Q2980" t="str">
        <f t="shared" si="278"/>
        <v>theater</v>
      </c>
      <c r="R2980" t="str">
        <f t="shared" si="279"/>
        <v>plays</v>
      </c>
      <c r="S2980" s="10">
        <f t="shared" si="280"/>
        <v>41922.640590277777</v>
      </c>
      <c r="T2980" s="10">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s="6">
        <f t="shared" si="277"/>
        <v>53.164948453608247</v>
      </c>
      <c r="Q2983" t="str">
        <f t="shared" si="278"/>
        <v>theater</v>
      </c>
      <c r="R2983" t="str">
        <f t="shared" si="279"/>
        <v>spaces</v>
      </c>
      <c r="S2983" s="10">
        <f t="shared" si="280"/>
        <v>42225.559675925921</v>
      </c>
      <c r="T2983" s="10">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s="6">
        <f t="shared" si="277"/>
        <v>155.23827397260274</v>
      </c>
      <c r="Q2985" t="str">
        <f t="shared" si="278"/>
        <v>theater</v>
      </c>
      <c r="R2985" t="str">
        <f t="shared" si="279"/>
        <v>spaces</v>
      </c>
      <c r="S2985" s="10">
        <f t="shared" si="280"/>
        <v>41894.632361111115</v>
      </c>
      <c r="T2985" s="10">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s="6">
        <f t="shared" si="277"/>
        <v>45.214285714285715</v>
      </c>
      <c r="Q2988" t="str">
        <f t="shared" si="278"/>
        <v>theater</v>
      </c>
      <c r="R2988" t="str">
        <f t="shared" si="279"/>
        <v>spaces</v>
      </c>
      <c r="S2988" s="10">
        <f t="shared" si="280"/>
        <v>42431.500069444446</v>
      </c>
      <c r="T2988" s="10">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s="6">
        <f t="shared" si="277"/>
        <v>104.15169811320754</v>
      </c>
      <c r="Q2989" t="str">
        <f t="shared" si="278"/>
        <v>theater</v>
      </c>
      <c r="R2989" t="str">
        <f t="shared" si="279"/>
        <v>spaces</v>
      </c>
      <c r="S2989" s="10">
        <f t="shared" si="280"/>
        <v>42627.307303240741</v>
      </c>
      <c r="T2989" s="10">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s="6">
        <f t="shared" si="277"/>
        <v>35.714285714285715</v>
      </c>
      <c r="Q2990" t="str">
        <f t="shared" si="278"/>
        <v>theater</v>
      </c>
      <c r="R2990" t="str">
        <f t="shared" si="279"/>
        <v>spaces</v>
      </c>
      <c r="S2990" s="10">
        <f t="shared" si="280"/>
        <v>42511.362048611118</v>
      </c>
      <c r="T2990" s="10">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s="6">
        <f t="shared" si="277"/>
        <v>370.37037037037038</v>
      </c>
      <c r="Q2992" t="str">
        <f t="shared" si="278"/>
        <v>theater</v>
      </c>
      <c r="R2992" t="str">
        <f t="shared" si="279"/>
        <v>spaces</v>
      </c>
      <c r="S2992" s="10">
        <f t="shared" si="280"/>
        <v>42341.57430555555</v>
      </c>
      <c r="T2992" s="10">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s="6">
        <f t="shared" si="277"/>
        <v>48.984375</v>
      </c>
      <c r="Q2994" t="str">
        <f t="shared" si="278"/>
        <v>theater</v>
      </c>
      <c r="R2994" t="str">
        <f t="shared" si="279"/>
        <v>spaces</v>
      </c>
      <c r="S2994" s="10">
        <f t="shared" si="280"/>
        <v>42622.767476851848</v>
      </c>
      <c r="T2994" s="10">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s="6">
        <f t="shared" si="277"/>
        <v>45.590909090909093</v>
      </c>
      <c r="Q2995" t="str">
        <f t="shared" si="278"/>
        <v>theater</v>
      </c>
      <c r="R2995" t="str">
        <f t="shared" si="279"/>
        <v>spaces</v>
      </c>
      <c r="S2995" s="10">
        <f t="shared" si="280"/>
        <v>42390.838738425926</v>
      </c>
      <c r="T2995" s="10">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s="6">
        <f t="shared" si="277"/>
        <v>23.275254237288134</v>
      </c>
      <c r="Q2996" t="str">
        <f t="shared" si="278"/>
        <v>theater</v>
      </c>
      <c r="R2996" t="str">
        <f t="shared" si="279"/>
        <v>spaces</v>
      </c>
      <c r="S2996" s="10">
        <f t="shared" si="280"/>
        <v>41885.478842592594</v>
      </c>
      <c r="T2996" s="10">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s="6">
        <f t="shared" si="277"/>
        <v>90.2</v>
      </c>
      <c r="Q2999" t="str">
        <f t="shared" si="278"/>
        <v>theater</v>
      </c>
      <c r="R2999" t="str">
        <f t="shared" si="279"/>
        <v>spaces</v>
      </c>
      <c r="S2999" s="10">
        <f t="shared" si="280"/>
        <v>42775.733715277776</v>
      </c>
      <c r="T2999" s="10">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s="6">
        <f t="shared" si="277"/>
        <v>118.97113163972287</v>
      </c>
      <c r="Q3000" t="str">
        <f t="shared" si="278"/>
        <v>theater</v>
      </c>
      <c r="R3000" t="str">
        <f t="shared" si="279"/>
        <v>spaces</v>
      </c>
      <c r="S3000" s="10">
        <f t="shared" si="280"/>
        <v>41778.193622685183</v>
      </c>
      <c r="T3000" s="10">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s="6">
        <f t="shared" si="277"/>
        <v>62.5</v>
      </c>
      <c r="Q3002" t="str">
        <f t="shared" si="278"/>
        <v>theater</v>
      </c>
      <c r="R3002" t="str">
        <f t="shared" si="279"/>
        <v>spaces</v>
      </c>
      <c r="S3002" s="10">
        <f t="shared" si="280"/>
        <v>42752.827199074076</v>
      </c>
      <c r="T3002" s="10">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s="6">
        <f t="shared" si="277"/>
        <v>131.37719999999999</v>
      </c>
      <c r="Q3003" t="str">
        <f t="shared" si="278"/>
        <v>theater</v>
      </c>
      <c r="R3003" t="str">
        <f t="shared" si="279"/>
        <v>spaces</v>
      </c>
      <c r="S3003" s="10">
        <f t="shared" si="280"/>
        <v>42534.895625000005</v>
      </c>
      <c r="T3003" s="10">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s="6">
        <f t="shared" si="277"/>
        <v>54</v>
      </c>
      <c r="Q3009" t="str">
        <f t="shared" si="278"/>
        <v>theater</v>
      </c>
      <c r="R3009" t="str">
        <f t="shared" si="279"/>
        <v>spaces</v>
      </c>
      <c r="S3009" s="10">
        <f t="shared" si="280"/>
        <v>42098.216238425928</v>
      </c>
      <c r="T3009" s="10">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s="6">
        <f t="shared" ref="P3011:P3074" si="283">E3011/L3011</f>
        <v>233.8984375</v>
      </c>
      <c r="Q3011" t="str">
        <f t="shared" ref="Q3011:Q3074" si="284">LEFT(N3011,SEARCH("/",N3011)-1)</f>
        <v>theater</v>
      </c>
      <c r="R3011" t="str">
        <f t="shared" ref="R3011:R3074" si="285">RIGHT(N3011,LEN(N3011)-SEARCH("/",N3011))</f>
        <v>spaces</v>
      </c>
      <c r="S3011" s="10">
        <f t="shared" ref="S3011:S3074" si="286">(((J3011/60)/60)/24)+DATE(1970,1,1)</f>
        <v>41939.569907407407</v>
      </c>
      <c r="T3011" s="10">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s="6">
        <f t="shared" si="283"/>
        <v>146.69158878504672</v>
      </c>
      <c r="Q3015" t="str">
        <f t="shared" si="284"/>
        <v>theater</v>
      </c>
      <c r="R3015" t="str">
        <f t="shared" si="285"/>
        <v>spaces</v>
      </c>
      <c r="S3015" s="10">
        <f t="shared" si="286"/>
        <v>42146.836215277777</v>
      </c>
      <c r="T3015" s="10">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s="6">
        <f t="shared" si="283"/>
        <v>146.44654088050314</v>
      </c>
      <c r="Q3019" t="str">
        <f t="shared" si="284"/>
        <v>theater</v>
      </c>
      <c r="R3019" t="str">
        <f t="shared" si="285"/>
        <v>spaces</v>
      </c>
      <c r="S3019" s="10">
        <f t="shared" si="286"/>
        <v>41841.850034722222</v>
      </c>
      <c r="T3019" s="10">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s="6">
        <f t="shared" si="283"/>
        <v>80.464601769911511</v>
      </c>
      <c r="Q3021" t="str">
        <f t="shared" si="284"/>
        <v>theater</v>
      </c>
      <c r="R3021" t="str">
        <f t="shared" si="285"/>
        <v>spaces</v>
      </c>
      <c r="S3021" s="10">
        <f t="shared" si="286"/>
        <v>41758.833564814813</v>
      </c>
      <c r="T3021" s="10">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s="6">
        <f t="shared" si="283"/>
        <v>162.70967741935485</v>
      </c>
      <c r="Q3024" t="str">
        <f t="shared" si="284"/>
        <v>theater</v>
      </c>
      <c r="R3024" t="str">
        <f t="shared" si="285"/>
        <v>spaces</v>
      </c>
      <c r="S3024" s="10">
        <f t="shared" si="286"/>
        <v>42564.95380787037</v>
      </c>
      <c r="T3024" s="10">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s="6">
        <f t="shared" si="283"/>
        <v>67.697802197802204</v>
      </c>
      <c r="Q3026" t="str">
        <f t="shared" si="284"/>
        <v>theater</v>
      </c>
      <c r="R3026" t="str">
        <f t="shared" si="285"/>
        <v>spaces</v>
      </c>
      <c r="S3026" s="10">
        <f t="shared" si="286"/>
        <v>41158.993923611109</v>
      </c>
      <c r="T3026" s="10">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s="6">
        <f t="shared" si="283"/>
        <v>52.103448275862071</v>
      </c>
      <c r="Q3027" t="str">
        <f t="shared" si="284"/>
        <v>theater</v>
      </c>
      <c r="R3027" t="str">
        <f t="shared" si="285"/>
        <v>spaces</v>
      </c>
      <c r="S3027" s="10">
        <f t="shared" si="286"/>
        <v>41761.509409722225</v>
      </c>
      <c r="T3027" s="10">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s="6">
        <f t="shared" si="283"/>
        <v>51.6</v>
      </c>
      <c r="Q3028" t="str">
        <f t="shared" si="284"/>
        <v>theater</v>
      </c>
      <c r="R3028" t="str">
        <f t="shared" si="285"/>
        <v>spaces</v>
      </c>
      <c r="S3028" s="10">
        <f t="shared" si="286"/>
        <v>42783.459398148145</v>
      </c>
      <c r="T3028" s="10">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s="6">
        <f t="shared" si="283"/>
        <v>84.858585858585855</v>
      </c>
      <c r="Q3030" t="str">
        <f t="shared" si="284"/>
        <v>theater</v>
      </c>
      <c r="R3030" t="str">
        <f t="shared" si="285"/>
        <v>spaces</v>
      </c>
      <c r="S3030" s="10">
        <f t="shared" si="286"/>
        <v>42567.264178240745</v>
      </c>
      <c r="T3030" s="10">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s="6">
        <f t="shared" si="283"/>
        <v>94.548850574712645</v>
      </c>
      <c r="Q3031" t="str">
        <f t="shared" si="284"/>
        <v>theater</v>
      </c>
      <c r="R3031" t="str">
        <f t="shared" si="285"/>
        <v>spaces</v>
      </c>
      <c r="S3031" s="10">
        <f t="shared" si="286"/>
        <v>41932.708877314813</v>
      </c>
      <c r="T3031" s="10">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s="6">
        <f t="shared" si="283"/>
        <v>45.536585365853661</v>
      </c>
      <c r="Q3032" t="str">
        <f t="shared" si="284"/>
        <v>theater</v>
      </c>
      <c r="R3032" t="str">
        <f t="shared" si="285"/>
        <v>spaces</v>
      </c>
      <c r="S3032" s="10">
        <f t="shared" si="286"/>
        <v>42233.747349537036</v>
      </c>
      <c r="T3032" s="10">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s="6">
        <f t="shared" si="283"/>
        <v>51.724137931034484</v>
      </c>
      <c r="Q3033" t="str">
        <f t="shared" si="284"/>
        <v>theater</v>
      </c>
      <c r="R3033" t="str">
        <f t="shared" si="285"/>
        <v>spaces</v>
      </c>
      <c r="S3033" s="10">
        <f t="shared" si="286"/>
        <v>42597.882488425923</v>
      </c>
      <c r="T3033" s="10">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s="6">
        <f t="shared" si="283"/>
        <v>191.13043478260869</v>
      </c>
      <c r="Q3035" t="str">
        <f t="shared" si="284"/>
        <v>theater</v>
      </c>
      <c r="R3035" t="str">
        <f t="shared" si="285"/>
        <v>spaces</v>
      </c>
      <c r="S3035" s="10">
        <f t="shared" si="286"/>
        <v>42570.110243055555</v>
      </c>
      <c r="T3035" s="10">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s="6">
        <f t="shared" si="283"/>
        <v>33.3125</v>
      </c>
      <c r="Q3039" t="str">
        <f t="shared" si="284"/>
        <v>theater</v>
      </c>
      <c r="R3039" t="str">
        <f t="shared" si="285"/>
        <v>spaces</v>
      </c>
      <c r="S3039" s="10">
        <f t="shared" si="286"/>
        <v>40378.893206018518</v>
      </c>
      <c r="T3039" s="10">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s="6">
        <f t="shared" si="283"/>
        <v>92.130423728813554</v>
      </c>
      <c r="Q3041" t="str">
        <f t="shared" si="284"/>
        <v>theater</v>
      </c>
      <c r="R3041" t="str">
        <f t="shared" si="285"/>
        <v>spaces</v>
      </c>
      <c r="S3041" s="10">
        <f t="shared" si="286"/>
        <v>41610.794421296298</v>
      </c>
      <c r="T3041" s="10">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s="6">
        <f t="shared" si="283"/>
        <v>82.941562500000003</v>
      </c>
      <c r="Q3047" t="str">
        <f t="shared" si="284"/>
        <v>theater</v>
      </c>
      <c r="R3047" t="str">
        <f t="shared" si="285"/>
        <v>spaces</v>
      </c>
      <c r="S3047" s="10">
        <f t="shared" si="286"/>
        <v>41843.155729166669</v>
      </c>
      <c r="T3047" s="10">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s="6">
        <f t="shared" si="283"/>
        <v>259.94827586206895</v>
      </c>
      <c r="Q3048" t="str">
        <f t="shared" si="284"/>
        <v>theater</v>
      </c>
      <c r="R3048" t="str">
        <f t="shared" si="285"/>
        <v>spaces</v>
      </c>
      <c r="S3048" s="10">
        <f t="shared" si="286"/>
        <v>41862.803078703706</v>
      </c>
      <c r="T3048" s="10">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s="6">
        <f t="shared" si="283"/>
        <v>177.02127659574469</v>
      </c>
      <c r="Q3050" t="str">
        <f t="shared" si="284"/>
        <v>theater</v>
      </c>
      <c r="R3050" t="str">
        <f t="shared" si="285"/>
        <v>spaces</v>
      </c>
      <c r="S3050" s="10">
        <f t="shared" si="286"/>
        <v>41975.901180555549</v>
      </c>
      <c r="T3050" s="10">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s="6">
        <f t="shared" si="283"/>
        <v>23.62857142857143</v>
      </c>
      <c r="Q3053" t="str">
        <f t="shared" si="284"/>
        <v>theater</v>
      </c>
      <c r="R3053" t="str">
        <f t="shared" si="285"/>
        <v>spaces</v>
      </c>
      <c r="S3053" s="10">
        <f t="shared" si="286"/>
        <v>42744.416030092587</v>
      </c>
      <c r="T3053" s="10">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s="6">
        <f t="shared" si="283"/>
        <v>37.5</v>
      </c>
      <c r="Q3054" t="str">
        <f t="shared" si="284"/>
        <v>theater</v>
      </c>
      <c r="R3054" t="str">
        <f t="shared" si="285"/>
        <v>spaces</v>
      </c>
      <c r="S3054" s="10">
        <f t="shared" si="286"/>
        <v>42122.670069444444</v>
      </c>
      <c r="T3054" s="10">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s="6">
        <f t="shared" si="283"/>
        <v>13.333333333333334</v>
      </c>
      <c r="Q3055" t="str">
        <f t="shared" si="284"/>
        <v>theater</v>
      </c>
      <c r="R3055" t="str">
        <f t="shared" si="285"/>
        <v>spaces</v>
      </c>
      <c r="S3055" s="10">
        <f t="shared" si="286"/>
        <v>41862.761724537035</v>
      </c>
      <c r="T3055" s="10">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0">
        <f t="shared" si="286"/>
        <v>42027.832800925928</v>
      </c>
      <c r="T3056" s="10">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s="6">
        <f t="shared" si="283"/>
        <v>1</v>
      </c>
      <c r="Q3057" t="str">
        <f t="shared" si="284"/>
        <v>theater</v>
      </c>
      <c r="R3057" t="str">
        <f t="shared" si="285"/>
        <v>spaces</v>
      </c>
      <c r="S3057" s="10">
        <f t="shared" si="286"/>
        <v>41953.95821759259</v>
      </c>
      <c r="T3057" s="10">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0">
        <f t="shared" si="286"/>
        <v>41851.636388888888</v>
      </c>
      <c r="T3058" s="10">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0">
        <f t="shared" si="286"/>
        <v>42433.650590277779</v>
      </c>
      <c r="T3059" s="10">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s="6">
        <f t="shared" si="283"/>
        <v>1</v>
      </c>
      <c r="Q3060" t="str">
        <f t="shared" si="284"/>
        <v>theater</v>
      </c>
      <c r="R3060" t="str">
        <f t="shared" si="285"/>
        <v>spaces</v>
      </c>
      <c r="S3060" s="10">
        <f t="shared" si="286"/>
        <v>42460.374305555553</v>
      </c>
      <c r="T3060" s="10">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s="6">
        <f t="shared" si="283"/>
        <v>41</v>
      </c>
      <c r="Q3061" t="str">
        <f t="shared" si="284"/>
        <v>theater</v>
      </c>
      <c r="R3061" t="str">
        <f t="shared" si="285"/>
        <v>spaces</v>
      </c>
      <c r="S3061" s="10">
        <f t="shared" si="286"/>
        <v>41829.935717592591</v>
      </c>
      <c r="T3061" s="10">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s="6">
        <f t="shared" si="283"/>
        <v>55.833333333333336</v>
      </c>
      <c r="Q3062" t="str">
        <f t="shared" si="284"/>
        <v>theater</v>
      </c>
      <c r="R3062" t="str">
        <f t="shared" si="285"/>
        <v>spaces</v>
      </c>
      <c r="S3062" s="10">
        <f t="shared" si="286"/>
        <v>42245.274699074071</v>
      </c>
      <c r="T3062" s="10">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0">
        <f t="shared" si="286"/>
        <v>41834.784120370372</v>
      </c>
      <c r="T3063" s="10">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s="6">
        <f t="shared" si="283"/>
        <v>99.761194029850742</v>
      </c>
      <c r="Q3064" t="str">
        <f t="shared" si="284"/>
        <v>theater</v>
      </c>
      <c r="R3064" t="str">
        <f t="shared" si="285"/>
        <v>spaces</v>
      </c>
      <c r="S3064" s="10">
        <f t="shared" si="286"/>
        <v>42248.535787037035</v>
      </c>
      <c r="T3064" s="10">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s="6">
        <f t="shared" si="283"/>
        <v>117.65277777777777</v>
      </c>
      <c r="Q3066" t="str">
        <f t="shared" si="284"/>
        <v>theater</v>
      </c>
      <c r="R3066" t="str">
        <f t="shared" si="285"/>
        <v>spaces</v>
      </c>
      <c r="S3066" s="10">
        <f t="shared" si="286"/>
        <v>42299.130162037036</v>
      </c>
      <c r="T3066" s="10">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s="6">
        <f t="shared" si="283"/>
        <v>5</v>
      </c>
      <c r="Q3067" t="str">
        <f t="shared" si="284"/>
        <v>theater</v>
      </c>
      <c r="R3067" t="str">
        <f t="shared" si="285"/>
        <v>spaces</v>
      </c>
      <c r="S3067" s="10">
        <f t="shared" si="286"/>
        <v>41825.055231481485</v>
      </c>
      <c r="T3067" s="10">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s="6">
        <f t="shared" si="283"/>
        <v>200</v>
      </c>
      <c r="Q3069" t="str">
        <f t="shared" si="284"/>
        <v>theater</v>
      </c>
      <c r="R3069" t="str">
        <f t="shared" si="285"/>
        <v>spaces</v>
      </c>
      <c r="S3069" s="10">
        <f t="shared" si="286"/>
        <v>42226.938414351855</v>
      </c>
      <c r="T3069" s="10">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s="6">
        <f t="shared" si="283"/>
        <v>87.5</v>
      </c>
      <c r="Q3070" t="str">
        <f t="shared" si="284"/>
        <v>theater</v>
      </c>
      <c r="R3070" t="str">
        <f t="shared" si="285"/>
        <v>spaces</v>
      </c>
      <c r="S3070" s="10">
        <f t="shared" si="286"/>
        <v>42263.691574074073</v>
      </c>
      <c r="T3070" s="10">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s="6">
        <f t="shared" si="283"/>
        <v>20.142857142857142</v>
      </c>
      <c r="Q3071" t="str">
        <f t="shared" si="284"/>
        <v>theater</v>
      </c>
      <c r="R3071" t="str">
        <f t="shared" si="285"/>
        <v>spaces</v>
      </c>
      <c r="S3071" s="10">
        <f t="shared" si="286"/>
        <v>41957.833726851852</v>
      </c>
      <c r="T3071" s="10">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s="6">
        <f t="shared" si="283"/>
        <v>20.875</v>
      </c>
      <c r="Q3072" t="str">
        <f t="shared" si="284"/>
        <v>theater</v>
      </c>
      <c r="R3072" t="str">
        <f t="shared" si="285"/>
        <v>spaces</v>
      </c>
      <c r="S3072" s="10">
        <f t="shared" si="286"/>
        <v>42690.733437499999</v>
      </c>
      <c r="T3072" s="10">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s="6">
        <f t="shared" si="283"/>
        <v>61.307692307692307</v>
      </c>
      <c r="Q3073" t="str">
        <f t="shared" si="284"/>
        <v>theater</v>
      </c>
      <c r="R3073" t="str">
        <f t="shared" si="285"/>
        <v>spaces</v>
      </c>
      <c r="S3073" s="10">
        <f t="shared" si="286"/>
        <v>42097.732418981483</v>
      </c>
      <c r="T3073" s="10">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s="6">
        <f t="shared" si="283"/>
        <v>1</v>
      </c>
      <c r="Q3074" t="str">
        <f t="shared" si="284"/>
        <v>theater</v>
      </c>
      <c r="R3074" t="str">
        <f t="shared" si="285"/>
        <v>spaces</v>
      </c>
      <c r="S3074" s="10">
        <f t="shared" si="286"/>
        <v>42658.690532407403</v>
      </c>
      <c r="T3074" s="10">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s="6">
        <f t="shared" ref="P3075:P3138" si="289">E3075/L3075</f>
        <v>92.142857142857139</v>
      </c>
      <c r="Q3075" t="str">
        <f t="shared" ref="Q3075:Q3138" si="290">LEFT(N3075,SEARCH("/",N3075)-1)</f>
        <v>theater</v>
      </c>
      <c r="R3075" t="str">
        <f t="shared" ref="R3075:R3138" si="291">RIGHT(N3075,LEN(N3075)-SEARCH("/",N3075))</f>
        <v>spaces</v>
      </c>
      <c r="S3075" s="10">
        <f t="shared" ref="S3075:S3138" si="292">(((J3075/60)/60)/24)+DATE(1970,1,1)</f>
        <v>42111.684027777781</v>
      </c>
      <c r="T3075" s="10">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s="6">
        <f t="shared" si="289"/>
        <v>7.333333333333333</v>
      </c>
      <c r="Q3076" t="str">
        <f t="shared" si="290"/>
        <v>theater</v>
      </c>
      <c r="R3076" t="str">
        <f t="shared" si="291"/>
        <v>spaces</v>
      </c>
      <c r="S3076" s="10">
        <f t="shared" si="292"/>
        <v>42409.571284722217</v>
      </c>
      <c r="T3076" s="10">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s="6">
        <f t="shared" si="289"/>
        <v>64.8</v>
      </c>
      <c r="Q3077" t="str">
        <f t="shared" si="290"/>
        <v>theater</v>
      </c>
      <c r="R3077" t="str">
        <f t="shared" si="291"/>
        <v>spaces</v>
      </c>
      <c r="S3077" s="10">
        <f t="shared" si="292"/>
        <v>42551.102314814809</v>
      </c>
      <c r="T3077" s="10">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s="6">
        <f t="shared" si="289"/>
        <v>30.12</v>
      </c>
      <c r="Q3078" t="str">
        <f t="shared" si="290"/>
        <v>theater</v>
      </c>
      <c r="R3078" t="str">
        <f t="shared" si="291"/>
        <v>spaces</v>
      </c>
      <c r="S3078" s="10">
        <f t="shared" si="292"/>
        <v>42226.651886574073</v>
      </c>
      <c r="T3078" s="10">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s="6">
        <f t="shared" si="289"/>
        <v>52.5</v>
      </c>
      <c r="Q3079" t="str">
        <f t="shared" si="290"/>
        <v>theater</v>
      </c>
      <c r="R3079" t="str">
        <f t="shared" si="291"/>
        <v>spaces</v>
      </c>
      <c r="S3079" s="10">
        <f t="shared" si="292"/>
        <v>42766.956921296296</v>
      </c>
      <c r="T3079" s="10">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s="6">
        <f t="shared" si="289"/>
        <v>23.666666666666668</v>
      </c>
      <c r="Q3080" t="str">
        <f t="shared" si="290"/>
        <v>theater</v>
      </c>
      <c r="R3080" t="str">
        <f t="shared" si="291"/>
        <v>spaces</v>
      </c>
      <c r="S3080" s="10">
        <f t="shared" si="292"/>
        <v>42031.138831018514</v>
      </c>
      <c r="T3080" s="10">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s="6">
        <f t="shared" si="289"/>
        <v>415.77777777777777</v>
      </c>
      <c r="Q3081" t="str">
        <f t="shared" si="290"/>
        <v>theater</v>
      </c>
      <c r="R3081" t="str">
        <f t="shared" si="291"/>
        <v>spaces</v>
      </c>
      <c r="S3081" s="10">
        <f t="shared" si="292"/>
        <v>42055.713368055556</v>
      </c>
      <c r="T3081" s="10">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s="6">
        <f t="shared" si="289"/>
        <v>53.714285714285715</v>
      </c>
      <c r="Q3082" t="str">
        <f t="shared" si="290"/>
        <v>theater</v>
      </c>
      <c r="R3082" t="str">
        <f t="shared" si="291"/>
        <v>spaces</v>
      </c>
      <c r="S3082" s="10">
        <f t="shared" si="292"/>
        <v>41940.028287037036</v>
      </c>
      <c r="T3082" s="10">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s="6">
        <f t="shared" si="289"/>
        <v>420.6</v>
      </c>
      <c r="Q3083" t="str">
        <f t="shared" si="290"/>
        <v>theater</v>
      </c>
      <c r="R3083" t="str">
        <f t="shared" si="291"/>
        <v>spaces</v>
      </c>
      <c r="S3083" s="10">
        <f t="shared" si="292"/>
        <v>42237.181608796294</v>
      </c>
      <c r="T3083" s="10">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0">
        <f t="shared" si="292"/>
        <v>42293.922986111109</v>
      </c>
      <c r="T3084" s="10">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s="6">
        <f t="shared" si="289"/>
        <v>18.666666666666668</v>
      </c>
      <c r="Q3085" t="str">
        <f t="shared" si="290"/>
        <v>theater</v>
      </c>
      <c r="R3085" t="str">
        <f t="shared" si="291"/>
        <v>spaces</v>
      </c>
      <c r="S3085" s="10">
        <f t="shared" si="292"/>
        <v>41853.563402777778</v>
      </c>
      <c r="T3085" s="10">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s="6">
        <f t="shared" si="289"/>
        <v>78.333333333333329</v>
      </c>
      <c r="Q3086" t="str">
        <f t="shared" si="290"/>
        <v>theater</v>
      </c>
      <c r="R3086" t="str">
        <f t="shared" si="291"/>
        <v>spaces</v>
      </c>
      <c r="S3086" s="10">
        <f t="shared" si="292"/>
        <v>42100.723738425921</v>
      </c>
      <c r="T3086" s="10">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s="6">
        <f t="shared" si="289"/>
        <v>67.777777777777771</v>
      </c>
      <c r="Q3087" t="str">
        <f t="shared" si="290"/>
        <v>theater</v>
      </c>
      <c r="R3087" t="str">
        <f t="shared" si="291"/>
        <v>spaces</v>
      </c>
      <c r="S3087" s="10">
        <f t="shared" si="292"/>
        <v>42246.883784722217</v>
      </c>
      <c r="T3087" s="10">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s="6">
        <f t="shared" si="289"/>
        <v>16.666666666666668</v>
      </c>
      <c r="Q3088" t="str">
        <f t="shared" si="290"/>
        <v>theater</v>
      </c>
      <c r="R3088" t="str">
        <f t="shared" si="291"/>
        <v>spaces</v>
      </c>
      <c r="S3088" s="10">
        <f t="shared" si="292"/>
        <v>42173.67082175926</v>
      </c>
      <c r="T3088" s="10">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s="6">
        <f t="shared" si="289"/>
        <v>62.5</v>
      </c>
      <c r="Q3089" t="str">
        <f t="shared" si="290"/>
        <v>theater</v>
      </c>
      <c r="R3089" t="str">
        <f t="shared" si="291"/>
        <v>spaces</v>
      </c>
      <c r="S3089" s="10">
        <f t="shared" si="292"/>
        <v>42665.150347222225</v>
      </c>
      <c r="T3089" s="10">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s="6">
        <f t="shared" si="289"/>
        <v>42</v>
      </c>
      <c r="Q3090" t="str">
        <f t="shared" si="290"/>
        <v>theater</v>
      </c>
      <c r="R3090" t="str">
        <f t="shared" si="291"/>
        <v>spaces</v>
      </c>
      <c r="S3090" s="10">
        <f t="shared" si="292"/>
        <v>41981.57230324074</v>
      </c>
      <c r="T3090" s="10">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s="6">
        <f t="shared" si="289"/>
        <v>130.0888888888889</v>
      </c>
      <c r="Q3091" t="str">
        <f t="shared" si="290"/>
        <v>theater</v>
      </c>
      <c r="R3091" t="str">
        <f t="shared" si="291"/>
        <v>spaces</v>
      </c>
      <c r="S3091" s="10">
        <f t="shared" si="292"/>
        <v>42528.542627314819</v>
      </c>
      <c r="T3091" s="10">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s="6">
        <f t="shared" si="289"/>
        <v>1270.2222222222222</v>
      </c>
      <c r="Q3092" t="str">
        <f t="shared" si="290"/>
        <v>theater</v>
      </c>
      <c r="R3092" t="str">
        <f t="shared" si="291"/>
        <v>spaces</v>
      </c>
      <c r="S3092" s="10">
        <f t="shared" si="292"/>
        <v>42065.818807870368</v>
      </c>
      <c r="T3092" s="10">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s="6">
        <f t="shared" si="289"/>
        <v>88.444444444444443</v>
      </c>
      <c r="Q3093" t="str">
        <f t="shared" si="290"/>
        <v>theater</v>
      </c>
      <c r="R3093" t="str">
        <f t="shared" si="291"/>
        <v>spaces</v>
      </c>
      <c r="S3093" s="10">
        <f t="shared" si="292"/>
        <v>42566.948414351849</v>
      </c>
      <c r="T3093" s="10">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s="6">
        <f t="shared" si="289"/>
        <v>56.342380952380957</v>
      </c>
      <c r="Q3094" t="str">
        <f t="shared" si="290"/>
        <v>theater</v>
      </c>
      <c r="R3094" t="str">
        <f t="shared" si="291"/>
        <v>spaces</v>
      </c>
      <c r="S3094" s="10">
        <f t="shared" si="292"/>
        <v>42255.619351851856</v>
      </c>
      <c r="T3094" s="10">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s="6">
        <f t="shared" si="289"/>
        <v>53.529411764705884</v>
      </c>
      <c r="Q3095" t="str">
        <f t="shared" si="290"/>
        <v>theater</v>
      </c>
      <c r="R3095" t="str">
        <f t="shared" si="291"/>
        <v>spaces</v>
      </c>
      <c r="S3095" s="10">
        <f t="shared" si="292"/>
        <v>41760.909039351849</v>
      </c>
      <c r="T3095" s="10">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s="6">
        <f t="shared" si="289"/>
        <v>25</v>
      </c>
      <c r="Q3096" t="str">
        <f t="shared" si="290"/>
        <v>theater</v>
      </c>
      <c r="R3096" t="str">
        <f t="shared" si="291"/>
        <v>spaces</v>
      </c>
      <c r="S3096" s="10">
        <f t="shared" si="292"/>
        <v>42207.795787037037</v>
      </c>
      <c r="T3096" s="10">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s="6">
        <f t="shared" si="289"/>
        <v>50</v>
      </c>
      <c r="Q3097" t="str">
        <f t="shared" si="290"/>
        <v>theater</v>
      </c>
      <c r="R3097" t="str">
        <f t="shared" si="291"/>
        <v>spaces</v>
      </c>
      <c r="S3097" s="10">
        <f t="shared" si="292"/>
        <v>42523.025231481486</v>
      </c>
      <c r="T3097" s="10">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s="6">
        <f t="shared" si="289"/>
        <v>56.785714285714285</v>
      </c>
      <c r="Q3098" t="str">
        <f t="shared" si="290"/>
        <v>theater</v>
      </c>
      <c r="R3098" t="str">
        <f t="shared" si="291"/>
        <v>spaces</v>
      </c>
      <c r="S3098" s="10">
        <f t="shared" si="292"/>
        <v>42114.825532407413</v>
      </c>
      <c r="T3098" s="10">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s="6">
        <f t="shared" si="289"/>
        <v>40.833333333333336</v>
      </c>
      <c r="Q3099" t="str">
        <f t="shared" si="290"/>
        <v>theater</v>
      </c>
      <c r="R3099" t="str">
        <f t="shared" si="291"/>
        <v>spaces</v>
      </c>
      <c r="S3099" s="10">
        <f t="shared" si="292"/>
        <v>42629.503483796296</v>
      </c>
      <c r="T3099" s="10">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s="6">
        <f t="shared" si="289"/>
        <v>65.111111111111114</v>
      </c>
      <c r="Q3100" t="str">
        <f t="shared" si="290"/>
        <v>theater</v>
      </c>
      <c r="R3100" t="str">
        <f t="shared" si="291"/>
        <v>spaces</v>
      </c>
      <c r="S3100" s="10">
        <f t="shared" si="292"/>
        <v>42359.792233796295</v>
      </c>
      <c r="T3100" s="10">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s="6">
        <f t="shared" si="289"/>
        <v>55.6</v>
      </c>
      <c r="Q3101" t="str">
        <f t="shared" si="290"/>
        <v>theater</v>
      </c>
      <c r="R3101" t="str">
        <f t="shared" si="291"/>
        <v>spaces</v>
      </c>
      <c r="S3101" s="10">
        <f t="shared" si="292"/>
        <v>42382.189710648148</v>
      </c>
      <c r="T3101" s="10">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s="6">
        <f t="shared" si="289"/>
        <v>140.53846153846155</v>
      </c>
      <c r="Q3102" t="str">
        <f t="shared" si="290"/>
        <v>theater</v>
      </c>
      <c r="R3102" t="str">
        <f t="shared" si="291"/>
        <v>spaces</v>
      </c>
      <c r="S3102" s="10">
        <f t="shared" si="292"/>
        <v>41902.622395833336</v>
      </c>
      <c r="T3102" s="10">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s="6">
        <f t="shared" si="289"/>
        <v>25</v>
      </c>
      <c r="Q3103" t="str">
        <f t="shared" si="290"/>
        <v>theater</v>
      </c>
      <c r="R3103" t="str">
        <f t="shared" si="291"/>
        <v>spaces</v>
      </c>
      <c r="S3103" s="10">
        <f t="shared" si="292"/>
        <v>42171.383530092593</v>
      </c>
      <c r="T3103" s="10">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s="6">
        <f t="shared" si="289"/>
        <v>69.533333333333331</v>
      </c>
      <c r="Q3104" t="str">
        <f t="shared" si="290"/>
        <v>theater</v>
      </c>
      <c r="R3104" t="str">
        <f t="shared" si="291"/>
        <v>spaces</v>
      </c>
      <c r="S3104" s="10">
        <f t="shared" si="292"/>
        <v>42555.340486111112</v>
      </c>
      <c r="T3104" s="10">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s="6">
        <f t="shared" si="289"/>
        <v>5.5</v>
      </c>
      <c r="Q3105" t="str">
        <f t="shared" si="290"/>
        <v>theater</v>
      </c>
      <c r="R3105" t="str">
        <f t="shared" si="291"/>
        <v>spaces</v>
      </c>
      <c r="S3105" s="10">
        <f t="shared" si="292"/>
        <v>42107.156319444446</v>
      </c>
      <c r="T3105" s="10">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s="6">
        <f t="shared" si="289"/>
        <v>237</v>
      </c>
      <c r="Q3106" t="str">
        <f t="shared" si="290"/>
        <v>theater</v>
      </c>
      <c r="R3106" t="str">
        <f t="shared" si="291"/>
        <v>spaces</v>
      </c>
      <c r="S3106" s="10">
        <f t="shared" si="292"/>
        <v>42006.908692129626</v>
      </c>
      <c r="T3106" s="10">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s="6">
        <f t="shared" si="289"/>
        <v>79.870967741935488</v>
      </c>
      <c r="Q3107" t="str">
        <f t="shared" si="290"/>
        <v>theater</v>
      </c>
      <c r="R3107" t="str">
        <f t="shared" si="291"/>
        <v>spaces</v>
      </c>
      <c r="S3107" s="10">
        <f t="shared" si="292"/>
        <v>41876.718935185185</v>
      </c>
      <c r="T3107" s="10">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s="6">
        <f t="shared" si="289"/>
        <v>10.25</v>
      </c>
      <c r="Q3108" t="str">
        <f t="shared" si="290"/>
        <v>theater</v>
      </c>
      <c r="R3108" t="str">
        <f t="shared" si="291"/>
        <v>spaces</v>
      </c>
      <c r="S3108" s="10">
        <f t="shared" si="292"/>
        <v>42241.429120370376</v>
      </c>
      <c r="T3108" s="10">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s="6">
        <f t="shared" si="289"/>
        <v>272.58620689655174</v>
      </c>
      <c r="Q3109" t="str">
        <f t="shared" si="290"/>
        <v>theater</v>
      </c>
      <c r="R3109" t="str">
        <f t="shared" si="291"/>
        <v>spaces</v>
      </c>
      <c r="S3109" s="10">
        <f t="shared" si="292"/>
        <v>42128.814247685179</v>
      </c>
      <c r="T3109" s="10">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s="6">
        <f t="shared" si="289"/>
        <v>13</v>
      </c>
      <c r="Q3110" t="str">
        <f t="shared" si="290"/>
        <v>theater</v>
      </c>
      <c r="R3110" t="str">
        <f t="shared" si="291"/>
        <v>spaces</v>
      </c>
      <c r="S3110" s="10">
        <f t="shared" si="292"/>
        <v>42062.680486111116</v>
      </c>
      <c r="T3110" s="10">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s="6">
        <f t="shared" si="289"/>
        <v>10</v>
      </c>
      <c r="Q3112" t="str">
        <f t="shared" si="290"/>
        <v>theater</v>
      </c>
      <c r="R3112" t="str">
        <f t="shared" si="291"/>
        <v>spaces</v>
      </c>
      <c r="S3112" s="10">
        <f t="shared" si="292"/>
        <v>42745.031469907408</v>
      </c>
      <c r="T3112" s="10">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s="6">
        <f t="shared" si="289"/>
        <v>70.10526315789474</v>
      </c>
      <c r="Q3113" t="str">
        <f t="shared" si="290"/>
        <v>theater</v>
      </c>
      <c r="R3113" t="str">
        <f t="shared" si="291"/>
        <v>spaces</v>
      </c>
      <c r="S3113" s="10">
        <f t="shared" si="292"/>
        <v>41885.595138888886</v>
      </c>
      <c r="T3113" s="10">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s="6">
        <f t="shared" si="289"/>
        <v>57.888888888888886</v>
      </c>
      <c r="Q3114" t="str">
        <f t="shared" si="290"/>
        <v>theater</v>
      </c>
      <c r="R3114" t="str">
        <f t="shared" si="291"/>
        <v>spaces</v>
      </c>
      <c r="S3114" s="10">
        <f t="shared" si="292"/>
        <v>42615.121921296297</v>
      </c>
      <c r="T3114" s="10">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s="6">
        <f t="shared" si="289"/>
        <v>125.27027027027027</v>
      </c>
      <c r="Q3115" t="str">
        <f t="shared" si="290"/>
        <v>theater</v>
      </c>
      <c r="R3115" t="str">
        <f t="shared" si="291"/>
        <v>spaces</v>
      </c>
      <c r="S3115" s="10">
        <f t="shared" si="292"/>
        <v>42081.731273148151</v>
      </c>
      <c r="T3115" s="10">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0">
        <f t="shared" si="292"/>
        <v>41843.632523148146</v>
      </c>
      <c r="T3116" s="10">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s="6">
        <f t="shared" si="289"/>
        <v>300</v>
      </c>
      <c r="Q3117" t="str">
        <f t="shared" si="290"/>
        <v>theater</v>
      </c>
      <c r="R3117" t="str">
        <f t="shared" si="291"/>
        <v>spaces</v>
      </c>
      <c r="S3117" s="10">
        <f t="shared" si="292"/>
        <v>42496.447071759263</v>
      </c>
      <c r="T3117" s="10">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s="6">
        <f t="shared" si="289"/>
        <v>43</v>
      </c>
      <c r="Q3118" t="str">
        <f t="shared" si="290"/>
        <v>theater</v>
      </c>
      <c r="R3118" t="str">
        <f t="shared" si="291"/>
        <v>spaces</v>
      </c>
      <c r="S3118" s="10">
        <f t="shared" si="292"/>
        <v>42081.515335648146</v>
      </c>
      <c r="T3118" s="10">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s="6">
        <f t="shared" si="289"/>
        <v>1</v>
      </c>
      <c r="Q3119" t="str">
        <f t="shared" si="290"/>
        <v>theater</v>
      </c>
      <c r="R3119" t="str">
        <f t="shared" si="291"/>
        <v>spaces</v>
      </c>
      <c r="S3119" s="10">
        <f t="shared" si="292"/>
        <v>42509.374537037031</v>
      </c>
      <c r="T3119" s="10">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s="6">
        <f t="shared" si="289"/>
        <v>775</v>
      </c>
      <c r="Q3120" t="str">
        <f t="shared" si="290"/>
        <v>theater</v>
      </c>
      <c r="R3120" t="str">
        <f t="shared" si="291"/>
        <v>spaces</v>
      </c>
      <c r="S3120" s="10">
        <f t="shared" si="292"/>
        <v>42534.649571759262</v>
      </c>
      <c r="T3120" s="10">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s="6">
        <f t="shared" si="289"/>
        <v>5</v>
      </c>
      <c r="Q3121" t="str">
        <f t="shared" si="290"/>
        <v>theater</v>
      </c>
      <c r="R3121" t="str">
        <f t="shared" si="291"/>
        <v>spaces</v>
      </c>
      <c r="S3121" s="10">
        <f t="shared" si="292"/>
        <v>42060.04550925926</v>
      </c>
      <c r="T3121" s="10">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s="6">
        <f t="shared" si="289"/>
        <v>12.8</v>
      </c>
      <c r="Q3122" t="str">
        <f t="shared" si="290"/>
        <v>theater</v>
      </c>
      <c r="R3122" t="str">
        <f t="shared" si="291"/>
        <v>spaces</v>
      </c>
      <c r="S3122" s="10">
        <f t="shared" si="292"/>
        <v>42435.942083333335</v>
      </c>
      <c r="T3122" s="10">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s="6">
        <f t="shared" si="289"/>
        <v>10</v>
      </c>
      <c r="Q3123" t="str">
        <f t="shared" si="290"/>
        <v>theater</v>
      </c>
      <c r="R3123" t="str">
        <f t="shared" si="291"/>
        <v>spaces</v>
      </c>
      <c r="S3123" s="10">
        <f t="shared" si="292"/>
        <v>41848.679803240739</v>
      </c>
      <c r="T3123" s="10">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s="6">
        <f t="shared" si="289"/>
        <v>58</v>
      </c>
      <c r="Q3124" t="str">
        <f t="shared" si="290"/>
        <v>theater</v>
      </c>
      <c r="R3124" t="str">
        <f t="shared" si="291"/>
        <v>spaces</v>
      </c>
      <c r="S3124" s="10">
        <f t="shared" si="292"/>
        <v>42678.932083333333</v>
      </c>
      <c r="T3124" s="10">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s="6">
        <f t="shared" si="289"/>
        <v>244.80459770114942</v>
      </c>
      <c r="Q3125" t="str">
        <f t="shared" si="290"/>
        <v>theater</v>
      </c>
      <c r="R3125" t="str">
        <f t="shared" si="291"/>
        <v>spaces</v>
      </c>
      <c r="S3125" s="10">
        <f t="shared" si="292"/>
        <v>42530.993032407408</v>
      </c>
      <c r="T3125" s="10">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s="6">
        <f t="shared" si="289"/>
        <v>6.5</v>
      </c>
      <c r="Q3126" t="str">
        <f t="shared" si="290"/>
        <v>theater</v>
      </c>
      <c r="R3126" t="str">
        <f t="shared" si="291"/>
        <v>spaces</v>
      </c>
      <c r="S3126" s="10">
        <f t="shared" si="292"/>
        <v>41977.780104166668</v>
      </c>
      <c r="T3126" s="10">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0">
        <f t="shared" si="292"/>
        <v>42346.20685185185</v>
      </c>
      <c r="T3127" s="10">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s="6">
        <f t="shared" si="289"/>
        <v>61.176470588235297</v>
      </c>
      <c r="Q3128" t="str">
        <f t="shared" si="290"/>
        <v>theater</v>
      </c>
      <c r="R3128" t="str">
        <f t="shared" si="291"/>
        <v>spaces</v>
      </c>
      <c r="S3128" s="10">
        <f t="shared" si="292"/>
        <v>42427.01807870371</v>
      </c>
      <c r="T3128" s="10">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0">
        <f t="shared" si="292"/>
        <v>42034.856817129628</v>
      </c>
      <c r="T3129" s="10">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s="6">
        <f t="shared" si="289"/>
        <v>10</v>
      </c>
      <c r="Q3131" t="str">
        <f t="shared" si="290"/>
        <v>theater</v>
      </c>
      <c r="R3131" t="str">
        <f t="shared" si="291"/>
        <v>plays</v>
      </c>
      <c r="S3131" s="10">
        <f t="shared" si="292"/>
        <v>42803.842812499999</v>
      </c>
      <c r="T3131" s="10">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s="6">
        <f t="shared" si="289"/>
        <v>93.75</v>
      </c>
      <c r="Q3132" t="str">
        <f t="shared" si="290"/>
        <v>theater</v>
      </c>
      <c r="R3132" t="str">
        <f t="shared" si="291"/>
        <v>plays</v>
      </c>
      <c r="S3132" s="10">
        <f t="shared" si="292"/>
        <v>42808.640231481477</v>
      </c>
      <c r="T3132" s="10">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s="6">
        <f t="shared" si="289"/>
        <v>53.75</v>
      </c>
      <c r="Q3133" t="str">
        <f t="shared" si="290"/>
        <v>theater</v>
      </c>
      <c r="R3133" t="str">
        <f t="shared" si="291"/>
        <v>plays</v>
      </c>
      <c r="S3133" s="10">
        <f t="shared" si="292"/>
        <v>42803.579224537039</v>
      </c>
      <c r="T3133" s="10">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s="6">
        <f t="shared" si="289"/>
        <v>10</v>
      </c>
      <c r="Q3134" t="str">
        <f t="shared" si="290"/>
        <v>theater</v>
      </c>
      <c r="R3134" t="str">
        <f t="shared" si="291"/>
        <v>plays</v>
      </c>
      <c r="S3134" s="10">
        <f t="shared" si="292"/>
        <v>42786.350231481483</v>
      </c>
      <c r="T3134" s="10">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s="6">
        <f t="shared" si="289"/>
        <v>18.75</v>
      </c>
      <c r="Q3136" t="str">
        <f t="shared" si="290"/>
        <v>theater</v>
      </c>
      <c r="R3136" t="str">
        <f t="shared" si="291"/>
        <v>plays</v>
      </c>
      <c r="S3136" s="10">
        <f t="shared" si="292"/>
        <v>42800.720127314817</v>
      </c>
      <c r="T3136" s="10">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s="6">
        <f t="shared" ref="P3139:P3202" si="295">E3139/L3139</f>
        <v>50</v>
      </c>
      <c r="Q3139" t="str">
        <f t="shared" ref="Q3139:Q3202" si="296">LEFT(N3139,SEARCH("/",N3139)-1)</f>
        <v>theater</v>
      </c>
      <c r="R3139" t="str">
        <f t="shared" ref="R3139:R3202" si="297">RIGHT(N3139,LEN(N3139)-SEARCH("/",N3139))</f>
        <v>plays</v>
      </c>
      <c r="S3139" s="10">
        <f t="shared" ref="S3139:S3202" si="298">(((J3139/60)/60)/24)+DATE(1970,1,1)</f>
        <v>42807.885057870371</v>
      </c>
      <c r="T3139" s="10">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0">
        <f t="shared" si="298"/>
        <v>42809.645914351851</v>
      </c>
      <c r="T3140" s="10">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s="6">
        <f t="shared" si="295"/>
        <v>450</v>
      </c>
      <c r="Q3141" t="str">
        <f t="shared" si="296"/>
        <v>theater</v>
      </c>
      <c r="R3141" t="str">
        <f t="shared" si="297"/>
        <v>plays</v>
      </c>
      <c r="S3141" s="10">
        <f t="shared" si="298"/>
        <v>42785.270370370374</v>
      </c>
      <c r="T3141" s="10">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s="6">
        <f t="shared" si="295"/>
        <v>24</v>
      </c>
      <c r="Q3142" t="str">
        <f t="shared" si="296"/>
        <v>theater</v>
      </c>
      <c r="R3142" t="str">
        <f t="shared" si="297"/>
        <v>plays</v>
      </c>
      <c r="S3142" s="10">
        <f t="shared" si="298"/>
        <v>42802.718784722223</v>
      </c>
      <c r="T3142" s="10">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s="6">
        <f t="shared" si="295"/>
        <v>32.25</v>
      </c>
      <c r="Q3143" t="str">
        <f t="shared" si="296"/>
        <v>theater</v>
      </c>
      <c r="R3143" t="str">
        <f t="shared" si="297"/>
        <v>plays</v>
      </c>
      <c r="S3143" s="10">
        <f t="shared" si="298"/>
        <v>42800.753333333334</v>
      </c>
      <c r="T3143" s="10">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s="6">
        <f t="shared" si="295"/>
        <v>15</v>
      </c>
      <c r="Q3144" t="str">
        <f t="shared" si="296"/>
        <v>theater</v>
      </c>
      <c r="R3144" t="str">
        <f t="shared" si="297"/>
        <v>plays</v>
      </c>
      <c r="S3144" s="10">
        <f t="shared" si="298"/>
        <v>42783.513182870374</v>
      </c>
      <c r="T3144" s="10">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0">
        <f t="shared" si="298"/>
        <v>42808.358287037037</v>
      </c>
      <c r="T3145" s="10">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s="6">
        <f t="shared" si="295"/>
        <v>251.33333333333334</v>
      </c>
      <c r="Q3146" t="str">
        <f t="shared" si="296"/>
        <v>theater</v>
      </c>
      <c r="R3146" t="str">
        <f t="shared" si="297"/>
        <v>plays</v>
      </c>
      <c r="S3146" s="10">
        <f t="shared" si="298"/>
        <v>42796.538275462968</v>
      </c>
      <c r="T3146" s="10">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0">
        <f t="shared" si="298"/>
        <v>42762.040902777779</v>
      </c>
      <c r="T3147" s="10">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s="6">
        <f t="shared" si="295"/>
        <v>437.5</v>
      </c>
      <c r="Q3148" t="str">
        <f t="shared" si="296"/>
        <v>theater</v>
      </c>
      <c r="R3148" t="str">
        <f t="shared" si="297"/>
        <v>plays</v>
      </c>
      <c r="S3148" s="10">
        <f t="shared" si="298"/>
        <v>42796.682476851856</v>
      </c>
      <c r="T3148" s="10">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s="6">
        <f t="shared" si="295"/>
        <v>41.421052631578945</v>
      </c>
      <c r="Q3150" t="str">
        <f t="shared" si="296"/>
        <v>theater</v>
      </c>
      <c r="R3150" t="str">
        <f t="shared" si="297"/>
        <v>plays</v>
      </c>
      <c r="S3150" s="10">
        <f t="shared" si="298"/>
        <v>41891.665324074071</v>
      </c>
      <c r="T3150" s="10">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s="6">
        <f t="shared" si="295"/>
        <v>34.791044776119406</v>
      </c>
      <c r="Q3154" t="str">
        <f t="shared" si="296"/>
        <v>theater</v>
      </c>
      <c r="R3154" t="str">
        <f t="shared" si="297"/>
        <v>plays</v>
      </c>
      <c r="S3154" s="10">
        <f t="shared" si="298"/>
        <v>41550.867673611108</v>
      </c>
      <c r="T3154" s="10">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s="6">
        <f t="shared" si="295"/>
        <v>41.773858921161825</v>
      </c>
      <c r="Q3155" t="str">
        <f t="shared" si="296"/>
        <v>theater</v>
      </c>
      <c r="R3155" t="str">
        <f t="shared" si="297"/>
        <v>plays</v>
      </c>
      <c r="S3155" s="10">
        <f t="shared" si="298"/>
        <v>40633.154363425929</v>
      </c>
      <c r="T3155" s="10">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s="6">
        <f t="shared" si="295"/>
        <v>31.209370860927152</v>
      </c>
      <c r="Q3157" t="str">
        <f t="shared" si="296"/>
        <v>theater</v>
      </c>
      <c r="R3157" t="str">
        <f t="shared" si="297"/>
        <v>plays</v>
      </c>
      <c r="S3157" s="10">
        <f t="shared" si="298"/>
        <v>41233.499131944445</v>
      </c>
      <c r="T3157" s="10">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s="6">
        <f t="shared" si="295"/>
        <v>80.15789473684211</v>
      </c>
      <c r="Q3162" t="str">
        <f t="shared" si="296"/>
        <v>theater</v>
      </c>
      <c r="R3162" t="str">
        <f t="shared" si="297"/>
        <v>plays</v>
      </c>
      <c r="S3162" s="10">
        <f t="shared" si="298"/>
        <v>41841.26489583333</v>
      </c>
      <c r="T3162" s="10">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s="6">
        <f t="shared" si="295"/>
        <v>28.405405405405407</v>
      </c>
      <c r="Q3163" t="str">
        <f t="shared" si="296"/>
        <v>theater</v>
      </c>
      <c r="R3163" t="str">
        <f t="shared" si="297"/>
        <v>plays</v>
      </c>
      <c r="S3163" s="10">
        <f t="shared" si="298"/>
        <v>41897.536134259259</v>
      </c>
      <c r="T3163" s="10">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s="6">
        <f t="shared" si="295"/>
        <v>80.730158730158735</v>
      </c>
      <c r="Q3164" t="str">
        <f t="shared" si="296"/>
        <v>theater</v>
      </c>
      <c r="R3164" t="str">
        <f t="shared" si="297"/>
        <v>plays</v>
      </c>
      <c r="S3164" s="10">
        <f t="shared" si="298"/>
        <v>41799.685902777775</v>
      </c>
      <c r="T3164" s="10">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s="6">
        <f t="shared" si="295"/>
        <v>37.591549295774648</v>
      </c>
      <c r="Q3166" t="str">
        <f t="shared" si="296"/>
        <v>theater</v>
      </c>
      <c r="R3166" t="str">
        <f t="shared" si="297"/>
        <v>plays</v>
      </c>
      <c r="S3166" s="10">
        <f t="shared" si="298"/>
        <v>41766.80572916667</v>
      </c>
      <c r="T3166" s="10">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s="6">
        <f t="shared" si="295"/>
        <v>58.095238095238095</v>
      </c>
      <c r="Q3167" t="str">
        <f t="shared" si="296"/>
        <v>theater</v>
      </c>
      <c r="R3167" t="str">
        <f t="shared" si="297"/>
        <v>plays</v>
      </c>
      <c r="S3167" s="10">
        <f t="shared" si="298"/>
        <v>40644.159259259257</v>
      </c>
      <c r="T3167" s="10">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s="6">
        <f t="shared" si="295"/>
        <v>100.5</v>
      </c>
      <c r="Q3171" t="str">
        <f t="shared" si="296"/>
        <v>theater</v>
      </c>
      <c r="R3171" t="str">
        <f t="shared" si="297"/>
        <v>plays</v>
      </c>
      <c r="S3171" s="10">
        <f t="shared" si="298"/>
        <v>41591.737974537034</v>
      </c>
      <c r="T3171" s="10">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s="6">
        <f t="shared" si="295"/>
        <v>31.619718309859156</v>
      </c>
      <c r="Q3172" t="str">
        <f t="shared" si="296"/>
        <v>theater</v>
      </c>
      <c r="R3172" t="str">
        <f t="shared" si="297"/>
        <v>plays</v>
      </c>
      <c r="S3172" s="10">
        <f t="shared" si="298"/>
        <v>41789.080370370371</v>
      </c>
      <c r="T3172" s="10">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s="6">
        <f t="shared" si="295"/>
        <v>65.102564102564102</v>
      </c>
      <c r="Q3173" t="str">
        <f t="shared" si="296"/>
        <v>theater</v>
      </c>
      <c r="R3173" t="str">
        <f t="shared" si="297"/>
        <v>plays</v>
      </c>
      <c r="S3173" s="10">
        <f t="shared" si="298"/>
        <v>42466.608310185184</v>
      </c>
      <c r="T3173" s="10">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s="6">
        <f t="shared" si="295"/>
        <v>33.025641025641029</v>
      </c>
      <c r="Q3180" t="str">
        <f t="shared" si="296"/>
        <v>theater</v>
      </c>
      <c r="R3180" t="str">
        <f t="shared" si="297"/>
        <v>plays</v>
      </c>
      <c r="S3180" s="10">
        <f t="shared" si="298"/>
        <v>41806.605034722219</v>
      </c>
      <c r="T3180" s="10">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s="6">
        <f t="shared" si="295"/>
        <v>41.666666666666664</v>
      </c>
      <c r="Q3187" t="str">
        <f t="shared" si="296"/>
        <v>theater</v>
      </c>
      <c r="R3187" t="str">
        <f t="shared" si="297"/>
        <v>plays</v>
      </c>
      <c r="S3187" s="10">
        <f t="shared" si="298"/>
        <v>41829.977326388893</v>
      </c>
      <c r="T3187" s="10">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s="6">
        <f t="shared" si="295"/>
        <v>14.444444444444445</v>
      </c>
      <c r="Q3190" t="str">
        <f t="shared" si="296"/>
        <v>theater</v>
      </c>
      <c r="R3190" t="str">
        <f t="shared" si="297"/>
        <v>musical</v>
      </c>
      <c r="S3190" s="10">
        <f t="shared" si="298"/>
        <v>42144.415532407409</v>
      </c>
      <c r="T3190" s="10">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s="6">
        <f t="shared" si="295"/>
        <v>356.84210526315792</v>
      </c>
      <c r="Q3191" t="str">
        <f t="shared" si="296"/>
        <v>theater</v>
      </c>
      <c r="R3191" t="str">
        <f t="shared" si="297"/>
        <v>musical</v>
      </c>
      <c r="S3191" s="10">
        <f t="shared" si="298"/>
        <v>42118.346435185187</v>
      </c>
      <c r="T3191" s="10">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0">
        <f t="shared" si="298"/>
        <v>42683.151331018518</v>
      </c>
      <c r="T3192" s="10">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s="6">
        <f t="shared" si="295"/>
        <v>37.75</v>
      </c>
      <c r="Q3193" t="str">
        <f t="shared" si="296"/>
        <v>theater</v>
      </c>
      <c r="R3193" t="str">
        <f t="shared" si="297"/>
        <v>musical</v>
      </c>
      <c r="S3193" s="10">
        <f t="shared" si="298"/>
        <v>42538.755428240736</v>
      </c>
      <c r="T3193" s="10">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s="6">
        <f t="shared" si="295"/>
        <v>12.75</v>
      </c>
      <c r="Q3194" t="str">
        <f t="shared" si="296"/>
        <v>theater</v>
      </c>
      <c r="R3194" t="str">
        <f t="shared" si="297"/>
        <v>musical</v>
      </c>
      <c r="S3194" s="10">
        <f t="shared" si="298"/>
        <v>42018.94049768518</v>
      </c>
      <c r="T3194" s="10">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s="6">
        <f t="shared" si="295"/>
        <v>24.458333333333332</v>
      </c>
      <c r="Q3195" t="str">
        <f t="shared" si="296"/>
        <v>theater</v>
      </c>
      <c r="R3195" t="str">
        <f t="shared" si="297"/>
        <v>musical</v>
      </c>
      <c r="S3195" s="10">
        <f t="shared" si="298"/>
        <v>42010.968240740738</v>
      </c>
      <c r="T3195" s="10">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0">
        <f t="shared" si="298"/>
        <v>42182.062476851846</v>
      </c>
      <c r="T3196" s="10">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s="6">
        <f t="shared" si="295"/>
        <v>53.07692307692308</v>
      </c>
      <c r="Q3197" t="str">
        <f t="shared" si="296"/>
        <v>theater</v>
      </c>
      <c r="R3197" t="str">
        <f t="shared" si="297"/>
        <v>musical</v>
      </c>
      <c r="S3197" s="10">
        <f t="shared" si="298"/>
        <v>42017.594236111108</v>
      </c>
      <c r="T3197" s="10">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s="6">
        <f t="shared" si="295"/>
        <v>300</v>
      </c>
      <c r="Q3198" t="str">
        <f t="shared" si="296"/>
        <v>theater</v>
      </c>
      <c r="R3198" t="str">
        <f t="shared" si="297"/>
        <v>musical</v>
      </c>
      <c r="S3198" s="10">
        <f t="shared" si="298"/>
        <v>42157.598090277781</v>
      </c>
      <c r="T3198" s="10">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s="6">
        <f t="shared" si="295"/>
        <v>286.25</v>
      </c>
      <c r="Q3199" t="str">
        <f t="shared" si="296"/>
        <v>theater</v>
      </c>
      <c r="R3199" t="str">
        <f t="shared" si="297"/>
        <v>musical</v>
      </c>
      <c r="S3199" s="10">
        <f t="shared" si="298"/>
        <v>42009.493263888886</v>
      </c>
      <c r="T3199" s="10">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s="6">
        <f t="shared" si="295"/>
        <v>36.666666666666664</v>
      </c>
      <c r="Q3200" t="str">
        <f t="shared" si="296"/>
        <v>theater</v>
      </c>
      <c r="R3200" t="str">
        <f t="shared" si="297"/>
        <v>musical</v>
      </c>
      <c r="S3200" s="10">
        <f t="shared" si="298"/>
        <v>42013.424502314811</v>
      </c>
      <c r="T3200" s="10">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s="6">
        <f t="shared" si="295"/>
        <v>49.20754716981132</v>
      </c>
      <c r="Q3201" t="str">
        <f t="shared" si="296"/>
        <v>theater</v>
      </c>
      <c r="R3201" t="str">
        <f t="shared" si="297"/>
        <v>musical</v>
      </c>
      <c r="S3201" s="10">
        <f t="shared" si="298"/>
        <v>41858.761782407404</v>
      </c>
      <c r="T3201" s="10">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s="6">
        <f t="shared" si="295"/>
        <v>1</v>
      </c>
      <c r="Q3202" t="str">
        <f t="shared" si="296"/>
        <v>theater</v>
      </c>
      <c r="R3202" t="str">
        <f t="shared" si="297"/>
        <v>musical</v>
      </c>
      <c r="S3202" s="10">
        <f t="shared" si="298"/>
        <v>42460.320613425924</v>
      </c>
      <c r="T3202" s="10">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s="6">
        <f t="shared" ref="P3203:P3266" si="301">E3203/L3203</f>
        <v>12.5</v>
      </c>
      <c r="Q3203" t="str">
        <f t="shared" ref="Q3203:Q3266" si="302">LEFT(N3203,SEARCH("/",N3203)-1)</f>
        <v>theater</v>
      </c>
      <c r="R3203" t="str">
        <f t="shared" ref="R3203:R3266" si="303">RIGHT(N3203,LEN(N3203)-SEARCH("/",N3203))</f>
        <v>musical</v>
      </c>
      <c r="S3203" s="10">
        <f t="shared" ref="S3203:S3266" si="304">(((J3203/60)/60)/24)+DATE(1970,1,1)</f>
        <v>41861.767094907409</v>
      </c>
      <c r="T3203" s="10">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s="6">
        <f t="shared" si="301"/>
        <v>109.04</v>
      </c>
      <c r="Q3204" t="str">
        <f t="shared" si="302"/>
        <v>theater</v>
      </c>
      <c r="R3204" t="str">
        <f t="shared" si="303"/>
        <v>musical</v>
      </c>
      <c r="S3204" s="10">
        <f t="shared" si="304"/>
        <v>42293.853541666671</v>
      </c>
      <c r="T3204" s="10">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s="6">
        <f t="shared" si="301"/>
        <v>41.666666666666664</v>
      </c>
      <c r="Q3205" t="str">
        <f t="shared" si="302"/>
        <v>theater</v>
      </c>
      <c r="R3205" t="str">
        <f t="shared" si="303"/>
        <v>musical</v>
      </c>
      <c r="S3205" s="10">
        <f t="shared" si="304"/>
        <v>42242.988680555558</v>
      </c>
      <c r="T3205" s="10">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0">
        <f t="shared" si="304"/>
        <v>42172.686099537037</v>
      </c>
      <c r="T3206" s="10">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s="6">
        <f t="shared" si="301"/>
        <v>22.75</v>
      </c>
      <c r="Q3207" t="str">
        <f t="shared" si="302"/>
        <v>theater</v>
      </c>
      <c r="R3207" t="str">
        <f t="shared" si="303"/>
        <v>musical</v>
      </c>
      <c r="S3207" s="10">
        <f t="shared" si="304"/>
        <v>42095.374675925923</v>
      </c>
      <c r="T3207" s="10">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0">
        <f t="shared" si="304"/>
        <v>42236.276053240741</v>
      </c>
      <c r="T3208" s="10">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s="6">
        <f t="shared" si="301"/>
        <v>70.833333333333329</v>
      </c>
      <c r="Q3209" t="str">
        <f t="shared" si="302"/>
        <v>theater</v>
      </c>
      <c r="R3209" t="str">
        <f t="shared" si="303"/>
        <v>musical</v>
      </c>
      <c r="S3209" s="10">
        <f t="shared" si="304"/>
        <v>42057.277858796297</v>
      </c>
      <c r="T3209" s="10">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s="6">
        <f t="shared" si="301"/>
        <v>85.531055900621112</v>
      </c>
      <c r="Q3213" t="str">
        <f t="shared" si="302"/>
        <v>theater</v>
      </c>
      <c r="R3213" t="str">
        <f t="shared" si="303"/>
        <v>plays</v>
      </c>
      <c r="S3213" s="10">
        <f t="shared" si="304"/>
        <v>41834.586574074077</v>
      </c>
      <c r="T3213" s="10">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s="6">
        <f t="shared" si="301"/>
        <v>127.80851063829788</v>
      </c>
      <c r="Q3215" t="str">
        <f t="shared" si="302"/>
        <v>theater</v>
      </c>
      <c r="R3215" t="str">
        <f t="shared" si="303"/>
        <v>plays</v>
      </c>
      <c r="S3215" s="10">
        <f t="shared" si="304"/>
        <v>42171.763414351852</v>
      </c>
      <c r="T3215" s="10">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s="6">
        <f t="shared" si="301"/>
        <v>57.171428571428571</v>
      </c>
      <c r="Q3218" t="str">
        <f t="shared" si="302"/>
        <v>theater</v>
      </c>
      <c r="R3218" t="str">
        <f t="shared" si="303"/>
        <v>plays</v>
      </c>
      <c r="S3218" s="10">
        <f t="shared" si="304"/>
        <v>42165.462627314817</v>
      </c>
      <c r="T3218" s="10">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s="6">
        <f t="shared" si="301"/>
        <v>66.586956521739125</v>
      </c>
      <c r="Q3220" t="str">
        <f t="shared" si="302"/>
        <v>theater</v>
      </c>
      <c r="R3220" t="str">
        <f t="shared" si="303"/>
        <v>plays</v>
      </c>
      <c r="S3220" s="10">
        <f t="shared" si="304"/>
        <v>41971.002152777779</v>
      </c>
      <c r="T3220" s="10">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s="6">
        <f t="shared" si="301"/>
        <v>36.610619469026545</v>
      </c>
      <c r="Q3223" t="str">
        <f t="shared" si="302"/>
        <v>theater</v>
      </c>
      <c r="R3223" t="str">
        <f t="shared" si="303"/>
        <v>plays</v>
      </c>
      <c r="S3223" s="10">
        <f t="shared" si="304"/>
        <v>42155.696793981479</v>
      </c>
      <c r="T3223" s="10">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s="6">
        <f t="shared" si="301"/>
        <v>45.878378378378379</v>
      </c>
      <c r="Q3225" t="str">
        <f t="shared" si="302"/>
        <v>theater</v>
      </c>
      <c r="R3225" t="str">
        <f t="shared" si="303"/>
        <v>plays</v>
      </c>
      <c r="S3225" s="10">
        <f t="shared" si="304"/>
        <v>42206.835370370376</v>
      </c>
      <c r="T3225" s="10">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s="6">
        <f t="shared" si="301"/>
        <v>77.21621621621621</v>
      </c>
      <c r="Q3232" t="str">
        <f t="shared" si="302"/>
        <v>theater</v>
      </c>
      <c r="R3232" t="str">
        <f t="shared" si="303"/>
        <v>plays</v>
      </c>
      <c r="S3232" s="10">
        <f t="shared" si="304"/>
        <v>41898.168125000004</v>
      </c>
      <c r="T3232" s="10">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s="6">
        <f t="shared" si="301"/>
        <v>50.46153846153846</v>
      </c>
      <c r="Q3234" t="str">
        <f t="shared" si="302"/>
        <v>theater</v>
      </c>
      <c r="R3234" t="str">
        <f t="shared" si="303"/>
        <v>plays</v>
      </c>
      <c r="S3234" s="10">
        <f t="shared" si="304"/>
        <v>42463.81385416667</v>
      </c>
      <c r="T3234" s="10">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s="6">
        <f t="shared" si="301"/>
        <v>97.377049180327873</v>
      </c>
      <c r="Q3235" t="str">
        <f t="shared" si="302"/>
        <v>theater</v>
      </c>
      <c r="R3235" t="str">
        <f t="shared" si="303"/>
        <v>plays</v>
      </c>
      <c r="S3235" s="10">
        <f t="shared" si="304"/>
        <v>42766.805034722223</v>
      </c>
      <c r="T3235" s="10">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s="6">
        <f t="shared" si="301"/>
        <v>85.530386740331494</v>
      </c>
      <c r="Q3237" t="str">
        <f t="shared" si="302"/>
        <v>theater</v>
      </c>
      <c r="R3237" t="str">
        <f t="shared" si="303"/>
        <v>plays</v>
      </c>
      <c r="S3237" s="10">
        <f t="shared" si="304"/>
        <v>42522.347812499997</v>
      </c>
      <c r="T3237" s="10">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s="6">
        <f t="shared" si="301"/>
        <v>131.13620817843866</v>
      </c>
      <c r="Q3239" t="str">
        <f t="shared" si="302"/>
        <v>theater</v>
      </c>
      <c r="R3239" t="str">
        <f t="shared" si="303"/>
        <v>plays</v>
      </c>
      <c r="S3239" s="10">
        <f t="shared" si="304"/>
        <v>42252.474351851852</v>
      </c>
      <c r="T3239" s="10">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s="6">
        <f t="shared" si="301"/>
        <v>88.735294117647058</v>
      </c>
      <c r="Q3242" t="str">
        <f t="shared" si="302"/>
        <v>theater</v>
      </c>
      <c r="R3242" t="str">
        <f t="shared" si="303"/>
        <v>plays</v>
      </c>
      <c r="S3242" s="10">
        <f t="shared" si="304"/>
        <v>42754.693842592591</v>
      </c>
      <c r="T3242" s="10">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s="6">
        <f t="shared" si="301"/>
        <v>69.56513661202186</v>
      </c>
      <c r="Q3244" t="str">
        <f t="shared" si="302"/>
        <v>theater</v>
      </c>
      <c r="R3244" t="str">
        <f t="shared" si="303"/>
        <v>plays</v>
      </c>
      <c r="S3244" s="10">
        <f t="shared" si="304"/>
        <v>41871.755694444444</v>
      </c>
      <c r="T3244" s="10">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s="6">
        <f t="shared" si="301"/>
        <v>115.87323943661971</v>
      </c>
      <c r="Q3245" t="str">
        <f t="shared" si="302"/>
        <v>theater</v>
      </c>
      <c r="R3245" t="str">
        <f t="shared" si="303"/>
        <v>plays</v>
      </c>
      <c r="S3245" s="10">
        <f t="shared" si="304"/>
        <v>42262.096782407403</v>
      </c>
      <c r="T3245" s="10">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s="6">
        <f t="shared" si="301"/>
        <v>23.869565217391305</v>
      </c>
      <c r="Q3246" t="str">
        <f t="shared" si="302"/>
        <v>theater</v>
      </c>
      <c r="R3246" t="str">
        <f t="shared" si="303"/>
        <v>plays</v>
      </c>
      <c r="S3246" s="10">
        <f t="shared" si="304"/>
        <v>42675.694236111114</v>
      </c>
      <c r="T3246" s="10">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s="6">
        <f t="shared" si="301"/>
        <v>119.1924882629108</v>
      </c>
      <c r="Q3252" t="str">
        <f t="shared" si="302"/>
        <v>theater</v>
      </c>
      <c r="R3252" t="str">
        <f t="shared" si="303"/>
        <v>plays</v>
      </c>
      <c r="S3252" s="10">
        <f t="shared" si="304"/>
        <v>41918.742175925923</v>
      </c>
      <c r="T3252" s="10">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s="6">
        <f t="shared" si="301"/>
        <v>177.08695652173913</v>
      </c>
      <c r="Q3255" t="str">
        <f t="shared" si="302"/>
        <v>theater</v>
      </c>
      <c r="R3255" t="str">
        <f t="shared" si="303"/>
        <v>plays</v>
      </c>
      <c r="S3255" s="10">
        <f t="shared" si="304"/>
        <v>42602.576712962968</v>
      </c>
      <c r="T3255" s="10">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s="6">
        <f t="shared" si="301"/>
        <v>70.771505376344081</v>
      </c>
      <c r="Q3256" t="str">
        <f t="shared" si="302"/>
        <v>theater</v>
      </c>
      <c r="R3256" t="str">
        <f t="shared" si="303"/>
        <v>plays</v>
      </c>
      <c r="S3256" s="10">
        <f t="shared" si="304"/>
        <v>42059.085752314815</v>
      </c>
      <c r="T3256" s="10">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s="6">
        <f t="shared" si="301"/>
        <v>98.2</v>
      </c>
      <c r="Q3260" t="str">
        <f t="shared" si="302"/>
        <v>theater</v>
      </c>
      <c r="R3260" t="str">
        <f t="shared" si="303"/>
        <v>plays</v>
      </c>
      <c r="S3260" s="10">
        <f t="shared" si="304"/>
        <v>41982.887280092589</v>
      </c>
      <c r="T3260" s="10">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s="6">
        <f t="shared" si="301"/>
        <v>74.821917808219183</v>
      </c>
      <c r="Q3262" t="str">
        <f t="shared" si="302"/>
        <v>theater</v>
      </c>
      <c r="R3262" t="str">
        <f t="shared" si="303"/>
        <v>plays</v>
      </c>
      <c r="S3262" s="10">
        <f t="shared" si="304"/>
        <v>42303.672662037032</v>
      </c>
      <c r="T3262" s="10">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s="6">
        <f t="shared" si="301"/>
        <v>67.65306122448979</v>
      </c>
      <c r="Q3263" t="str">
        <f t="shared" si="302"/>
        <v>theater</v>
      </c>
      <c r="R3263" t="str">
        <f t="shared" si="303"/>
        <v>plays</v>
      </c>
      <c r="S3263" s="10">
        <f t="shared" si="304"/>
        <v>42171.725416666668</v>
      </c>
      <c r="T3263" s="10">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s="6">
        <f t="shared" ref="P3267:P3330" si="307">E3267/L3267</f>
        <v>70.285714285714292</v>
      </c>
      <c r="Q3267" t="str">
        <f t="shared" ref="Q3267:Q3330" si="308">LEFT(N3267,SEARCH("/",N3267)-1)</f>
        <v>theater</v>
      </c>
      <c r="R3267" t="str">
        <f t="shared" ref="R3267:R3330" si="309">RIGHT(N3267,LEN(N3267)-SEARCH("/",N3267))</f>
        <v>plays</v>
      </c>
      <c r="S3267" s="10">
        <f t="shared" ref="S3267:S3330" si="310">(((J3267/60)/60)/24)+DATE(1970,1,1)</f>
        <v>42311.711979166663</v>
      </c>
      <c r="T3267" s="10">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s="6">
        <f t="shared" si="307"/>
        <v>53.177083333333336</v>
      </c>
      <c r="Q3269" t="str">
        <f t="shared" si="308"/>
        <v>theater</v>
      </c>
      <c r="R3269" t="str">
        <f t="shared" si="309"/>
        <v>plays</v>
      </c>
      <c r="S3269" s="10">
        <f t="shared" si="310"/>
        <v>42172.757638888885</v>
      </c>
      <c r="T3269" s="10">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s="6">
        <f t="shared" si="307"/>
        <v>38.235294117647058</v>
      </c>
      <c r="Q3273" t="str">
        <f t="shared" si="308"/>
        <v>theater</v>
      </c>
      <c r="R3273" t="str">
        <f t="shared" si="309"/>
        <v>plays</v>
      </c>
      <c r="S3273" s="10">
        <f t="shared" si="310"/>
        <v>41915.437210648146</v>
      </c>
      <c r="T3273" s="10">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s="6">
        <f t="shared" si="307"/>
        <v>204.57142857142858</v>
      </c>
      <c r="Q3275" t="str">
        <f t="shared" si="308"/>
        <v>theater</v>
      </c>
      <c r="R3275" t="str">
        <f t="shared" si="309"/>
        <v>plays</v>
      </c>
      <c r="S3275" s="10">
        <f t="shared" si="310"/>
        <v>42611.801412037035</v>
      </c>
      <c r="T3275" s="10">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s="6">
        <f t="shared" si="307"/>
        <v>54.912587412587413</v>
      </c>
      <c r="Q3276" t="str">
        <f t="shared" si="308"/>
        <v>theater</v>
      </c>
      <c r="R3276" t="str">
        <f t="shared" si="309"/>
        <v>plays</v>
      </c>
      <c r="S3276" s="10">
        <f t="shared" si="310"/>
        <v>42400.704537037032</v>
      </c>
      <c r="T3276" s="10">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s="6">
        <f t="shared" si="307"/>
        <v>150.41666666666666</v>
      </c>
      <c r="Q3277" t="str">
        <f t="shared" si="308"/>
        <v>theater</v>
      </c>
      <c r="R3277" t="str">
        <f t="shared" si="309"/>
        <v>plays</v>
      </c>
      <c r="S3277" s="10">
        <f t="shared" si="310"/>
        <v>42017.88045138889</v>
      </c>
      <c r="T3277" s="10">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s="6">
        <f t="shared" si="307"/>
        <v>52.58</v>
      </c>
      <c r="Q3278" t="str">
        <f t="shared" si="308"/>
        <v>theater</v>
      </c>
      <c r="R3278" t="str">
        <f t="shared" si="309"/>
        <v>plays</v>
      </c>
      <c r="S3278" s="10">
        <f t="shared" si="310"/>
        <v>42426.949988425928</v>
      </c>
      <c r="T3278" s="10">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s="6">
        <f t="shared" si="307"/>
        <v>69.18518518518519</v>
      </c>
      <c r="Q3287" t="str">
        <f t="shared" si="308"/>
        <v>theater</v>
      </c>
      <c r="R3287" t="str">
        <f t="shared" si="309"/>
        <v>plays</v>
      </c>
      <c r="S3287" s="10">
        <f t="shared" si="310"/>
        <v>42762.942430555559</v>
      </c>
      <c r="T3287" s="10">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s="6">
        <f t="shared" si="307"/>
        <v>73.529411764705884</v>
      </c>
      <c r="Q3289" t="str">
        <f t="shared" si="308"/>
        <v>theater</v>
      </c>
      <c r="R3289" t="str">
        <f t="shared" si="309"/>
        <v>plays</v>
      </c>
      <c r="S3289" s="10">
        <f t="shared" si="310"/>
        <v>42311.750324074077</v>
      </c>
      <c r="T3289" s="10">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s="6">
        <f t="shared" si="307"/>
        <v>48.437149758454105</v>
      </c>
      <c r="Q3290" t="str">
        <f t="shared" si="308"/>
        <v>theater</v>
      </c>
      <c r="R3290" t="str">
        <f t="shared" si="309"/>
        <v>plays</v>
      </c>
      <c r="S3290" s="10">
        <f t="shared" si="310"/>
        <v>42505.774479166663</v>
      </c>
      <c r="T3290" s="10">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s="6">
        <f t="shared" si="307"/>
        <v>26.608400000000003</v>
      </c>
      <c r="Q3291" t="str">
        <f t="shared" si="308"/>
        <v>theater</v>
      </c>
      <c r="R3291" t="str">
        <f t="shared" si="309"/>
        <v>plays</v>
      </c>
      <c r="S3291" s="10">
        <f t="shared" si="310"/>
        <v>42758.368078703701</v>
      </c>
      <c r="T3291" s="10">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s="6">
        <f t="shared" si="307"/>
        <v>19.266666666666666</v>
      </c>
      <c r="Q3294" t="str">
        <f t="shared" si="308"/>
        <v>theater</v>
      </c>
      <c r="R3294" t="str">
        <f t="shared" si="309"/>
        <v>plays</v>
      </c>
      <c r="S3294" s="10">
        <f t="shared" si="310"/>
        <v>42282.770231481481</v>
      </c>
      <c r="T3294" s="10">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s="6">
        <f t="shared" si="307"/>
        <v>84.285714285714292</v>
      </c>
      <c r="Q3295" t="str">
        <f t="shared" si="308"/>
        <v>theater</v>
      </c>
      <c r="R3295" t="str">
        <f t="shared" si="309"/>
        <v>plays</v>
      </c>
      <c r="S3295" s="10">
        <f t="shared" si="310"/>
        <v>42768.425370370373</v>
      </c>
      <c r="T3295" s="10">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s="6">
        <f t="shared" si="307"/>
        <v>45.978723404255319</v>
      </c>
      <c r="Q3298" t="str">
        <f t="shared" si="308"/>
        <v>theater</v>
      </c>
      <c r="R3298" t="str">
        <f t="shared" si="309"/>
        <v>plays</v>
      </c>
      <c r="S3298" s="10">
        <f t="shared" si="310"/>
        <v>42309.756620370375</v>
      </c>
      <c r="T3298" s="10">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s="6">
        <f t="shared" si="307"/>
        <v>125.09090909090909</v>
      </c>
      <c r="Q3299" t="str">
        <f t="shared" si="308"/>
        <v>theater</v>
      </c>
      <c r="R3299" t="str">
        <f t="shared" si="309"/>
        <v>plays</v>
      </c>
      <c r="S3299" s="10">
        <f t="shared" si="310"/>
        <v>42193.771481481483</v>
      </c>
      <c r="T3299" s="10">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s="6">
        <f t="shared" si="307"/>
        <v>141.29166666666666</v>
      </c>
      <c r="Q3300" t="str">
        <f t="shared" si="308"/>
        <v>theater</v>
      </c>
      <c r="R3300" t="str">
        <f t="shared" si="309"/>
        <v>plays</v>
      </c>
      <c r="S3300" s="10">
        <f t="shared" si="310"/>
        <v>42239.957962962959</v>
      </c>
      <c r="T3300" s="10">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s="6">
        <f t="shared" si="307"/>
        <v>89.585714285714289</v>
      </c>
      <c r="Q3306" t="str">
        <f t="shared" si="308"/>
        <v>theater</v>
      </c>
      <c r="R3306" t="str">
        <f t="shared" si="309"/>
        <v>plays</v>
      </c>
      <c r="S3306" s="10">
        <f t="shared" si="310"/>
        <v>42696.624444444446</v>
      </c>
      <c r="T3306" s="10">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s="6">
        <f t="shared" si="307"/>
        <v>53.339999999999996</v>
      </c>
      <c r="Q3309" t="str">
        <f t="shared" si="308"/>
        <v>theater</v>
      </c>
      <c r="R3309" t="str">
        <f t="shared" si="309"/>
        <v>plays</v>
      </c>
      <c r="S3309" s="10">
        <f t="shared" si="310"/>
        <v>42475.057164351849</v>
      </c>
      <c r="T3309" s="10">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s="6">
        <f t="shared" si="307"/>
        <v>18</v>
      </c>
      <c r="Q3311" t="str">
        <f t="shared" si="308"/>
        <v>theater</v>
      </c>
      <c r="R3311" t="str">
        <f t="shared" si="309"/>
        <v>plays</v>
      </c>
      <c r="S3311" s="10">
        <f t="shared" si="310"/>
        <v>42628.650208333333</v>
      </c>
      <c r="T3311" s="10">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s="6">
        <f t="shared" si="307"/>
        <v>209.83870967741936</v>
      </c>
      <c r="Q3312" t="str">
        <f t="shared" si="308"/>
        <v>theater</v>
      </c>
      <c r="R3312" t="str">
        <f t="shared" si="309"/>
        <v>plays</v>
      </c>
      <c r="S3312" s="10">
        <f t="shared" si="310"/>
        <v>42253.928530092591</v>
      </c>
      <c r="T3312" s="10">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s="6">
        <f t="shared" si="307"/>
        <v>61</v>
      </c>
      <c r="Q3314" t="str">
        <f t="shared" si="308"/>
        <v>theater</v>
      </c>
      <c r="R3314" t="str">
        <f t="shared" si="309"/>
        <v>plays</v>
      </c>
      <c r="S3314" s="10">
        <f t="shared" si="310"/>
        <v>42664.809560185182</v>
      </c>
      <c r="T3314" s="10">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s="6">
        <f t="shared" si="307"/>
        <v>29.068965517241381</v>
      </c>
      <c r="Q3316" t="str">
        <f t="shared" si="308"/>
        <v>theater</v>
      </c>
      <c r="R3316" t="str">
        <f t="shared" si="309"/>
        <v>plays</v>
      </c>
      <c r="S3316" s="10">
        <f t="shared" si="310"/>
        <v>42105.267488425925</v>
      </c>
      <c r="T3316" s="10">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s="6">
        <f t="shared" si="307"/>
        <v>93.977440000000001</v>
      </c>
      <c r="Q3318" t="str">
        <f t="shared" si="308"/>
        <v>theater</v>
      </c>
      <c r="R3318" t="str">
        <f t="shared" si="309"/>
        <v>plays</v>
      </c>
      <c r="S3318" s="10">
        <f t="shared" si="310"/>
        <v>41826.871238425927</v>
      </c>
      <c r="T3318" s="10">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s="6">
        <f t="shared" si="307"/>
        <v>35.799999999999997</v>
      </c>
      <c r="Q3323" t="str">
        <f t="shared" si="308"/>
        <v>theater</v>
      </c>
      <c r="R3323" t="str">
        <f t="shared" si="309"/>
        <v>plays</v>
      </c>
      <c r="S3323" s="10">
        <f t="shared" si="310"/>
        <v>41914.100289351853</v>
      </c>
      <c r="T3323" s="10">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s="6">
        <f t="shared" si="307"/>
        <v>145.65217391304347</v>
      </c>
      <c r="Q3324" t="str">
        <f t="shared" si="308"/>
        <v>theater</v>
      </c>
      <c r="R3324" t="str">
        <f t="shared" si="309"/>
        <v>plays</v>
      </c>
      <c r="S3324" s="10">
        <f t="shared" si="310"/>
        <v>42521.010370370372</v>
      </c>
      <c r="T3324" s="10">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s="6">
        <f t="shared" si="307"/>
        <v>142.28070175438597</v>
      </c>
      <c r="Q3328" t="str">
        <f t="shared" si="308"/>
        <v>theater</v>
      </c>
      <c r="R3328" t="str">
        <f t="shared" si="309"/>
        <v>plays</v>
      </c>
      <c r="S3328" s="10">
        <f t="shared" si="310"/>
        <v>42041.714178240742</v>
      </c>
      <c r="T3328" s="10">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s="6">
        <f t="shared" si="307"/>
        <v>292.77777777777777</v>
      </c>
      <c r="Q3330" t="str">
        <f t="shared" si="308"/>
        <v>theater</v>
      </c>
      <c r="R3330" t="str">
        <f t="shared" si="309"/>
        <v>plays</v>
      </c>
      <c r="S3330" s="10">
        <f t="shared" si="310"/>
        <v>41822.57503472222</v>
      </c>
      <c r="T3330" s="10">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s="6">
        <f t="shared" ref="P3331:P3394" si="313">E3331/L3331</f>
        <v>44.92307692307692</v>
      </c>
      <c r="Q3331" t="str">
        <f t="shared" ref="Q3331:Q3394" si="314">LEFT(N3331,SEARCH("/",N3331)-1)</f>
        <v>theater</v>
      </c>
      <c r="R3331" t="str">
        <f t="shared" ref="R3331:R3394" si="315">RIGHT(N3331,LEN(N3331)-SEARCH("/",N3331))</f>
        <v>plays</v>
      </c>
      <c r="S3331" s="10">
        <f t="shared" ref="S3331:S3394" si="316">(((J3331/60)/60)/24)+DATE(1970,1,1)</f>
        <v>41837.323009259257</v>
      </c>
      <c r="T3331" s="10">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s="6">
        <f t="shared" si="313"/>
        <v>23.10144927536232</v>
      </c>
      <c r="Q3332" t="str">
        <f t="shared" si="314"/>
        <v>theater</v>
      </c>
      <c r="R3332" t="str">
        <f t="shared" si="315"/>
        <v>plays</v>
      </c>
      <c r="S3332" s="10">
        <f t="shared" si="316"/>
        <v>42065.887361111112</v>
      </c>
      <c r="T3332" s="10">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s="6">
        <f t="shared" si="313"/>
        <v>80.400000000000006</v>
      </c>
      <c r="Q3333" t="str">
        <f t="shared" si="314"/>
        <v>theater</v>
      </c>
      <c r="R3333" t="str">
        <f t="shared" si="315"/>
        <v>plays</v>
      </c>
      <c r="S3333" s="10">
        <f t="shared" si="316"/>
        <v>42248.697754629626</v>
      </c>
      <c r="T3333" s="10">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s="6">
        <f t="shared" si="313"/>
        <v>72.289156626506028</v>
      </c>
      <c r="Q3334" t="str">
        <f t="shared" si="314"/>
        <v>theater</v>
      </c>
      <c r="R3334" t="str">
        <f t="shared" si="315"/>
        <v>plays</v>
      </c>
      <c r="S3334" s="10">
        <f t="shared" si="316"/>
        <v>41809.860300925924</v>
      </c>
      <c r="T3334" s="10">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s="6">
        <f t="shared" si="313"/>
        <v>27.777777777777779</v>
      </c>
      <c r="Q3338" t="str">
        <f t="shared" si="314"/>
        <v>theater</v>
      </c>
      <c r="R3338" t="str">
        <f t="shared" si="315"/>
        <v>plays</v>
      </c>
      <c r="S3338" s="10">
        <f t="shared" si="316"/>
        <v>42437.398680555561</v>
      </c>
      <c r="T3338" s="10">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s="6">
        <f t="shared" si="313"/>
        <v>81.029411764705884</v>
      </c>
      <c r="Q3339" t="str">
        <f t="shared" si="314"/>
        <v>theater</v>
      </c>
      <c r="R3339" t="str">
        <f t="shared" si="315"/>
        <v>plays</v>
      </c>
      <c r="S3339" s="10">
        <f t="shared" si="316"/>
        <v>41901.282025462962</v>
      </c>
      <c r="T3339" s="10">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s="6">
        <f t="shared" si="313"/>
        <v>119.64285714285714</v>
      </c>
      <c r="Q3343" t="str">
        <f t="shared" si="314"/>
        <v>theater</v>
      </c>
      <c r="R3343" t="str">
        <f t="shared" si="315"/>
        <v>plays</v>
      </c>
      <c r="S3343" s="10">
        <f t="shared" si="316"/>
        <v>42510.798854166671</v>
      </c>
      <c r="T3343" s="10">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s="6">
        <f t="shared" si="313"/>
        <v>114.125</v>
      </c>
      <c r="Q3346" t="str">
        <f t="shared" si="314"/>
        <v>theater</v>
      </c>
      <c r="R3346" t="str">
        <f t="shared" si="315"/>
        <v>plays</v>
      </c>
      <c r="S3346" s="10">
        <f t="shared" si="316"/>
        <v>41851.200150462959</v>
      </c>
      <c r="T3346" s="10">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s="6">
        <f t="shared" si="313"/>
        <v>50</v>
      </c>
      <c r="Q3347" t="str">
        <f t="shared" si="314"/>
        <v>theater</v>
      </c>
      <c r="R3347" t="str">
        <f t="shared" si="315"/>
        <v>plays</v>
      </c>
      <c r="S3347" s="10">
        <f t="shared" si="316"/>
        <v>42053.106111111112</v>
      </c>
      <c r="T3347" s="10">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s="6">
        <f t="shared" si="313"/>
        <v>93.611111111111114</v>
      </c>
      <c r="Q3353" t="str">
        <f t="shared" si="314"/>
        <v>theater</v>
      </c>
      <c r="R3353" t="str">
        <f t="shared" si="315"/>
        <v>plays</v>
      </c>
      <c r="S3353" s="10">
        <f t="shared" si="316"/>
        <v>41806.395428240743</v>
      </c>
      <c r="T3353" s="10">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s="6">
        <f t="shared" si="313"/>
        <v>76.8</v>
      </c>
      <c r="Q3354" t="str">
        <f t="shared" si="314"/>
        <v>theater</v>
      </c>
      <c r="R3354" t="str">
        <f t="shared" si="315"/>
        <v>plays</v>
      </c>
      <c r="S3354" s="10">
        <f t="shared" si="316"/>
        <v>42495.992800925931</v>
      </c>
      <c r="T3354" s="10">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s="6">
        <f t="shared" si="313"/>
        <v>63.574074074074076</v>
      </c>
      <c r="Q3360" t="str">
        <f t="shared" si="314"/>
        <v>theater</v>
      </c>
      <c r="R3360" t="str">
        <f t="shared" si="315"/>
        <v>plays</v>
      </c>
      <c r="S3360" s="10">
        <f t="shared" si="316"/>
        <v>41932.311099537037</v>
      </c>
      <c r="T3360" s="10">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s="6">
        <f t="shared" si="313"/>
        <v>54.5</v>
      </c>
      <c r="Q3364" t="str">
        <f t="shared" si="314"/>
        <v>theater</v>
      </c>
      <c r="R3364" t="str">
        <f t="shared" si="315"/>
        <v>plays</v>
      </c>
      <c r="S3364" s="10">
        <f t="shared" si="316"/>
        <v>42056.091631944444</v>
      </c>
      <c r="T3364" s="10">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s="6">
        <f t="shared" si="313"/>
        <v>302.30769230769232</v>
      </c>
      <c r="Q3365" t="str">
        <f t="shared" si="314"/>
        <v>theater</v>
      </c>
      <c r="R3365" t="str">
        <f t="shared" si="315"/>
        <v>plays</v>
      </c>
      <c r="S3365" s="10">
        <f t="shared" si="316"/>
        <v>41851.771354166667</v>
      </c>
      <c r="T3365" s="10">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s="6">
        <f t="shared" si="313"/>
        <v>29.666666666666668</v>
      </c>
      <c r="Q3369" t="str">
        <f t="shared" si="314"/>
        <v>theater</v>
      </c>
      <c r="R3369" t="str">
        <f t="shared" si="315"/>
        <v>plays</v>
      </c>
      <c r="S3369" s="10">
        <f t="shared" si="316"/>
        <v>42192.933958333335</v>
      </c>
      <c r="T3369" s="10">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s="6">
        <f t="shared" si="313"/>
        <v>45.478260869565219</v>
      </c>
      <c r="Q3370" t="str">
        <f t="shared" si="314"/>
        <v>theater</v>
      </c>
      <c r="R3370" t="str">
        <f t="shared" si="315"/>
        <v>plays</v>
      </c>
      <c r="S3370" s="10">
        <f t="shared" si="316"/>
        <v>41969.199756944443</v>
      </c>
      <c r="T3370" s="10">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s="6">
        <f t="shared" si="313"/>
        <v>66.833333333333329</v>
      </c>
      <c r="Q3375" t="str">
        <f t="shared" si="314"/>
        <v>theater</v>
      </c>
      <c r="R3375" t="str">
        <f t="shared" si="315"/>
        <v>plays</v>
      </c>
      <c r="S3375" s="10">
        <f t="shared" si="316"/>
        <v>42179.854629629626</v>
      </c>
      <c r="T3375" s="10">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s="6">
        <f t="shared" si="313"/>
        <v>176.47058823529412</v>
      </c>
      <c r="Q3377" t="str">
        <f t="shared" si="314"/>
        <v>theater</v>
      </c>
      <c r="R3377" t="str">
        <f t="shared" si="315"/>
        <v>plays</v>
      </c>
      <c r="S3377" s="10">
        <f t="shared" si="316"/>
        <v>41765.610798611109</v>
      </c>
      <c r="T3377" s="10">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s="6">
        <f t="shared" si="313"/>
        <v>54.55263157894737</v>
      </c>
      <c r="Q3381" t="str">
        <f t="shared" si="314"/>
        <v>theater</v>
      </c>
      <c r="R3381" t="str">
        <f t="shared" si="315"/>
        <v>plays</v>
      </c>
      <c r="S3381" s="10">
        <f t="shared" si="316"/>
        <v>42225.513888888891</v>
      </c>
      <c r="T3381" s="10">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s="6">
        <f t="shared" si="313"/>
        <v>111.89285714285714</v>
      </c>
      <c r="Q3382" t="str">
        <f t="shared" si="314"/>
        <v>theater</v>
      </c>
      <c r="R3382" t="str">
        <f t="shared" si="315"/>
        <v>plays</v>
      </c>
      <c r="S3382" s="10">
        <f t="shared" si="316"/>
        <v>41937.95344907407</v>
      </c>
      <c r="T3382" s="10">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s="6">
        <f t="shared" si="313"/>
        <v>133.33333333333334</v>
      </c>
      <c r="Q3387" t="str">
        <f t="shared" si="314"/>
        <v>theater</v>
      </c>
      <c r="R3387" t="str">
        <f t="shared" si="315"/>
        <v>plays</v>
      </c>
      <c r="S3387" s="10">
        <f t="shared" si="316"/>
        <v>41953.8675</v>
      </c>
      <c r="T3387" s="10">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s="6">
        <f t="shared" si="313"/>
        <v>41.666666666666664</v>
      </c>
      <c r="Q3394" t="str">
        <f t="shared" si="314"/>
        <v>theater</v>
      </c>
      <c r="R3394" t="str">
        <f t="shared" si="315"/>
        <v>plays</v>
      </c>
      <c r="S3394" s="10">
        <f t="shared" si="316"/>
        <v>42446.845543981486</v>
      </c>
      <c r="T3394" s="10">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s="6">
        <f t="shared" ref="P3395:P3458" si="319">E3395/L3395</f>
        <v>36.06818181818182</v>
      </c>
      <c r="Q3395" t="str">
        <f t="shared" ref="Q3395:Q3458" si="320">LEFT(N3395,SEARCH("/",N3395)-1)</f>
        <v>theater</v>
      </c>
      <c r="R3395" t="str">
        <f t="shared" ref="R3395:R3458" si="321">RIGHT(N3395,LEN(N3395)-SEARCH("/",N3395))</f>
        <v>plays</v>
      </c>
      <c r="S3395" s="10">
        <f t="shared" ref="S3395:S3458" si="322">(((J3395/60)/60)/24)+DATE(1970,1,1)</f>
        <v>41923.921643518523</v>
      </c>
      <c r="T3395" s="10">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s="6">
        <f t="shared" si="319"/>
        <v>29</v>
      </c>
      <c r="Q3396" t="str">
        <f t="shared" si="320"/>
        <v>theater</v>
      </c>
      <c r="R3396" t="str">
        <f t="shared" si="321"/>
        <v>plays</v>
      </c>
      <c r="S3396" s="10">
        <f t="shared" si="322"/>
        <v>41817.59542824074</v>
      </c>
      <c r="T3396" s="10">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s="6">
        <f t="shared" si="319"/>
        <v>55.892857142857146</v>
      </c>
      <c r="Q3398" t="str">
        <f t="shared" si="320"/>
        <v>theater</v>
      </c>
      <c r="R3398" t="str">
        <f t="shared" si="321"/>
        <v>plays</v>
      </c>
      <c r="S3398" s="10">
        <f t="shared" si="322"/>
        <v>41764.44663194444</v>
      </c>
      <c r="T3398" s="10">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s="6">
        <f t="shared" si="319"/>
        <v>99.787878787878782</v>
      </c>
      <c r="Q3404" t="str">
        <f t="shared" si="320"/>
        <v>theater</v>
      </c>
      <c r="R3404" t="str">
        <f t="shared" si="321"/>
        <v>plays</v>
      </c>
      <c r="S3404" s="10">
        <f t="shared" si="322"/>
        <v>42290.61855324074</v>
      </c>
      <c r="T3404" s="10">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s="6">
        <f t="shared" si="319"/>
        <v>117.64705882352941</v>
      </c>
      <c r="Q3405" t="str">
        <f t="shared" si="320"/>
        <v>theater</v>
      </c>
      <c r="R3405" t="str">
        <f t="shared" si="321"/>
        <v>plays</v>
      </c>
      <c r="S3405" s="10">
        <f t="shared" si="322"/>
        <v>42150.462083333332</v>
      </c>
      <c r="T3405" s="10">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s="6">
        <f t="shared" si="319"/>
        <v>28.323529411764707</v>
      </c>
      <c r="Q3407" t="str">
        <f t="shared" si="320"/>
        <v>theater</v>
      </c>
      <c r="R3407" t="str">
        <f t="shared" si="321"/>
        <v>plays</v>
      </c>
      <c r="S3407" s="10">
        <f t="shared" si="322"/>
        <v>42410.017199074078</v>
      </c>
      <c r="T3407" s="10">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s="6">
        <f t="shared" si="319"/>
        <v>110.23076923076923</v>
      </c>
      <c r="Q3408" t="str">
        <f t="shared" si="320"/>
        <v>theater</v>
      </c>
      <c r="R3408" t="str">
        <f t="shared" si="321"/>
        <v>plays</v>
      </c>
      <c r="S3408" s="10">
        <f t="shared" si="322"/>
        <v>41791.492777777778</v>
      </c>
      <c r="T3408" s="10">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s="6">
        <f t="shared" si="319"/>
        <v>199.16666666666666</v>
      </c>
      <c r="Q3413" t="str">
        <f t="shared" si="320"/>
        <v>theater</v>
      </c>
      <c r="R3413" t="str">
        <f t="shared" si="321"/>
        <v>plays</v>
      </c>
      <c r="S3413" s="10">
        <f t="shared" si="322"/>
        <v>42265.022824074069</v>
      </c>
      <c r="T3413" s="10">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s="6">
        <f t="shared" si="319"/>
        <v>115.38461538461539</v>
      </c>
      <c r="Q3414" t="str">
        <f t="shared" si="320"/>
        <v>theater</v>
      </c>
      <c r="R3414" t="str">
        <f t="shared" si="321"/>
        <v>plays</v>
      </c>
      <c r="S3414" s="10">
        <f t="shared" si="322"/>
        <v>41879.959050925929</v>
      </c>
      <c r="T3414" s="10">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s="6">
        <f t="shared" si="319"/>
        <v>46.428571428571431</v>
      </c>
      <c r="Q3415" t="str">
        <f t="shared" si="320"/>
        <v>theater</v>
      </c>
      <c r="R3415" t="str">
        <f t="shared" si="321"/>
        <v>plays</v>
      </c>
      <c r="S3415" s="10">
        <f t="shared" si="322"/>
        <v>42053.733078703706</v>
      </c>
      <c r="T3415" s="10">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s="6">
        <f t="shared" si="319"/>
        <v>22.222222222222221</v>
      </c>
      <c r="Q3417" t="str">
        <f t="shared" si="320"/>
        <v>theater</v>
      </c>
      <c r="R3417" t="str">
        <f t="shared" si="321"/>
        <v>plays</v>
      </c>
      <c r="S3417" s="10">
        <f t="shared" si="322"/>
        <v>42467.144166666665</v>
      </c>
      <c r="T3417" s="10">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s="6">
        <f t="shared" si="319"/>
        <v>63.695652173913047</v>
      </c>
      <c r="Q3421" t="str">
        <f t="shared" si="320"/>
        <v>theater</v>
      </c>
      <c r="R3421" t="str">
        <f t="shared" si="321"/>
        <v>plays</v>
      </c>
      <c r="S3421" s="10">
        <f t="shared" si="322"/>
        <v>42448.821585648147</v>
      </c>
      <c r="T3421" s="10">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s="6">
        <f t="shared" si="319"/>
        <v>103.21428571428571</v>
      </c>
      <c r="Q3423" t="str">
        <f t="shared" si="320"/>
        <v>theater</v>
      </c>
      <c r="R3423" t="str">
        <f t="shared" si="321"/>
        <v>plays</v>
      </c>
      <c r="S3423" s="10">
        <f t="shared" si="322"/>
        <v>42037.791238425925</v>
      </c>
      <c r="T3423" s="10">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s="6">
        <f t="shared" si="319"/>
        <v>35</v>
      </c>
      <c r="Q3425" t="str">
        <f t="shared" si="320"/>
        <v>theater</v>
      </c>
      <c r="R3425" t="str">
        <f t="shared" si="321"/>
        <v>plays</v>
      </c>
      <c r="S3425" s="10">
        <f t="shared" si="322"/>
        <v>42088.911354166667</v>
      </c>
      <c r="T3425" s="10">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s="6">
        <f t="shared" si="319"/>
        <v>297.02980769230766</v>
      </c>
      <c r="Q3427" t="str">
        <f t="shared" si="320"/>
        <v>theater</v>
      </c>
      <c r="R3427" t="str">
        <f t="shared" si="321"/>
        <v>plays</v>
      </c>
      <c r="S3427" s="10">
        <f t="shared" si="322"/>
        <v>41884.617314814815</v>
      </c>
      <c r="T3427" s="10">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s="6">
        <f t="shared" si="319"/>
        <v>51.724137931034484</v>
      </c>
      <c r="Q3429" t="str">
        <f t="shared" si="320"/>
        <v>theater</v>
      </c>
      <c r="R3429" t="str">
        <f t="shared" si="321"/>
        <v>plays</v>
      </c>
      <c r="S3429" s="10">
        <f t="shared" si="322"/>
        <v>41792.645277777774</v>
      </c>
      <c r="T3429" s="10">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s="6">
        <f t="shared" si="319"/>
        <v>16.25</v>
      </c>
      <c r="Q3431" t="str">
        <f t="shared" si="320"/>
        <v>theater</v>
      </c>
      <c r="R3431" t="str">
        <f t="shared" si="321"/>
        <v>plays</v>
      </c>
      <c r="S3431" s="10">
        <f t="shared" si="322"/>
        <v>42662.021539351852</v>
      </c>
      <c r="T3431" s="10">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s="6">
        <f t="shared" si="319"/>
        <v>95.238095238095241</v>
      </c>
      <c r="Q3433" t="str">
        <f t="shared" si="320"/>
        <v>theater</v>
      </c>
      <c r="R3433" t="str">
        <f t="shared" si="321"/>
        <v>plays</v>
      </c>
      <c r="S3433" s="10">
        <f t="shared" si="322"/>
        <v>41839.730937500004</v>
      </c>
      <c r="T3433" s="10">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s="6">
        <f t="shared" si="319"/>
        <v>134.1549295774648</v>
      </c>
      <c r="Q3435" t="str">
        <f t="shared" si="320"/>
        <v>theater</v>
      </c>
      <c r="R3435" t="str">
        <f t="shared" si="321"/>
        <v>plays</v>
      </c>
      <c r="S3435" s="10">
        <f t="shared" si="322"/>
        <v>41776.063136574077</v>
      </c>
      <c r="T3435" s="10">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s="6">
        <f t="shared" si="319"/>
        <v>59.651162790697676</v>
      </c>
      <c r="Q3443" t="str">
        <f t="shared" si="320"/>
        <v>theater</v>
      </c>
      <c r="R3443" t="str">
        <f t="shared" si="321"/>
        <v>plays</v>
      </c>
      <c r="S3443" s="10">
        <f t="shared" si="322"/>
        <v>42294.429641203707</v>
      </c>
      <c r="T3443" s="10">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s="6">
        <f t="shared" si="319"/>
        <v>31.25</v>
      </c>
      <c r="Q3444" t="str">
        <f t="shared" si="320"/>
        <v>theater</v>
      </c>
      <c r="R3444" t="str">
        <f t="shared" si="321"/>
        <v>plays</v>
      </c>
      <c r="S3444" s="10">
        <f t="shared" si="322"/>
        <v>42124.841111111105</v>
      </c>
      <c r="T3444" s="10">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s="6">
        <f t="shared" si="319"/>
        <v>64.516129032258064</v>
      </c>
      <c r="Q3447" t="str">
        <f t="shared" si="320"/>
        <v>theater</v>
      </c>
      <c r="R3447" t="str">
        <f t="shared" si="321"/>
        <v>plays</v>
      </c>
      <c r="S3447" s="10">
        <f t="shared" si="322"/>
        <v>42272.530509259261</v>
      </c>
      <c r="T3447" s="10">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s="6">
        <f t="shared" si="319"/>
        <v>43.28</v>
      </c>
      <c r="Q3448" t="str">
        <f t="shared" si="320"/>
        <v>theater</v>
      </c>
      <c r="R3448" t="str">
        <f t="shared" si="321"/>
        <v>plays</v>
      </c>
      <c r="S3448" s="10">
        <f t="shared" si="322"/>
        <v>42016.832465277781</v>
      </c>
      <c r="T3448" s="10">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s="6">
        <f t="shared" si="319"/>
        <v>41.405405405405403</v>
      </c>
      <c r="Q3454" t="str">
        <f t="shared" si="320"/>
        <v>theater</v>
      </c>
      <c r="R3454" t="str">
        <f t="shared" si="321"/>
        <v>plays</v>
      </c>
      <c r="S3454" s="10">
        <f t="shared" si="322"/>
        <v>41820.639189814814</v>
      </c>
      <c r="T3454" s="10">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s="6">
        <f t="shared" si="319"/>
        <v>145.86956521739131</v>
      </c>
      <c r="Q3457" t="str">
        <f t="shared" si="320"/>
        <v>theater</v>
      </c>
      <c r="R3457" t="str">
        <f t="shared" si="321"/>
        <v>plays</v>
      </c>
      <c r="S3457" s="10">
        <f t="shared" si="322"/>
        <v>42626.7503125</v>
      </c>
      <c r="T3457" s="10">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41821.205636574072</v>
      </c>
      <c r="T3458" s="10">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s="6">
        <f t="shared" ref="P3459:P3522" si="325">E3459/L3459</f>
        <v>50.981818181818184</v>
      </c>
      <c r="Q3459" t="str">
        <f t="shared" ref="Q3459:Q3522" si="326">LEFT(N3459,SEARCH("/",N3459)-1)</f>
        <v>theater</v>
      </c>
      <c r="R3459" t="str">
        <f t="shared" ref="R3459:R3522" si="327">RIGHT(N3459,LEN(N3459)-SEARCH("/",N3459))</f>
        <v>plays</v>
      </c>
      <c r="S3459" s="10">
        <f t="shared" ref="S3459:S3522" si="328">(((J3459/60)/60)/24)+DATE(1970,1,1)</f>
        <v>42016.706678240742</v>
      </c>
      <c r="T3459" s="10">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s="6">
        <f t="shared" si="325"/>
        <v>50</v>
      </c>
      <c r="Q3462" t="str">
        <f t="shared" si="326"/>
        <v>theater</v>
      </c>
      <c r="R3462" t="str">
        <f t="shared" si="327"/>
        <v>plays</v>
      </c>
      <c r="S3462" s="10">
        <f t="shared" si="328"/>
        <v>41852.527222222219</v>
      </c>
      <c r="T3462" s="10">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s="6">
        <f t="shared" si="325"/>
        <v>41.666666666666664</v>
      </c>
      <c r="Q3472" t="str">
        <f t="shared" si="326"/>
        <v>theater</v>
      </c>
      <c r="R3472" t="str">
        <f t="shared" si="327"/>
        <v>plays</v>
      </c>
      <c r="S3472" s="10">
        <f t="shared" si="328"/>
        <v>42529.022013888884</v>
      </c>
      <c r="T3472" s="10">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s="6">
        <f t="shared" si="325"/>
        <v>35.766666666666666</v>
      </c>
      <c r="Q3473" t="str">
        <f t="shared" si="326"/>
        <v>theater</v>
      </c>
      <c r="R3473" t="str">
        <f t="shared" si="327"/>
        <v>plays</v>
      </c>
      <c r="S3473" s="10">
        <f t="shared" si="328"/>
        <v>41841.820486111108</v>
      </c>
      <c r="T3473" s="10">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s="6">
        <f t="shared" si="325"/>
        <v>148.4848484848485</v>
      </c>
      <c r="Q3475" t="str">
        <f t="shared" si="326"/>
        <v>theater</v>
      </c>
      <c r="R3475" t="str">
        <f t="shared" si="327"/>
        <v>plays</v>
      </c>
      <c r="S3475" s="10">
        <f t="shared" si="328"/>
        <v>42062.834444444445</v>
      </c>
      <c r="T3475" s="10">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s="6">
        <f t="shared" si="325"/>
        <v>164.61538461538461</v>
      </c>
      <c r="Q3482" t="str">
        <f t="shared" si="326"/>
        <v>theater</v>
      </c>
      <c r="R3482" t="str">
        <f t="shared" si="327"/>
        <v>plays</v>
      </c>
      <c r="S3482" s="10">
        <f t="shared" si="328"/>
        <v>42171.317442129628</v>
      </c>
      <c r="T3482" s="10">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s="6">
        <f t="shared" si="325"/>
        <v>125.05263157894737</v>
      </c>
      <c r="Q3483" t="str">
        <f t="shared" si="326"/>
        <v>theater</v>
      </c>
      <c r="R3483" t="str">
        <f t="shared" si="327"/>
        <v>plays</v>
      </c>
      <c r="S3483" s="10">
        <f t="shared" si="328"/>
        <v>41989.24754629629</v>
      </c>
      <c r="T3483" s="10">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s="6">
        <f t="shared" si="325"/>
        <v>51.875</v>
      </c>
      <c r="Q3484" t="str">
        <f t="shared" si="326"/>
        <v>theater</v>
      </c>
      <c r="R3484" t="str">
        <f t="shared" si="327"/>
        <v>plays</v>
      </c>
      <c r="S3484" s="10">
        <f t="shared" si="328"/>
        <v>41796.771597222221</v>
      </c>
      <c r="T3484" s="10">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s="6">
        <f t="shared" si="325"/>
        <v>83.142857142857139</v>
      </c>
      <c r="Q3488" t="str">
        <f t="shared" si="326"/>
        <v>theater</v>
      </c>
      <c r="R3488" t="str">
        <f t="shared" si="327"/>
        <v>plays</v>
      </c>
      <c r="S3488" s="10">
        <f t="shared" si="328"/>
        <v>42126.87501157407</v>
      </c>
      <c r="T3488" s="10">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s="6">
        <f t="shared" si="325"/>
        <v>79.099999999999994</v>
      </c>
      <c r="Q3493" t="str">
        <f t="shared" si="326"/>
        <v>theater</v>
      </c>
      <c r="R3493" t="str">
        <f t="shared" si="327"/>
        <v>plays</v>
      </c>
      <c r="S3493" s="10">
        <f t="shared" si="328"/>
        <v>42121.249814814815</v>
      </c>
      <c r="T3493" s="10">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s="6">
        <f t="shared" si="325"/>
        <v>51.724137931034484</v>
      </c>
      <c r="Q3495" t="str">
        <f t="shared" si="326"/>
        <v>theater</v>
      </c>
      <c r="R3495" t="str">
        <f t="shared" si="327"/>
        <v>plays</v>
      </c>
      <c r="S3495" s="10">
        <f t="shared" si="328"/>
        <v>41848.866157407407</v>
      </c>
      <c r="T3495" s="10">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s="6">
        <f t="shared" si="325"/>
        <v>30.76923076923077</v>
      </c>
      <c r="Q3496" t="str">
        <f t="shared" si="326"/>
        <v>theater</v>
      </c>
      <c r="R3496" t="str">
        <f t="shared" si="327"/>
        <v>plays</v>
      </c>
      <c r="S3496" s="10">
        <f t="shared" si="328"/>
        <v>42689.214988425927</v>
      </c>
      <c r="T3496" s="10">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s="6">
        <f t="shared" si="325"/>
        <v>60.285714285714285</v>
      </c>
      <c r="Q3501" t="str">
        <f t="shared" si="326"/>
        <v>theater</v>
      </c>
      <c r="R3501" t="str">
        <f t="shared" si="327"/>
        <v>plays</v>
      </c>
      <c r="S3501" s="10">
        <f t="shared" si="328"/>
        <v>42132.036168981482</v>
      </c>
      <c r="T3501" s="10">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s="6">
        <f t="shared" si="325"/>
        <v>25.30952380952381</v>
      </c>
      <c r="Q3502" t="str">
        <f t="shared" si="326"/>
        <v>theater</v>
      </c>
      <c r="R3502" t="str">
        <f t="shared" si="327"/>
        <v>plays</v>
      </c>
      <c r="S3502" s="10">
        <f t="shared" si="328"/>
        <v>42419.91942129629</v>
      </c>
      <c r="T3502" s="10">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s="6">
        <f t="shared" si="325"/>
        <v>125</v>
      </c>
      <c r="Q3506" t="str">
        <f t="shared" si="326"/>
        <v>theater</v>
      </c>
      <c r="R3506" t="str">
        <f t="shared" si="327"/>
        <v>plays</v>
      </c>
      <c r="S3506" s="10">
        <f t="shared" si="328"/>
        <v>42297.748738425929</v>
      </c>
      <c r="T3506" s="10">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s="6">
        <f t="shared" si="325"/>
        <v>66.512820512820511</v>
      </c>
      <c r="Q3507" t="str">
        <f t="shared" si="326"/>
        <v>theater</v>
      </c>
      <c r="R3507" t="str">
        <f t="shared" si="327"/>
        <v>plays</v>
      </c>
      <c r="S3507" s="10">
        <f t="shared" si="328"/>
        <v>41760.935706018521</v>
      </c>
      <c r="T3507" s="10">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s="6">
        <f t="shared" si="325"/>
        <v>12</v>
      </c>
      <c r="Q3510" t="str">
        <f t="shared" si="326"/>
        <v>theater</v>
      </c>
      <c r="R3510" t="str">
        <f t="shared" si="327"/>
        <v>plays</v>
      </c>
      <c r="S3510" s="10">
        <f t="shared" si="328"/>
        <v>42477.729780092588</v>
      </c>
      <c r="T3510" s="10">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s="6">
        <f t="shared" si="325"/>
        <v>96.666666666666671</v>
      </c>
      <c r="Q3511" t="str">
        <f t="shared" si="326"/>
        <v>theater</v>
      </c>
      <c r="R3511" t="str">
        <f t="shared" si="327"/>
        <v>plays</v>
      </c>
      <c r="S3511" s="10">
        <f t="shared" si="328"/>
        <v>41950.859560185185</v>
      </c>
      <c r="T3511" s="10">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s="6">
        <f t="shared" si="325"/>
        <v>60.333333333333336</v>
      </c>
      <c r="Q3512" t="str">
        <f t="shared" si="326"/>
        <v>theater</v>
      </c>
      <c r="R3512" t="str">
        <f t="shared" si="327"/>
        <v>plays</v>
      </c>
      <c r="S3512" s="10">
        <f t="shared" si="328"/>
        <v>41802.62090277778</v>
      </c>
      <c r="T3512" s="10">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s="6">
        <f t="shared" si="325"/>
        <v>58.823529411764703</v>
      </c>
      <c r="Q3514" t="str">
        <f t="shared" si="326"/>
        <v>theater</v>
      </c>
      <c r="R3514" t="str">
        <f t="shared" si="327"/>
        <v>plays</v>
      </c>
      <c r="S3514" s="10">
        <f t="shared" si="328"/>
        <v>42057.536944444444</v>
      </c>
      <c r="T3514" s="10">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s="6">
        <f t="shared" si="325"/>
        <v>227.27272727272728</v>
      </c>
      <c r="Q3518" t="str">
        <f t="shared" si="326"/>
        <v>theater</v>
      </c>
      <c r="R3518" t="str">
        <f t="shared" si="327"/>
        <v>plays</v>
      </c>
      <c r="S3518" s="10">
        <f t="shared" si="328"/>
        <v>41856.010069444441</v>
      </c>
      <c r="T3518" s="10">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s="6">
        <f t="shared" si="325"/>
        <v>307.69230769230768</v>
      </c>
      <c r="Q3519" t="str">
        <f t="shared" si="326"/>
        <v>theater</v>
      </c>
      <c r="R3519" t="str">
        <f t="shared" si="327"/>
        <v>plays</v>
      </c>
      <c r="S3519" s="10">
        <f t="shared" si="328"/>
        <v>41794.817523148151</v>
      </c>
      <c r="T3519" s="10">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s="6">
        <f t="shared" si="325"/>
        <v>50.020909090909093</v>
      </c>
      <c r="Q3520" t="str">
        <f t="shared" si="326"/>
        <v>theater</v>
      </c>
      <c r="R3520" t="str">
        <f t="shared" si="327"/>
        <v>plays</v>
      </c>
      <c r="S3520" s="10">
        <f t="shared" si="328"/>
        <v>41893.783553240741</v>
      </c>
      <c r="T3520" s="10">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s="6">
        <f t="shared" si="325"/>
        <v>95.952380952380949</v>
      </c>
      <c r="Q3522" t="str">
        <f t="shared" si="326"/>
        <v>theater</v>
      </c>
      <c r="R3522" t="str">
        <f t="shared" si="327"/>
        <v>plays</v>
      </c>
      <c r="S3522" s="10">
        <f t="shared" si="328"/>
        <v>42227.824212962965</v>
      </c>
      <c r="T3522" s="10">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s="6">
        <f t="shared" ref="P3523:P3586" si="331">E3523/L3523</f>
        <v>45.615384615384613</v>
      </c>
      <c r="Q3523" t="str">
        <f t="shared" ref="Q3523:Q3586" si="332">LEFT(N3523,SEARCH("/",N3523)-1)</f>
        <v>theater</v>
      </c>
      <c r="R3523" t="str">
        <f t="shared" ref="R3523:R3586" si="333">RIGHT(N3523,LEN(N3523)-SEARCH("/",N3523))</f>
        <v>plays</v>
      </c>
      <c r="S3523" s="10">
        <f t="shared" ref="S3523:S3586" si="334">(((J3523/60)/60)/24)+DATE(1970,1,1)</f>
        <v>41881.361342592594</v>
      </c>
      <c r="T3523" s="10">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s="6">
        <f t="shared" si="331"/>
        <v>41.029411764705884</v>
      </c>
      <c r="Q3524" t="str">
        <f t="shared" si="332"/>
        <v>theater</v>
      </c>
      <c r="R3524" t="str">
        <f t="shared" si="333"/>
        <v>plays</v>
      </c>
      <c r="S3524" s="10">
        <f t="shared" si="334"/>
        <v>42234.789884259255</v>
      </c>
      <c r="T3524" s="10">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s="6">
        <f t="shared" si="331"/>
        <v>56.825000000000003</v>
      </c>
      <c r="Q3525" t="str">
        <f t="shared" si="332"/>
        <v>theater</v>
      </c>
      <c r="R3525" t="str">
        <f t="shared" si="333"/>
        <v>plays</v>
      </c>
      <c r="S3525" s="10">
        <f t="shared" si="334"/>
        <v>42581.397546296299</v>
      </c>
      <c r="T3525" s="10">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s="6">
        <f t="shared" si="331"/>
        <v>137.24324324324326</v>
      </c>
      <c r="Q3526" t="str">
        <f t="shared" si="332"/>
        <v>theater</v>
      </c>
      <c r="R3526" t="str">
        <f t="shared" si="333"/>
        <v>plays</v>
      </c>
      <c r="S3526" s="10">
        <f t="shared" si="334"/>
        <v>41880.76357638889</v>
      </c>
      <c r="T3526" s="10">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s="6">
        <f t="shared" si="331"/>
        <v>45.108108108108105</v>
      </c>
      <c r="Q3530" t="str">
        <f t="shared" si="332"/>
        <v>theater</v>
      </c>
      <c r="R3530" t="str">
        <f t="shared" si="333"/>
        <v>plays</v>
      </c>
      <c r="S3530" s="10">
        <f t="shared" si="334"/>
        <v>42733.50136574074</v>
      </c>
      <c r="T3530" s="10">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s="6">
        <f t="shared" si="331"/>
        <v>125</v>
      </c>
      <c r="Q3532" t="str">
        <f t="shared" si="332"/>
        <v>theater</v>
      </c>
      <c r="R3532" t="str">
        <f t="shared" si="333"/>
        <v>plays</v>
      </c>
      <c r="S3532" s="10">
        <f t="shared" si="334"/>
        <v>42442.623344907406</v>
      </c>
      <c r="T3532" s="10">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s="6">
        <f t="shared" si="331"/>
        <v>38.284313725490193</v>
      </c>
      <c r="Q3536" t="str">
        <f t="shared" si="332"/>
        <v>theater</v>
      </c>
      <c r="R3536" t="str">
        <f t="shared" si="333"/>
        <v>plays</v>
      </c>
      <c r="S3536" s="10">
        <f t="shared" si="334"/>
        <v>42243.6252662037</v>
      </c>
      <c r="T3536" s="10">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s="6">
        <f t="shared" si="331"/>
        <v>44.847826086956523</v>
      </c>
      <c r="Q3537" t="str">
        <f t="shared" si="332"/>
        <v>theater</v>
      </c>
      <c r="R3537" t="str">
        <f t="shared" si="333"/>
        <v>plays</v>
      </c>
      <c r="S3537" s="10">
        <f t="shared" si="334"/>
        <v>42248.640162037031</v>
      </c>
      <c r="T3537" s="10">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s="6">
        <f t="shared" si="331"/>
        <v>43.5</v>
      </c>
      <c r="Q3539" t="str">
        <f t="shared" si="332"/>
        <v>theater</v>
      </c>
      <c r="R3539" t="str">
        <f t="shared" si="333"/>
        <v>plays</v>
      </c>
      <c r="S3539" s="10">
        <f t="shared" si="334"/>
        <v>41923.354351851849</v>
      </c>
      <c r="T3539" s="10">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s="6">
        <f t="shared" si="331"/>
        <v>30.951807228915662</v>
      </c>
      <c r="Q3540" t="str">
        <f t="shared" si="332"/>
        <v>theater</v>
      </c>
      <c r="R3540" t="str">
        <f t="shared" si="333"/>
        <v>plays</v>
      </c>
      <c r="S3540" s="10">
        <f t="shared" si="334"/>
        <v>42571.420601851853</v>
      </c>
      <c r="T3540" s="10">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s="6">
        <f t="shared" si="331"/>
        <v>55.230769230769234</v>
      </c>
      <c r="Q3541" t="str">
        <f t="shared" si="332"/>
        <v>theater</v>
      </c>
      <c r="R3541" t="str">
        <f t="shared" si="333"/>
        <v>plays</v>
      </c>
      <c r="S3541" s="10">
        <f t="shared" si="334"/>
        <v>42600.756041666667</v>
      </c>
      <c r="T3541" s="10">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s="6">
        <f t="shared" si="331"/>
        <v>66.152941176470591</v>
      </c>
      <c r="Q3544" t="str">
        <f t="shared" si="332"/>
        <v>theater</v>
      </c>
      <c r="R3544" t="str">
        <f t="shared" si="333"/>
        <v>plays</v>
      </c>
      <c r="S3544" s="10">
        <f t="shared" si="334"/>
        <v>41829.599791666667</v>
      </c>
      <c r="T3544" s="10">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s="6">
        <f t="shared" si="331"/>
        <v>104.16666666666667</v>
      </c>
      <c r="Q3546" t="str">
        <f t="shared" si="332"/>
        <v>theater</v>
      </c>
      <c r="R3546" t="str">
        <f t="shared" si="333"/>
        <v>plays</v>
      </c>
      <c r="S3546" s="10">
        <f t="shared" si="334"/>
        <v>42040.831678240742</v>
      </c>
      <c r="T3546" s="10">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s="6">
        <f t="shared" si="331"/>
        <v>119.17633928571429</v>
      </c>
      <c r="Q3549" t="str">
        <f t="shared" si="332"/>
        <v>theater</v>
      </c>
      <c r="R3549" t="str">
        <f t="shared" si="333"/>
        <v>plays</v>
      </c>
      <c r="S3549" s="10">
        <f t="shared" si="334"/>
        <v>42480.078715277778</v>
      </c>
      <c r="T3549" s="10">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s="6">
        <f t="shared" si="331"/>
        <v>40.9375</v>
      </c>
      <c r="Q3552" t="str">
        <f t="shared" si="332"/>
        <v>theater</v>
      </c>
      <c r="R3552" t="str">
        <f t="shared" si="333"/>
        <v>plays</v>
      </c>
      <c r="S3552" s="10">
        <f t="shared" si="334"/>
        <v>42462.893495370372</v>
      </c>
      <c r="T3552" s="10">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s="6">
        <f t="shared" si="331"/>
        <v>38.65</v>
      </c>
      <c r="Q3554" t="str">
        <f t="shared" si="332"/>
        <v>theater</v>
      </c>
      <c r="R3554" t="str">
        <f t="shared" si="333"/>
        <v>plays</v>
      </c>
      <c r="S3554" s="10">
        <f t="shared" si="334"/>
        <v>41788.587083333332</v>
      </c>
      <c r="T3554" s="10">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s="6">
        <f t="shared" si="331"/>
        <v>56.20192307692308</v>
      </c>
      <c r="Q3555" t="str">
        <f t="shared" si="332"/>
        <v>theater</v>
      </c>
      <c r="R3555" t="str">
        <f t="shared" si="333"/>
        <v>plays</v>
      </c>
      <c r="S3555" s="10">
        <f t="shared" si="334"/>
        <v>42196.028703703705</v>
      </c>
      <c r="T3555" s="10">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s="6">
        <f t="shared" si="331"/>
        <v>107.00207547169811</v>
      </c>
      <c r="Q3556" t="str">
        <f t="shared" si="332"/>
        <v>theater</v>
      </c>
      <c r="R3556" t="str">
        <f t="shared" si="333"/>
        <v>plays</v>
      </c>
      <c r="S3556" s="10">
        <f t="shared" si="334"/>
        <v>42016.050451388888</v>
      </c>
      <c r="T3556" s="10">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s="6">
        <f t="shared" si="331"/>
        <v>171.42857142857142</v>
      </c>
      <c r="Q3557" t="str">
        <f t="shared" si="332"/>
        <v>theater</v>
      </c>
      <c r="R3557" t="str">
        <f t="shared" si="333"/>
        <v>plays</v>
      </c>
      <c r="S3557" s="10">
        <f t="shared" si="334"/>
        <v>42661.442060185189</v>
      </c>
      <c r="T3557" s="10">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s="6">
        <f t="shared" si="331"/>
        <v>110.5</v>
      </c>
      <c r="Q3558" t="str">
        <f t="shared" si="332"/>
        <v>theater</v>
      </c>
      <c r="R3558" t="str">
        <f t="shared" si="333"/>
        <v>plays</v>
      </c>
      <c r="S3558" s="10">
        <f t="shared" si="334"/>
        <v>41808.649583333332</v>
      </c>
      <c r="T3558" s="10">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s="6">
        <f t="shared" si="331"/>
        <v>97.916666666666671</v>
      </c>
      <c r="Q3567" t="str">
        <f t="shared" si="332"/>
        <v>theater</v>
      </c>
      <c r="R3567" t="str">
        <f t="shared" si="333"/>
        <v>plays</v>
      </c>
      <c r="S3567" s="10">
        <f t="shared" si="334"/>
        <v>41974.743148148147</v>
      </c>
      <c r="T3567" s="10">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s="6">
        <f t="shared" si="331"/>
        <v>55.555555555555557</v>
      </c>
      <c r="Q3574" t="str">
        <f t="shared" si="332"/>
        <v>theater</v>
      </c>
      <c r="R3574" t="str">
        <f t="shared" si="333"/>
        <v>plays</v>
      </c>
      <c r="S3574" s="10">
        <f t="shared" si="334"/>
        <v>42146.570393518516</v>
      </c>
      <c r="T3574" s="10">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s="6">
        <f t="shared" si="331"/>
        <v>20</v>
      </c>
      <c r="Q3578" t="str">
        <f t="shared" si="332"/>
        <v>theater</v>
      </c>
      <c r="R3578" t="str">
        <f t="shared" si="333"/>
        <v>plays</v>
      </c>
      <c r="S3578" s="10">
        <f t="shared" si="334"/>
        <v>42649.54923611111</v>
      </c>
      <c r="T3578" s="10">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s="6">
        <f t="shared" si="331"/>
        <v>28.888888888888889</v>
      </c>
      <c r="Q3579" t="str">
        <f t="shared" si="332"/>
        <v>theater</v>
      </c>
      <c r="R3579" t="str">
        <f t="shared" si="333"/>
        <v>plays</v>
      </c>
      <c r="S3579" s="10">
        <f t="shared" si="334"/>
        <v>42093.786840277782</v>
      </c>
      <c r="T3579" s="10">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s="6">
        <f t="shared" si="331"/>
        <v>40.545945945945945</v>
      </c>
      <c r="Q3580" t="str">
        <f t="shared" si="332"/>
        <v>theater</v>
      </c>
      <c r="R3580" t="str">
        <f t="shared" si="333"/>
        <v>plays</v>
      </c>
      <c r="S3580" s="10">
        <f t="shared" si="334"/>
        <v>42460.733530092592</v>
      </c>
      <c r="T3580" s="10">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s="6">
        <f t="shared" si="331"/>
        <v>35.714285714285715</v>
      </c>
      <c r="Q3581" t="str">
        <f t="shared" si="332"/>
        <v>theater</v>
      </c>
      <c r="R3581" t="str">
        <f t="shared" si="333"/>
        <v>plays</v>
      </c>
      <c r="S3581" s="10">
        <f t="shared" si="334"/>
        <v>42430.762222222227</v>
      </c>
      <c r="T3581" s="10">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s="6">
        <f t="shared" si="331"/>
        <v>37.962962962962962</v>
      </c>
      <c r="Q3582" t="str">
        <f t="shared" si="332"/>
        <v>theater</v>
      </c>
      <c r="R3582" t="str">
        <f t="shared" si="333"/>
        <v>plays</v>
      </c>
      <c r="S3582" s="10">
        <f t="shared" si="334"/>
        <v>42026.176180555558</v>
      </c>
      <c r="T3582" s="10">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s="6">
        <f t="shared" si="331"/>
        <v>33.333333333333336</v>
      </c>
      <c r="Q3583" t="str">
        <f t="shared" si="332"/>
        <v>theater</v>
      </c>
      <c r="R3583" t="str">
        <f t="shared" si="333"/>
        <v>plays</v>
      </c>
      <c r="S3583" s="10">
        <f t="shared" si="334"/>
        <v>41836.471180555556</v>
      </c>
      <c r="T3583" s="10">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42168.316481481481</v>
      </c>
      <c r="T3586" s="10">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s="6">
        <f t="shared" ref="P3587:P3650" si="337">E3587/L3587</f>
        <v>176.08695652173913</v>
      </c>
      <c r="Q3587" t="str">
        <f t="shared" ref="Q3587:Q3650" si="338">LEFT(N3587,SEARCH("/",N3587)-1)</f>
        <v>theater</v>
      </c>
      <c r="R3587" t="str">
        <f t="shared" ref="R3587:R3650" si="339">RIGHT(N3587,LEN(N3587)-SEARCH("/",N3587))</f>
        <v>plays</v>
      </c>
      <c r="S3587" s="10">
        <f t="shared" ref="S3587:S3650" si="340">(((J3587/60)/60)/24)+DATE(1970,1,1)</f>
        <v>41964.716319444444</v>
      </c>
      <c r="T3587" s="10">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s="6">
        <f t="shared" si="337"/>
        <v>151.9814814814815</v>
      </c>
      <c r="Q3588" t="str">
        <f t="shared" si="338"/>
        <v>theater</v>
      </c>
      <c r="R3588" t="str">
        <f t="shared" si="339"/>
        <v>plays</v>
      </c>
      <c r="S3588" s="10">
        <f t="shared" si="340"/>
        <v>42576.697569444441</v>
      </c>
      <c r="T3588" s="10">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s="6">
        <f t="shared" si="337"/>
        <v>49.693548387096776</v>
      </c>
      <c r="Q3597" t="str">
        <f t="shared" si="338"/>
        <v>theater</v>
      </c>
      <c r="R3597" t="str">
        <f t="shared" si="339"/>
        <v>plays</v>
      </c>
      <c r="S3597" s="10">
        <f t="shared" si="340"/>
        <v>42050.008368055554</v>
      </c>
      <c r="T3597" s="10">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s="6">
        <f t="shared" si="337"/>
        <v>79</v>
      </c>
      <c r="Q3598" t="str">
        <f t="shared" si="338"/>
        <v>theater</v>
      </c>
      <c r="R3598" t="str">
        <f t="shared" si="339"/>
        <v>plays</v>
      </c>
      <c r="S3598" s="10">
        <f t="shared" si="340"/>
        <v>41856.715069444443</v>
      </c>
      <c r="T3598" s="10">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s="6">
        <f t="shared" si="337"/>
        <v>77.727272727272734</v>
      </c>
      <c r="Q3599" t="str">
        <f t="shared" si="338"/>
        <v>theater</v>
      </c>
      <c r="R3599" t="str">
        <f t="shared" si="339"/>
        <v>plays</v>
      </c>
      <c r="S3599" s="10">
        <f t="shared" si="340"/>
        <v>42417.585532407407</v>
      </c>
      <c r="T3599" s="10">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s="6">
        <f t="shared" si="337"/>
        <v>3.25</v>
      </c>
      <c r="Q3602" t="str">
        <f t="shared" si="338"/>
        <v>theater</v>
      </c>
      <c r="R3602" t="str">
        <f t="shared" si="339"/>
        <v>plays</v>
      </c>
      <c r="S3602" s="10">
        <f t="shared" si="340"/>
        <v>42628.849120370374</v>
      </c>
      <c r="T3602" s="10">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s="6">
        <f t="shared" si="337"/>
        <v>81.673469387755105</v>
      </c>
      <c r="Q3604" t="str">
        <f t="shared" si="338"/>
        <v>theater</v>
      </c>
      <c r="R3604" t="str">
        <f t="shared" si="339"/>
        <v>plays</v>
      </c>
      <c r="S3604" s="10">
        <f t="shared" si="340"/>
        <v>42447.894432870366</v>
      </c>
      <c r="T3604" s="10">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s="6">
        <f t="shared" si="337"/>
        <v>44.912280701754383</v>
      </c>
      <c r="Q3605" t="str">
        <f t="shared" si="338"/>
        <v>theater</v>
      </c>
      <c r="R3605" t="str">
        <f t="shared" si="339"/>
        <v>plays</v>
      </c>
      <c r="S3605" s="10">
        <f t="shared" si="340"/>
        <v>42283.864351851851</v>
      </c>
      <c r="T3605" s="10">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s="6">
        <f t="shared" si="337"/>
        <v>61.0625</v>
      </c>
      <c r="Q3608" t="str">
        <f t="shared" si="338"/>
        <v>theater</v>
      </c>
      <c r="R3608" t="str">
        <f t="shared" si="339"/>
        <v>plays</v>
      </c>
      <c r="S3608" s="10">
        <f t="shared" si="340"/>
        <v>42566.604826388888</v>
      </c>
      <c r="T3608" s="10">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s="6">
        <f t="shared" si="337"/>
        <v>29</v>
      </c>
      <c r="Q3609" t="str">
        <f t="shared" si="338"/>
        <v>theater</v>
      </c>
      <c r="R3609" t="str">
        <f t="shared" si="339"/>
        <v>plays</v>
      </c>
      <c r="S3609" s="10">
        <f t="shared" si="340"/>
        <v>42338.963912037041</v>
      </c>
      <c r="T3609" s="10">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s="6">
        <f t="shared" si="337"/>
        <v>29.62962962962963</v>
      </c>
      <c r="Q3610" t="str">
        <f t="shared" si="338"/>
        <v>theater</v>
      </c>
      <c r="R3610" t="str">
        <f t="shared" si="339"/>
        <v>plays</v>
      </c>
      <c r="S3610" s="10">
        <f t="shared" si="340"/>
        <v>42506.709375000006</v>
      </c>
      <c r="T3610" s="10">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s="6">
        <f t="shared" si="337"/>
        <v>143.0952380952381</v>
      </c>
      <c r="Q3611" t="str">
        <f t="shared" si="338"/>
        <v>theater</v>
      </c>
      <c r="R3611" t="str">
        <f t="shared" si="339"/>
        <v>plays</v>
      </c>
      <c r="S3611" s="10">
        <f t="shared" si="340"/>
        <v>42429.991724537031</v>
      </c>
      <c r="T3611" s="10">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s="6">
        <f t="shared" si="337"/>
        <v>52.354838709677416</v>
      </c>
      <c r="Q3612" t="str">
        <f t="shared" si="338"/>
        <v>theater</v>
      </c>
      <c r="R3612" t="str">
        <f t="shared" si="339"/>
        <v>plays</v>
      </c>
      <c r="S3612" s="10">
        <f t="shared" si="340"/>
        <v>42203.432129629626</v>
      </c>
      <c r="T3612" s="10">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s="6">
        <f t="shared" si="337"/>
        <v>62.5</v>
      </c>
      <c r="Q3615" t="str">
        <f t="shared" si="338"/>
        <v>theater</v>
      </c>
      <c r="R3615" t="str">
        <f t="shared" si="339"/>
        <v>plays</v>
      </c>
      <c r="S3615" s="10">
        <f t="shared" si="340"/>
        <v>41788.58997685185</v>
      </c>
      <c r="T3615" s="10">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s="6">
        <f t="shared" si="337"/>
        <v>17.254901960784313</v>
      </c>
      <c r="Q3619" t="str">
        <f t="shared" si="338"/>
        <v>theater</v>
      </c>
      <c r="R3619" t="str">
        <f t="shared" si="339"/>
        <v>plays</v>
      </c>
      <c r="S3619" s="10">
        <f t="shared" si="340"/>
        <v>42779.610289351855</v>
      </c>
      <c r="T3619" s="10">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s="6">
        <f t="shared" si="337"/>
        <v>47.028571428571432</v>
      </c>
      <c r="Q3623" t="str">
        <f t="shared" si="338"/>
        <v>theater</v>
      </c>
      <c r="R3623" t="str">
        <f t="shared" si="339"/>
        <v>plays</v>
      </c>
      <c r="S3623" s="10">
        <f t="shared" si="340"/>
        <v>42619.935694444444</v>
      </c>
      <c r="T3623" s="10">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s="6">
        <f t="shared" si="337"/>
        <v>88.235294117647058</v>
      </c>
      <c r="Q3625" t="str">
        <f t="shared" si="338"/>
        <v>theater</v>
      </c>
      <c r="R3625" t="str">
        <f t="shared" si="339"/>
        <v>plays</v>
      </c>
      <c r="S3625" s="10">
        <f t="shared" si="340"/>
        <v>41828.736921296295</v>
      </c>
      <c r="T3625" s="10">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s="6">
        <f t="shared" si="337"/>
        <v>84.854166666666671</v>
      </c>
      <c r="Q3628" t="str">
        <f t="shared" si="338"/>
        <v>theater</v>
      </c>
      <c r="R3628" t="str">
        <f t="shared" si="339"/>
        <v>plays</v>
      </c>
      <c r="S3628" s="10">
        <f t="shared" si="340"/>
        <v>41846.667326388888</v>
      </c>
      <c r="T3628" s="10">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s="6">
        <f t="shared" si="337"/>
        <v>68.965517241379317</v>
      </c>
      <c r="Q3629" t="str">
        <f t="shared" si="338"/>
        <v>theater</v>
      </c>
      <c r="R3629" t="str">
        <f t="shared" si="339"/>
        <v>plays</v>
      </c>
      <c r="S3629" s="10">
        <f t="shared" si="340"/>
        <v>42460.741747685184</v>
      </c>
      <c r="T3629" s="10">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0">
        <f t="shared" si="340"/>
        <v>42291.833287037036</v>
      </c>
      <c r="T3630" s="10">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s="6">
        <f t="shared" si="337"/>
        <v>1</v>
      </c>
      <c r="Q3631" t="str">
        <f t="shared" si="338"/>
        <v>theater</v>
      </c>
      <c r="R3631" t="str">
        <f t="shared" si="339"/>
        <v>musical</v>
      </c>
      <c r="S3631" s="10">
        <f t="shared" si="340"/>
        <v>42437.094490740739</v>
      </c>
      <c r="T3631" s="10">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s="6">
        <f t="shared" si="337"/>
        <v>1</v>
      </c>
      <c r="Q3632" t="str">
        <f t="shared" si="338"/>
        <v>theater</v>
      </c>
      <c r="R3632" t="str">
        <f t="shared" si="339"/>
        <v>musical</v>
      </c>
      <c r="S3632" s="10">
        <f t="shared" si="340"/>
        <v>41942.84710648148</v>
      </c>
      <c r="T3632" s="10">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s="6">
        <f t="shared" si="337"/>
        <v>147.88135593220338</v>
      </c>
      <c r="Q3633" t="str">
        <f t="shared" si="338"/>
        <v>theater</v>
      </c>
      <c r="R3633" t="str">
        <f t="shared" si="339"/>
        <v>musical</v>
      </c>
      <c r="S3633" s="10">
        <f t="shared" si="340"/>
        <v>41880.753437499996</v>
      </c>
      <c r="T3633" s="10">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s="6">
        <f t="shared" si="337"/>
        <v>100</v>
      </c>
      <c r="Q3634" t="str">
        <f t="shared" si="338"/>
        <v>theater</v>
      </c>
      <c r="R3634" t="str">
        <f t="shared" si="339"/>
        <v>musical</v>
      </c>
      <c r="S3634" s="10">
        <f t="shared" si="340"/>
        <v>41946.936909722222</v>
      </c>
      <c r="T3634" s="10">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s="6">
        <f t="shared" si="337"/>
        <v>56.838709677419352</v>
      </c>
      <c r="Q3635" t="str">
        <f t="shared" si="338"/>
        <v>theater</v>
      </c>
      <c r="R3635" t="str">
        <f t="shared" si="339"/>
        <v>musical</v>
      </c>
      <c r="S3635" s="10">
        <f t="shared" si="340"/>
        <v>42649.623460648145</v>
      </c>
      <c r="T3635" s="10">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s="6">
        <f t="shared" si="337"/>
        <v>176.94444444444446</v>
      </c>
      <c r="Q3636" t="str">
        <f t="shared" si="338"/>
        <v>theater</v>
      </c>
      <c r="R3636" t="str">
        <f t="shared" si="339"/>
        <v>musical</v>
      </c>
      <c r="S3636" s="10">
        <f t="shared" si="340"/>
        <v>42701.166365740741</v>
      </c>
      <c r="T3636" s="10">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s="6">
        <f t="shared" si="337"/>
        <v>127.6</v>
      </c>
      <c r="Q3637" t="str">
        <f t="shared" si="338"/>
        <v>theater</v>
      </c>
      <c r="R3637" t="str">
        <f t="shared" si="339"/>
        <v>musical</v>
      </c>
      <c r="S3637" s="10">
        <f t="shared" si="340"/>
        <v>42450.88282407407</v>
      </c>
      <c r="T3637" s="10">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0">
        <f t="shared" si="340"/>
        <v>42226.694780092599</v>
      </c>
      <c r="T3638" s="10">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s="6">
        <f t="shared" si="337"/>
        <v>108</v>
      </c>
      <c r="Q3640" t="str">
        <f t="shared" si="338"/>
        <v>theater</v>
      </c>
      <c r="R3640" t="str">
        <f t="shared" si="339"/>
        <v>musical</v>
      </c>
      <c r="S3640" s="10">
        <f t="shared" si="340"/>
        <v>42053.672824074078</v>
      </c>
      <c r="T3640" s="10">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s="6">
        <f t="shared" si="337"/>
        <v>1</v>
      </c>
      <c r="Q3641" t="str">
        <f t="shared" si="338"/>
        <v>theater</v>
      </c>
      <c r="R3641" t="str">
        <f t="shared" si="339"/>
        <v>musical</v>
      </c>
      <c r="S3641" s="10">
        <f t="shared" si="340"/>
        <v>42590.677152777775</v>
      </c>
      <c r="T3641" s="10">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s="6">
        <f t="shared" si="337"/>
        <v>18.333333333333332</v>
      </c>
      <c r="Q3642" t="str">
        <f t="shared" si="338"/>
        <v>theater</v>
      </c>
      <c r="R3642" t="str">
        <f t="shared" si="339"/>
        <v>musical</v>
      </c>
      <c r="S3642" s="10">
        <f t="shared" si="340"/>
        <v>42104.781597222223</v>
      </c>
      <c r="T3642" s="10">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0">
        <f t="shared" si="340"/>
        <v>41899.627071759263</v>
      </c>
      <c r="T3643" s="10">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s="6">
        <f t="shared" si="337"/>
        <v>7.5</v>
      </c>
      <c r="Q3644" t="str">
        <f t="shared" si="338"/>
        <v>theater</v>
      </c>
      <c r="R3644" t="str">
        <f t="shared" si="339"/>
        <v>musical</v>
      </c>
      <c r="S3644" s="10">
        <f t="shared" si="340"/>
        <v>42297.816284722227</v>
      </c>
      <c r="T3644" s="10">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0">
        <f t="shared" si="340"/>
        <v>42285.143969907411</v>
      </c>
      <c r="T3645" s="10">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s="6">
        <f t="shared" si="337"/>
        <v>68.416666666666671</v>
      </c>
      <c r="Q3646" t="str">
        <f t="shared" si="338"/>
        <v>theater</v>
      </c>
      <c r="R3646" t="str">
        <f t="shared" si="339"/>
        <v>musical</v>
      </c>
      <c r="S3646" s="10">
        <f t="shared" si="340"/>
        <v>42409.241747685184</v>
      </c>
      <c r="T3646" s="10">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s="6">
        <f t="shared" si="337"/>
        <v>1</v>
      </c>
      <c r="Q3647" t="str">
        <f t="shared" si="338"/>
        <v>theater</v>
      </c>
      <c r="R3647" t="str">
        <f t="shared" si="339"/>
        <v>musical</v>
      </c>
      <c r="S3647" s="10">
        <f t="shared" si="340"/>
        <v>42665.970347222217</v>
      </c>
      <c r="T3647" s="10">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s="6">
        <f t="shared" si="337"/>
        <v>60.125</v>
      </c>
      <c r="Q3648" t="str">
        <f t="shared" si="338"/>
        <v>theater</v>
      </c>
      <c r="R3648" t="str">
        <f t="shared" si="339"/>
        <v>musical</v>
      </c>
      <c r="S3648" s="10">
        <f t="shared" si="340"/>
        <v>42140.421319444446</v>
      </c>
      <c r="T3648" s="10">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s="6">
        <f t="shared" si="337"/>
        <v>15</v>
      </c>
      <c r="Q3649" t="str">
        <f t="shared" si="338"/>
        <v>theater</v>
      </c>
      <c r="R3649" t="str">
        <f t="shared" si="339"/>
        <v>musical</v>
      </c>
      <c r="S3649" s="10">
        <f t="shared" si="340"/>
        <v>42598.749155092592</v>
      </c>
      <c r="T3649" s="10">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s="6">
        <f t="shared" si="337"/>
        <v>550.04109589041093</v>
      </c>
      <c r="Q3650" t="str">
        <f t="shared" si="338"/>
        <v>theater</v>
      </c>
      <c r="R3650" t="str">
        <f t="shared" si="339"/>
        <v>plays</v>
      </c>
      <c r="S3650" s="10">
        <f t="shared" si="340"/>
        <v>41887.292187500003</v>
      </c>
      <c r="T3650" s="10">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s="6">
        <f t="shared" ref="P3651:P3714" si="343">E3651/L3651</f>
        <v>97.5</v>
      </c>
      <c r="Q3651" t="str">
        <f t="shared" ref="Q3651:Q3714" si="344">LEFT(N3651,SEARCH("/",N3651)-1)</f>
        <v>theater</v>
      </c>
      <c r="R3651" t="str">
        <f t="shared" ref="R3651:R3714" si="345">RIGHT(N3651,LEN(N3651)-SEARCH("/",N3651))</f>
        <v>plays</v>
      </c>
      <c r="S3651" s="10">
        <f t="shared" ref="S3651:S3714" si="346">(((J3651/60)/60)/24)+DATE(1970,1,1)</f>
        <v>41780.712893518517</v>
      </c>
      <c r="T3651" s="10">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s="6">
        <f t="shared" si="343"/>
        <v>29.411764705882351</v>
      </c>
      <c r="Q3652" t="str">
        <f t="shared" si="344"/>
        <v>theater</v>
      </c>
      <c r="R3652" t="str">
        <f t="shared" si="345"/>
        <v>plays</v>
      </c>
      <c r="S3652" s="10">
        <f t="shared" si="346"/>
        <v>42381.478981481487</v>
      </c>
      <c r="T3652" s="10">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s="6">
        <f t="shared" si="343"/>
        <v>44.235294117647058</v>
      </c>
      <c r="Q3654" t="str">
        <f t="shared" si="344"/>
        <v>theater</v>
      </c>
      <c r="R3654" t="str">
        <f t="shared" si="345"/>
        <v>plays</v>
      </c>
      <c r="S3654" s="10">
        <f t="shared" si="346"/>
        <v>42596.644699074073</v>
      </c>
      <c r="T3654" s="10">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s="6">
        <f t="shared" si="343"/>
        <v>73.582278481012665</v>
      </c>
      <c r="Q3657" t="str">
        <f t="shared" si="344"/>
        <v>theater</v>
      </c>
      <c r="R3657" t="str">
        <f t="shared" si="345"/>
        <v>plays</v>
      </c>
      <c r="S3657" s="10">
        <f t="shared" si="346"/>
        <v>42173.803217592591</v>
      </c>
      <c r="T3657" s="10">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s="6">
        <f t="shared" si="343"/>
        <v>115.02173913043478</v>
      </c>
      <c r="Q3658" t="str">
        <f t="shared" si="344"/>
        <v>theater</v>
      </c>
      <c r="R3658" t="str">
        <f t="shared" si="345"/>
        <v>plays</v>
      </c>
      <c r="S3658" s="10">
        <f t="shared" si="346"/>
        <v>42737.910138888896</v>
      </c>
      <c r="T3658" s="10">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s="6">
        <f t="shared" si="343"/>
        <v>110.75</v>
      </c>
      <c r="Q3659" t="str">
        <f t="shared" si="344"/>
        <v>theater</v>
      </c>
      <c r="R3659" t="str">
        <f t="shared" si="345"/>
        <v>plays</v>
      </c>
      <c r="S3659" s="10">
        <f t="shared" si="346"/>
        <v>42499.629849537043</v>
      </c>
      <c r="T3659" s="10">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s="6">
        <f t="shared" si="343"/>
        <v>11.363636363636363</v>
      </c>
      <c r="Q3662" t="str">
        <f t="shared" si="344"/>
        <v>theater</v>
      </c>
      <c r="R3662" t="str">
        <f t="shared" si="345"/>
        <v>plays</v>
      </c>
      <c r="S3662" s="10">
        <f t="shared" si="346"/>
        <v>41971.881076388891</v>
      </c>
      <c r="T3662" s="10">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s="6">
        <f t="shared" si="343"/>
        <v>51</v>
      </c>
      <c r="Q3667" t="str">
        <f t="shared" si="344"/>
        <v>theater</v>
      </c>
      <c r="R3667" t="str">
        <f t="shared" si="345"/>
        <v>plays</v>
      </c>
      <c r="S3667" s="10">
        <f t="shared" si="346"/>
        <v>42294.808124999996</v>
      </c>
      <c r="T3667" s="10">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s="6">
        <f t="shared" si="343"/>
        <v>31.578947368421051</v>
      </c>
      <c r="Q3668" t="str">
        <f t="shared" si="344"/>
        <v>theater</v>
      </c>
      <c r="R3668" t="str">
        <f t="shared" si="345"/>
        <v>plays</v>
      </c>
      <c r="S3668" s="10">
        <f t="shared" si="346"/>
        <v>41822.90488425926</v>
      </c>
      <c r="T3668" s="10">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s="6">
        <f t="shared" si="343"/>
        <v>53.363965517241382</v>
      </c>
      <c r="Q3669" t="str">
        <f t="shared" si="344"/>
        <v>theater</v>
      </c>
      <c r="R3669" t="str">
        <f t="shared" si="345"/>
        <v>plays</v>
      </c>
      <c r="S3669" s="10">
        <f t="shared" si="346"/>
        <v>42173.970127314817</v>
      </c>
      <c r="T3669" s="10">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s="6">
        <f t="shared" si="343"/>
        <v>88.25</v>
      </c>
      <c r="Q3673" t="str">
        <f t="shared" si="344"/>
        <v>theater</v>
      </c>
      <c r="R3673" t="str">
        <f t="shared" si="345"/>
        <v>plays</v>
      </c>
      <c r="S3673" s="10">
        <f t="shared" si="346"/>
        <v>41820.62809027778</v>
      </c>
      <c r="T3673" s="10">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s="6">
        <f t="shared" si="343"/>
        <v>53.438596491228068</v>
      </c>
      <c r="Q3674" t="str">
        <f t="shared" si="344"/>
        <v>theater</v>
      </c>
      <c r="R3674" t="str">
        <f t="shared" si="345"/>
        <v>plays</v>
      </c>
      <c r="S3674" s="10">
        <f t="shared" si="346"/>
        <v>41878.946574074071</v>
      </c>
      <c r="T3674" s="10">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s="6">
        <f t="shared" si="343"/>
        <v>145.16129032258064</v>
      </c>
      <c r="Q3676" t="str">
        <f t="shared" si="344"/>
        <v>theater</v>
      </c>
      <c r="R3676" t="str">
        <f t="shared" si="345"/>
        <v>plays</v>
      </c>
      <c r="S3676" s="10">
        <f t="shared" si="346"/>
        <v>42556.873020833329</v>
      </c>
      <c r="T3676" s="10">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s="6">
        <f t="shared" si="343"/>
        <v>23.333333333333332</v>
      </c>
      <c r="Q3677" t="str">
        <f t="shared" si="344"/>
        <v>theater</v>
      </c>
      <c r="R3677" t="str">
        <f t="shared" si="345"/>
        <v>plays</v>
      </c>
      <c r="S3677" s="10">
        <f t="shared" si="346"/>
        <v>42493.597013888888</v>
      </c>
      <c r="T3677" s="10">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s="6">
        <f t="shared" si="343"/>
        <v>64.375</v>
      </c>
      <c r="Q3678" t="str">
        <f t="shared" si="344"/>
        <v>theater</v>
      </c>
      <c r="R3678" t="str">
        <f t="shared" si="345"/>
        <v>plays</v>
      </c>
      <c r="S3678" s="10">
        <f t="shared" si="346"/>
        <v>41876.815787037034</v>
      </c>
      <c r="T3678" s="10">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s="6">
        <f t="shared" si="343"/>
        <v>62.052763819095475</v>
      </c>
      <c r="Q3679" t="str">
        <f t="shared" si="344"/>
        <v>theater</v>
      </c>
      <c r="R3679" t="str">
        <f t="shared" si="345"/>
        <v>plays</v>
      </c>
      <c r="S3679" s="10">
        <f t="shared" si="346"/>
        <v>41802.574282407404</v>
      </c>
      <c r="T3679" s="10">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s="6">
        <f t="shared" si="343"/>
        <v>99.5</v>
      </c>
      <c r="Q3682" t="str">
        <f t="shared" si="344"/>
        <v>theater</v>
      </c>
      <c r="R3682" t="str">
        <f t="shared" si="345"/>
        <v>plays</v>
      </c>
      <c r="S3682" s="10">
        <f t="shared" si="346"/>
        <v>42627.454097222217</v>
      </c>
      <c r="T3682" s="10">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s="6">
        <f t="shared" si="343"/>
        <v>58.787878787878789</v>
      </c>
      <c r="Q3685" t="str">
        <f t="shared" si="344"/>
        <v>theater</v>
      </c>
      <c r="R3685" t="str">
        <f t="shared" si="345"/>
        <v>plays</v>
      </c>
      <c r="S3685" s="10">
        <f t="shared" si="346"/>
        <v>42633.116851851853</v>
      </c>
      <c r="T3685" s="10">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s="6">
        <f t="shared" si="343"/>
        <v>45.347826086956523</v>
      </c>
      <c r="Q3686" t="str">
        <f t="shared" si="344"/>
        <v>theater</v>
      </c>
      <c r="R3686" t="str">
        <f t="shared" si="345"/>
        <v>plays</v>
      </c>
      <c r="S3686" s="10">
        <f t="shared" si="346"/>
        <v>42219.180393518516</v>
      </c>
      <c r="T3686" s="10">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s="6">
        <f t="shared" si="343"/>
        <v>200.49</v>
      </c>
      <c r="Q3689" t="str">
        <f t="shared" si="344"/>
        <v>theater</v>
      </c>
      <c r="R3689" t="str">
        <f t="shared" si="345"/>
        <v>plays</v>
      </c>
      <c r="S3689" s="10">
        <f t="shared" si="346"/>
        <v>41787.218229166669</v>
      </c>
      <c r="T3689" s="10">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s="6">
        <f t="shared" si="343"/>
        <v>58.064516129032256</v>
      </c>
      <c r="Q3692" t="str">
        <f t="shared" si="344"/>
        <v>theater</v>
      </c>
      <c r="R3692" t="str">
        <f t="shared" si="345"/>
        <v>plays</v>
      </c>
      <c r="S3692" s="10">
        <f t="shared" si="346"/>
        <v>41940.598182870373</v>
      </c>
      <c r="T3692" s="10">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s="6">
        <f t="shared" si="343"/>
        <v>15.148518518518518</v>
      </c>
      <c r="Q3706" t="str">
        <f t="shared" si="344"/>
        <v>theater</v>
      </c>
      <c r="R3706" t="str">
        <f t="shared" si="345"/>
        <v>plays</v>
      </c>
      <c r="S3706" s="10">
        <f t="shared" si="346"/>
        <v>42461.689745370371</v>
      </c>
      <c r="T3706" s="10">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s="6">
        <f t="shared" si="343"/>
        <v>83.571428571428569</v>
      </c>
      <c r="Q3707" t="str">
        <f t="shared" si="344"/>
        <v>theater</v>
      </c>
      <c r="R3707" t="str">
        <f t="shared" si="345"/>
        <v>plays</v>
      </c>
      <c r="S3707" s="10">
        <f t="shared" si="346"/>
        <v>41792.542986111112</v>
      </c>
      <c r="T3707" s="10">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s="6">
        <f t="shared" si="343"/>
        <v>53.846153846153847</v>
      </c>
      <c r="Q3710" t="str">
        <f t="shared" si="344"/>
        <v>theater</v>
      </c>
      <c r="R3710" t="str">
        <f t="shared" si="345"/>
        <v>plays</v>
      </c>
      <c r="S3710" s="10">
        <f t="shared" si="346"/>
        <v>41810.142199074071</v>
      </c>
      <c r="T3710" s="10">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s="6">
        <f t="shared" si="343"/>
        <v>110.86538461538461</v>
      </c>
      <c r="Q3714" t="str">
        <f t="shared" si="344"/>
        <v>theater</v>
      </c>
      <c r="R3714" t="str">
        <f t="shared" si="345"/>
        <v>plays</v>
      </c>
      <c r="S3714" s="10">
        <f t="shared" si="346"/>
        <v>42134.172071759262</v>
      </c>
      <c r="T3714" s="10">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s="6">
        <f t="shared" ref="P3715:P3778" si="349">E3715/L3715</f>
        <v>106.84210526315789</v>
      </c>
      <c r="Q3715" t="str">
        <f t="shared" ref="Q3715:Q3778" si="350">LEFT(N3715,SEARCH("/",N3715)-1)</f>
        <v>theater</v>
      </c>
      <c r="R3715" t="str">
        <f t="shared" ref="R3715:R3778" si="351">RIGHT(N3715,LEN(N3715)-SEARCH("/",N3715))</f>
        <v>plays</v>
      </c>
      <c r="S3715" s="10">
        <f t="shared" ref="S3715:S3778" si="352">(((J3715/60)/60)/24)+DATE(1970,1,1)</f>
        <v>42505.738032407404</v>
      </c>
      <c r="T3715" s="10">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s="6">
        <f t="shared" si="349"/>
        <v>51.916666666666664</v>
      </c>
      <c r="Q3718" t="str">
        <f t="shared" si="350"/>
        <v>theater</v>
      </c>
      <c r="R3718" t="str">
        <f t="shared" si="351"/>
        <v>plays</v>
      </c>
      <c r="S3718" s="10">
        <f t="shared" si="352"/>
        <v>42360.887835648144</v>
      </c>
      <c r="T3718" s="10">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s="6">
        <f t="shared" si="349"/>
        <v>310</v>
      </c>
      <c r="Q3719" t="str">
        <f t="shared" si="350"/>
        <v>theater</v>
      </c>
      <c r="R3719" t="str">
        <f t="shared" si="351"/>
        <v>plays</v>
      </c>
      <c r="S3719" s="10">
        <f t="shared" si="352"/>
        <v>42102.866307870368</v>
      </c>
      <c r="T3719" s="10">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s="6">
        <f t="shared" si="349"/>
        <v>26.021739130434781</v>
      </c>
      <c r="Q3720" t="str">
        <f t="shared" si="350"/>
        <v>theater</v>
      </c>
      <c r="R3720" t="str">
        <f t="shared" si="351"/>
        <v>plays</v>
      </c>
      <c r="S3720" s="10">
        <f t="shared" si="352"/>
        <v>42032.716145833328</v>
      </c>
      <c r="T3720" s="10">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s="6">
        <f t="shared" si="349"/>
        <v>105</v>
      </c>
      <c r="Q3721" t="str">
        <f t="shared" si="350"/>
        <v>theater</v>
      </c>
      <c r="R3721" t="str">
        <f t="shared" si="351"/>
        <v>plays</v>
      </c>
      <c r="S3721" s="10">
        <f t="shared" si="352"/>
        <v>42147.729930555557</v>
      </c>
      <c r="T3721" s="10">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s="6">
        <f t="shared" si="349"/>
        <v>47.657142857142858</v>
      </c>
      <c r="Q3724" t="str">
        <f t="shared" si="350"/>
        <v>theater</v>
      </c>
      <c r="R3724" t="str">
        <f t="shared" si="351"/>
        <v>plays</v>
      </c>
      <c r="S3724" s="10">
        <f t="shared" si="352"/>
        <v>42381.671840277777</v>
      </c>
      <c r="T3724" s="10">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s="6">
        <f t="shared" si="349"/>
        <v>62.586956521739133</v>
      </c>
      <c r="Q3728" t="str">
        <f t="shared" si="350"/>
        <v>theater</v>
      </c>
      <c r="R3728" t="str">
        <f t="shared" si="351"/>
        <v>plays</v>
      </c>
      <c r="S3728" s="10">
        <f t="shared" si="352"/>
        <v>42462.140868055561</v>
      </c>
      <c r="T3728" s="10">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s="6">
        <f t="shared" si="349"/>
        <v>61.060606060606062</v>
      </c>
      <c r="Q3729" t="str">
        <f t="shared" si="350"/>
        <v>theater</v>
      </c>
      <c r="R3729" t="str">
        <f t="shared" si="351"/>
        <v>plays</v>
      </c>
      <c r="S3729" s="10">
        <f t="shared" si="352"/>
        <v>42632.348310185189</v>
      </c>
      <c r="T3729" s="10">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s="6">
        <f t="shared" si="349"/>
        <v>60.064516129032256</v>
      </c>
      <c r="Q3730" t="str">
        <f t="shared" si="350"/>
        <v>theater</v>
      </c>
      <c r="R3730" t="str">
        <f t="shared" si="351"/>
        <v>plays</v>
      </c>
      <c r="S3730" s="10">
        <f t="shared" si="352"/>
        <v>42205.171018518522</v>
      </c>
      <c r="T3730" s="10">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s="6">
        <f t="shared" si="349"/>
        <v>72.400000000000006</v>
      </c>
      <c r="Q3731" t="str">
        <f t="shared" si="350"/>
        <v>theater</v>
      </c>
      <c r="R3731" t="str">
        <f t="shared" si="351"/>
        <v>plays</v>
      </c>
      <c r="S3731" s="10">
        <f t="shared" si="352"/>
        <v>42041.205000000002</v>
      </c>
      <c r="T3731" s="10">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s="6">
        <f t="shared" si="349"/>
        <v>100</v>
      </c>
      <c r="Q3732" t="str">
        <f t="shared" si="350"/>
        <v>theater</v>
      </c>
      <c r="R3732" t="str">
        <f t="shared" si="351"/>
        <v>plays</v>
      </c>
      <c r="S3732" s="10">
        <f t="shared" si="352"/>
        <v>42203.677766203706</v>
      </c>
      <c r="T3732" s="10">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s="6">
        <f t="shared" si="349"/>
        <v>32.75</v>
      </c>
      <c r="Q3734" t="str">
        <f t="shared" si="350"/>
        <v>theater</v>
      </c>
      <c r="R3734" t="str">
        <f t="shared" si="351"/>
        <v>plays</v>
      </c>
      <c r="S3734" s="10">
        <f t="shared" si="352"/>
        <v>41968.677465277782</v>
      </c>
      <c r="T3734" s="10">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0">
        <f t="shared" si="352"/>
        <v>42103.024398148147</v>
      </c>
      <c r="T3735" s="10">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s="6">
        <f t="shared" si="349"/>
        <v>61</v>
      </c>
      <c r="Q3736" t="str">
        <f t="shared" si="350"/>
        <v>theater</v>
      </c>
      <c r="R3736" t="str">
        <f t="shared" si="351"/>
        <v>plays</v>
      </c>
      <c r="S3736" s="10">
        <f t="shared" si="352"/>
        <v>42089.901574074072</v>
      </c>
      <c r="T3736" s="10">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s="6">
        <f t="shared" si="349"/>
        <v>10</v>
      </c>
      <c r="Q3737" t="str">
        <f t="shared" si="350"/>
        <v>theater</v>
      </c>
      <c r="R3737" t="str">
        <f t="shared" si="351"/>
        <v>plays</v>
      </c>
      <c r="S3737" s="10">
        <f t="shared" si="352"/>
        <v>42122.693159722221</v>
      </c>
      <c r="T3737" s="10">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s="6">
        <f t="shared" si="349"/>
        <v>10</v>
      </c>
      <c r="Q3738" t="str">
        <f t="shared" si="350"/>
        <v>theater</v>
      </c>
      <c r="R3738" t="str">
        <f t="shared" si="351"/>
        <v>plays</v>
      </c>
      <c r="S3738" s="10">
        <f t="shared" si="352"/>
        <v>42048.711724537032</v>
      </c>
      <c r="T3738" s="10">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s="6">
        <f t="shared" si="349"/>
        <v>37.5</v>
      </c>
      <c r="Q3739" t="str">
        <f t="shared" si="350"/>
        <v>theater</v>
      </c>
      <c r="R3739" t="str">
        <f t="shared" si="351"/>
        <v>plays</v>
      </c>
      <c r="S3739" s="10">
        <f t="shared" si="352"/>
        <v>42297.691006944442</v>
      </c>
      <c r="T3739" s="10">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s="6">
        <f t="shared" si="349"/>
        <v>45</v>
      </c>
      <c r="Q3740" t="str">
        <f t="shared" si="350"/>
        <v>theater</v>
      </c>
      <c r="R3740" t="str">
        <f t="shared" si="351"/>
        <v>plays</v>
      </c>
      <c r="S3740" s="10">
        <f t="shared" si="352"/>
        <v>41813.938715277778</v>
      </c>
      <c r="T3740" s="10">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s="6">
        <f t="shared" si="349"/>
        <v>100.625</v>
      </c>
      <c r="Q3741" t="str">
        <f t="shared" si="350"/>
        <v>theater</v>
      </c>
      <c r="R3741" t="str">
        <f t="shared" si="351"/>
        <v>plays</v>
      </c>
      <c r="S3741" s="10">
        <f t="shared" si="352"/>
        <v>42548.449861111112</v>
      </c>
      <c r="T3741" s="10">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0">
        <f t="shared" si="352"/>
        <v>42325.920717592591</v>
      </c>
      <c r="T3743" s="10">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s="6">
        <f t="shared" si="349"/>
        <v>25</v>
      </c>
      <c r="Q3744" t="str">
        <f t="shared" si="350"/>
        <v>theater</v>
      </c>
      <c r="R3744" t="str">
        <f t="shared" si="351"/>
        <v>plays</v>
      </c>
      <c r="S3744" s="10">
        <f t="shared" si="352"/>
        <v>41858.214629629627</v>
      </c>
      <c r="T3744" s="10">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0">
        <f t="shared" si="352"/>
        <v>41793.710231481484</v>
      </c>
      <c r="T3745" s="10">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0">
        <f t="shared" si="352"/>
        <v>41793.814259259263</v>
      </c>
      <c r="T3746" s="10">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s="6">
        <f t="shared" si="349"/>
        <v>10</v>
      </c>
      <c r="Q3747" t="str">
        <f t="shared" si="350"/>
        <v>theater</v>
      </c>
      <c r="R3747" t="str">
        <f t="shared" si="351"/>
        <v>plays</v>
      </c>
      <c r="S3747" s="10">
        <f t="shared" si="352"/>
        <v>41831.697939814818</v>
      </c>
      <c r="T3747" s="10">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s="6">
        <f t="shared" si="349"/>
        <v>202</v>
      </c>
      <c r="Q3748" t="str">
        <f t="shared" si="350"/>
        <v>theater</v>
      </c>
      <c r="R3748" t="str">
        <f t="shared" si="351"/>
        <v>plays</v>
      </c>
      <c r="S3748" s="10">
        <f t="shared" si="352"/>
        <v>42621.389340277776</v>
      </c>
      <c r="T3748" s="10">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s="6">
        <f t="shared" si="349"/>
        <v>25</v>
      </c>
      <c r="Q3749" t="str">
        <f t="shared" si="350"/>
        <v>theater</v>
      </c>
      <c r="R3749" t="str">
        <f t="shared" si="351"/>
        <v>plays</v>
      </c>
      <c r="S3749" s="10">
        <f t="shared" si="352"/>
        <v>42164.299722222218</v>
      </c>
      <c r="T3749" s="10">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s="6">
        <f t="shared" si="349"/>
        <v>99.538461538461533</v>
      </c>
      <c r="Q3750" t="str">
        <f t="shared" si="350"/>
        <v>theater</v>
      </c>
      <c r="R3750" t="str">
        <f t="shared" si="351"/>
        <v>musical</v>
      </c>
      <c r="S3750" s="10">
        <f t="shared" si="352"/>
        <v>42395.706435185188</v>
      </c>
      <c r="T3750" s="10">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s="6">
        <f t="shared" si="349"/>
        <v>120.54545454545455</v>
      </c>
      <c r="Q3753" t="str">
        <f t="shared" si="350"/>
        <v>theater</v>
      </c>
      <c r="R3753" t="str">
        <f t="shared" si="351"/>
        <v>musical</v>
      </c>
      <c r="S3753" s="10">
        <f t="shared" si="352"/>
        <v>42403.035567129627</v>
      </c>
      <c r="T3753" s="10">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s="6">
        <f t="shared" si="349"/>
        <v>172.23333333333332</v>
      </c>
      <c r="Q3755" t="str">
        <f t="shared" si="350"/>
        <v>theater</v>
      </c>
      <c r="R3755" t="str">
        <f t="shared" si="351"/>
        <v>musical</v>
      </c>
      <c r="S3755" s="10">
        <f t="shared" si="352"/>
        <v>42128.824074074073</v>
      </c>
      <c r="T3755" s="10">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s="6">
        <f t="shared" si="349"/>
        <v>111.11111111111111</v>
      </c>
      <c r="Q3756" t="str">
        <f t="shared" si="350"/>
        <v>theater</v>
      </c>
      <c r="R3756" t="str">
        <f t="shared" si="351"/>
        <v>musical</v>
      </c>
      <c r="S3756" s="10">
        <f t="shared" si="352"/>
        <v>41808.881215277775</v>
      </c>
      <c r="T3756" s="10">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s="6">
        <f t="shared" si="349"/>
        <v>25.464285714285715</v>
      </c>
      <c r="Q3757" t="str">
        <f t="shared" si="350"/>
        <v>theater</v>
      </c>
      <c r="R3757" t="str">
        <f t="shared" si="351"/>
        <v>musical</v>
      </c>
      <c r="S3757" s="10">
        <f t="shared" si="352"/>
        <v>42445.866979166662</v>
      </c>
      <c r="T3757" s="10">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s="6">
        <f t="shared" si="349"/>
        <v>166.66666666666666</v>
      </c>
      <c r="Q3763" t="str">
        <f t="shared" si="350"/>
        <v>theater</v>
      </c>
      <c r="R3763" t="str">
        <f t="shared" si="351"/>
        <v>musical</v>
      </c>
      <c r="S3763" s="10">
        <f t="shared" si="352"/>
        <v>42173.466863425929</v>
      </c>
      <c r="T3763" s="10">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s="6">
        <f t="shared" si="349"/>
        <v>64.935064935064929</v>
      </c>
      <c r="Q3765" t="str">
        <f t="shared" si="350"/>
        <v>theater</v>
      </c>
      <c r="R3765" t="str">
        <f t="shared" si="351"/>
        <v>musical</v>
      </c>
      <c r="S3765" s="10">
        <f t="shared" si="352"/>
        <v>42065.750300925924</v>
      </c>
      <c r="T3765" s="10">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s="6">
        <f t="shared" si="349"/>
        <v>55.555555555555557</v>
      </c>
      <c r="Q3766" t="str">
        <f t="shared" si="350"/>
        <v>theater</v>
      </c>
      <c r="R3766" t="str">
        <f t="shared" si="351"/>
        <v>musical</v>
      </c>
      <c r="S3766" s="10">
        <f t="shared" si="352"/>
        <v>42499.842962962968</v>
      </c>
      <c r="T3766" s="10">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s="6">
        <f t="shared" si="349"/>
        <v>74.243275862068955</v>
      </c>
      <c r="Q3770" t="str">
        <f t="shared" si="350"/>
        <v>theater</v>
      </c>
      <c r="R3770" t="str">
        <f t="shared" si="351"/>
        <v>musical</v>
      </c>
      <c r="S3770" s="10">
        <f t="shared" si="352"/>
        <v>41772.727893518517</v>
      </c>
      <c r="T3770" s="10">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s="6">
        <f t="shared" si="349"/>
        <v>73.333333333333329</v>
      </c>
      <c r="Q3771" t="str">
        <f t="shared" si="350"/>
        <v>theater</v>
      </c>
      <c r="R3771" t="str">
        <f t="shared" si="351"/>
        <v>musical</v>
      </c>
      <c r="S3771" s="10">
        <f t="shared" si="352"/>
        <v>42445.598136574074</v>
      </c>
      <c r="T3771" s="10">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s="6">
        <f t="shared" si="349"/>
        <v>100</v>
      </c>
      <c r="Q3772" t="str">
        <f t="shared" si="350"/>
        <v>theater</v>
      </c>
      <c r="R3772" t="str">
        <f t="shared" si="351"/>
        <v>musical</v>
      </c>
      <c r="S3772" s="10">
        <f t="shared" si="352"/>
        <v>42138.930671296301</v>
      </c>
      <c r="T3772" s="10">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s="6">
        <f t="shared" si="349"/>
        <v>166.96969696969697</v>
      </c>
      <c r="Q3774" t="str">
        <f t="shared" si="350"/>
        <v>theater</v>
      </c>
      <c r="R3774" t="str">
        <f t="shared" si="351"/>
        <v>musical</v>
      </c>
      <c r="S3774" s="10">
        <f t="shared" si="352"/>
        <v>42682.616967592592</v>
      </c>
      <c r="T3774" s="10">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s="6">
        <f t="shared" si="349"/>
        <v>94.912280701754383</v>
      </c>
      <c r="Q3775" t="str">
        <f t="shared" si="350"/>
        <v>theater</v>
      </c>
      <c r="R3775" t="str">
        <f t="shared" si="351"/>
        <v>musical</v>
      </c>
      <c r="S3775" s="10">
        <f t="shared" si="352"/>
        <v>42656.005173611105</v>
      </c>
      <c r="T3775" s="10">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s="6">
        <f t="shared" si="349"/>
        <v>100</v>
      </c>
      <c r="Q3776" t="str">
        <f t="shared" si="350"/>
        <v>theater</v>
      </c>
      <c r="R3776" t="str">
        <f t="shared" si="351"/>
        <v>musical</v>
      </c>
      <c r="S3776" s="10">
        <f t="shared" si="352"/>
        <v>42087.792303240742</v>
      </c>
      <c r="T3776" s="10">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s="6">
        <f t="shared" si="349"/>
        <v>143.21428571428572</v>
      </c>
      <c r="Q3777" t="str">
        <f t="shared" si="350"/>
        <v>theater</v>
      </c>
      <c r="R3777" t="str">
        <f t="shared" si="351"/>
        <v>musical</v>
      </c>
      <c r="S3777" s="10">
        <f t="shared" si="352"/>
        <v>42075.942627314813</v>
      </c>
      <c r="T3777" s="10">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s="6">
        <f t="shared" ref="P3779:P3842" si="355">E3779/L3779</f>
        <v>48.542372881355931</v>
      </c>
      <c r="Q3779" t="str">
        <f t="shared" ref="Q3779:Q3842" si="356">LEFT(N3779,SEARCH("/",N3779)-1)</f>
        <v>theater</v>
      </c>
      <c r="R3779" t="str">
        <f t="shared" ref="R3779:R3842" si="357">RIGHT(N3779,LEN(N3779)-SEARCH("/",N3779))</f>
        <v>musical</v>
      </c>
      <c r="S3779" s="10">
        <f t="shared" ref="S3779:S3842" si="358">(((J3779/60)/60)/24)+DATE(1970,1,1)</f>
        <v>41887.111354166671</v>
      </c>
      <c r="T3779" s="10">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s="6">
        <f t="shared" si="355"/>
        <v>70.027777777777771</v>
      </c>
      <c r="Q3780" t="str">
        <f t="shared" si="356"/>
        <v>theater</v>
      </c>
      <c r="R3780" t="str">
        <f t="shared" si="357"/>
        <v>musical</v>
      </c>
      <c r="S3780" s="10">
        <f t="shared" si="358"/>
        <v>41989.819212962961</v>
      </c>
      <c r="T3780" s="10">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s="6">
        <f t="shared" si="355"/>
        <v>135.62608695652173</v>
      </c>
      <c r="Q3781" t="str">
        <f t="shared" si="356"/>
        <v>theater</v>
      </c>
      <c r="R3781" t="str">
        <f t="shared" si="357"/>
        <v>musical</v>
      </c>
      <c r="S3781" s="10">
        <f t="shared" si="358"/>
        <v>42425.735416666663</v>
      </c>
      <c r="T3781" s="10">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s="6">
        <f t="shared" si="355"/>
        <v>100</v>
      </c>
      <c r="Q3782" t="str">
        <f t="shared" si="356"/>
        <v>theater</v>
      </c>
      <c r="R3782" t="str">
        <f t="shared" si="357"/>
        <v>musical</v>
      </c>
      <c r="S3782" s="10">
        <f t="shared" si="358"/>
        <v>42166.219733796301</v>
      </c>
      <c r="T3782" s="10">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s="6">
        <f t="shared" si="355"/>
        <v>75.370370370370367</v>
      </c>
      <c r="Q3784" t="str">
        <f t="shared" si="356"/>
        <v>theater</v>
      </c>
      <c r="R3784" t="str">
        <f t="shared" si="357"/>
        <v>musical</v>
      </c>
      <c r="S3784" s="10">
        <f t="shared" si="358"/>
        <v>42546.862233796302</v>
      </c>
      <c r="T3784" s="10">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s="6">
        <f t="shared" si="355"/>
        <v>100.5</v>
      </c>
      <c r="Q3787" t="str">
        <f t="shared" si="356"/>
        <v>theater</v>
      </c>
      <c r="R3787" t="str">
        <f t="shared" si="357"/>
        <v>musical</v>
      </c>
      <c r="S3787" s="10">
        <f t="shared" si="358"/>
        <v>42548.63853009259</v>
      </c>
      <c r="T3787" s="10">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s="6">
        <f t="shared" si="355"/>
        <v>93.774647887323937</v>
      </c>
      <c r="Q3788" t="str">
        <f t="shared" si="356"/>
        <v>theater</v>
      </c>
      <c r="R3788" t="str">
        <f t="shared" si="357"/>
        <v>musical</v>
      </c>
      <c r="S3788" s="10">
        <f t="shared" si="358"/>
        <v>42487.037905092591</v>
      </c>
      <c r="T3788" s="10">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s="6">
        <f t="shared" si="355"/>
        <v>500</v>
      </c>
      <c r="Q3790" t="str">
        <f t="shared" si="356"/>
        <v>theater</v>
      </c>
      <c r="R3790" t="str">
        <f t="shared" si="357"/>
        <v>musical</v>
      </c>
      <c r="S3790" s="10">
        <f t="shared" si="358"/>
        <v>42333.695821759262</v>
      </c>
      <c r="T3790" s="10">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s="6">
        <f t="shared" si="355"/>
        <v>29</v>
      </c>
      <c r="Q3791" t="str">
        <f t="shared" si="356"/>
        <v>theater</v>
      </c>
      <c r="R3791" t="str">
        <f t="shared" si="357"/>
        <v>musical</v>
      </c>
      <c r="S3791" s="10">
        <f t="shared" si="358"/>
        <v>42138.798819444448</v>
      </c>
      <c r="T3791" s="10">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0">
        <f t="shared" si="358"/>
        <v>42666.666932870372</v>
      </c>
      <c r="T3792" s="10">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0">
        <f t="shared" si="358"/>
        <v>41766.692037037035</v>
      </c>
      <c r="T3793" s="10">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s="6">
        <f t="shared" si="355"/>
        <v>17.5</v>
      </c>
      <c r="Q3794" t="str">
        <f t="shared" si="356"/>
        <v>theater</v>
      </c>
      <c r="R3794" t="str">
        <f t="shared" si="357"/>
        <v>musical</v>
      </c>
      <c r="S3794" s="10">
        <f t="shared" si="358"/>
        <v>42170.447013888886</v>
      </c>
      <c r="T3794" s="10">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s="6">
        <f t="shared" si="355"/>
        <v>174</v>
      </c>
      <c r="Q3795" t="str">
        <f t="shared" si="356"/>
        <v>theater</v>
      </c>
      <c r="R3795" t="str">
        <f t="shared" si="357"/>
        <v>musical</v>
      </c>
      <c r="S3795" s="10">
        <f t="shared" si="358"/>
        <v>41968.938993055555</v>
      </c>
      <c r="T3795" s="10">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s="6">
        <f t="shared" si="355"/>
        <v>50</v>
      </c>
      <c r="Q3796" t="str">
        <f t="shared" si="356"/>
        <v>theater</v>
      </c>
      <c r="R3796" t="str">
        <f t="shared" si="357"/>
        <v>musical</v>
      </c>
      <c r="S3796" s="10">
        <f t="shared" si="358"/>
        <v>42132.58048611111</v>
      </c>
      <c r="T3796" s="10">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s="6">
        <f t="shared" si="355"/>
        <v>5</v>
      </c>
      <c r="Q3797" t="str">
        <f t="shared" si="356"/>
        <v>theater</v>
      </c>
      <c r="R3797" t="str">
        <f t="shared" si="357"/>
        <v>musical</v>
      </c>
      <c r="S3797" s="10">
        <f t="shared" si="358"/>
        <v>42201.436226851853</v>
      </c>
      <c r="T3797" s="10">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s="6">
        <f t="shared" si="355"/>
        <v>1</v>
      </c>
      <c r="Q3798" t="str">
        <f t="shared" si="356"/>
        <v>theater</v>
      </c>
      <c r="R3798" t="str">
        <f t="shared" si="357"/>
        <v>musical</v>
      </c>
      <c r="S3798" s="10">
        <f t="shared" si="358"/>
        <v>42689.029583333337</v>
      </c>
      <c r="T3798" s="10">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s="6">
        <f t="shared" si="355"/>
        <v>145.40540540540542</v>
      </c>
      <c r="Q3799" t="str">
        <f t="shared" si="356"/>
        <v>theater</v>
      </c>
      <c r="R3799" t="str">
        <f t="shared" si="357"/>
        <v>musical</v>
      </c>
      <c r="S3799" s="10">
        <f t="shared" si="358"/>
        <v>42084.881539351853</v>
      </c>
      <c r="T3799" s="10">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s="6">
        <f t="shared" si="355"/>
        <v>205</v>
      </c>
      <c r="Q3800" t="str">
        <f t="shared" si="356"/>
        <v>theater</v>
      </c>
      <c r="R3800" t="str">
        <f t="shared" si="357"/>
        <v>musical</v>
      </c>
      <c r="S3800" s="10">
        <f t="shared" si="358"/>
        <v>41831.722777777781</v>
      </c>
      <c r="T3800" s="10">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s="6">
        <f t="shared" si="355"/>
        <v>100.5</v>
      </c>
      <c r="Q3801" t="str">
        <f t="shared" si="356"/>
        <v>theater</v>
      </c>
      <c r="R3801" t="str">
        <f t="shared" si="357"/>
        <v>musical</v>
      </c>
      <c r="S3801" s="10">
        <f t="shared" si="358"/>
        <v>42410.93105324074</v>
      </c>
      <c r="T3801" s="10">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s="6">
        <f t="shared" si="355"/>
        <v>55.0625</v>
      </c>
      <c r="Q3802" t="str">
        <f t="shared" si="356"/>
        <v>theater</v>
      </c>
      <c r="R3802" t="str">
        <f t="shared" si="357"/>
        <v>musical</v>
      </c>
      <c r="S3802" s="10">
        <f t="shared" si="358"/>
        <v>41982.737071759257</v>
      </c>
      <c r="T3802" s="10">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s="6">
        <f t="shared" si="355"/>
        <v>47.333333333333336</v>
      </c>
      <c r="Q3803" t="str">
        <f t="shared" si="356"/>
        <v>theater</v>
      </c>
      <c r="R3803" t="str">
        <f t="shared" si="357"/>
        <v>musical</v>
      </c>
      <c r="S3803" s="10">
        <f t="shared" si="358"/>
        <v>41975.676111111112</v>
      </c>
      <c r="T3803" s="10">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0">
        <f t="shared" si="358"/>
        <v>42269.126226851848</v>
      </c>
      <c r="T3804" s="10">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s="6">
        <f t="shared" si="355"/>
        <v>58.95</v>
      </c>
      <c r="Q3805" t="str">
        <f t="shared" si="356"/>
        <v>theater</v>
      </c>
      <c r="R3805" t="str">
        <f t="shared" si="357"/>
        <v>musical</v>
      </c>
      <c r="S3805" s="10">
        <f t="shared" si="358"/>
        <v>42403.971851851849</v>
      </c>
      <c r="T3805" s="10">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0">
        <f t="shared" si="358"/>
        <v>42527.00953703704</v>
      </c>
      <c r="T3806" s="10">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s="6">
        <f t="shared" si="355"/>
        <v>1.5</v>
      </c>
      <c r="Q3807" t="str">
        <f t="shared" si="356"/>
        <v>theater</v>
      </c>
      <c r="R3807" t="str">
        <f t="shared" si="357"/>
        <v>musical</v>
      </c>
      <c r="S3807" s="10">
        <f t="shared" si="358"/>
        <v>41849.887037037035</v>
      </c>
      <c r="T3807" s="10">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s="6">
        <f t="shared" si="355"/>
        <v>5</v>
      </c>
      <c r="Q3808" t="str">
        <f t="shared" si="356"/>
        <v>theater</v>
      </c>
      <c r="R3808" t="str">
        <f t="shared" si="357"/>
        <v>musical</v>
      </c>
      <c r="S3808" s="10">
        <f t="shared" si="358"/>
        <v>41799.259039351848</v>
      </c>
      <c r="T3808" s="10">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s="6">
        <f t="shared" si="355"/>
        <v>50.555555555555557</v>
      </c>
      <c r="Q3809" t="str">
        <f t="shared" si="356"/>
        <v>theater</v>
      </c>
      <c r="R3809" t="str">
        <f t="shared" si="357"/>
        <v>musical</v>
      </c>
      <c r="S3809" s="10">
        <f t="shared" si="358"/>
        <v>42090.909016203703</v>
      </c>
      <c r="T3809" s="10">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s="6">
        <f t="shared" si="355"/>
        <v>41.666666666666664</v>
      </c>
      <c r="Q3810" t="str">
        <f t="shared" si="356"/>
        <v>theater</v>
      </c>
      <c r="R3810" t="str">
        <f t="shared" si="357"/>
        <v>plays</v>
      </c>
      <c r="S3810" s="10">
        <f t="shared" si="358"/>
        <v>42059.453923611116</v>
      </c>
      <c r="T3810" s="10">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s="6">
        <f t="shared" si="355"/>
        <v>70.230769230769226</v>
      </c>
      <c r="Q3812" t="str">
        <f t="shared" si="356"/>
        <v>theater</v>
      </c>
      <c r="R3812" t="str">
        <f t="shared" si="357"/>
        <v>plays</v>
      </c>
      <c r="S3812" s="10">
        <f t="shared" si="358"/>
        <v>42054.849050925928</v>
      </c>
      <c r="T3812" s="10">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s="6">
        <f t="shared" si="355"/>
        <v>43.421052631578945</v>
      </c>
      <c r="Q3813" t="str">
        <f t="shared" si="356"/>
        <v>theater</v>
      </c>
      <c r="R3813" t="str">
        <f t="shared" si="357"/>
        <v>plays</v>
      </c>
      <c r="S3813" s="10">
        <f t="shared" si="358"/>
        <v>42487.62700231481</v>
      </c>
      <c r="T3813" s="10">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s="6">
        <f t="shared" si="355"/>
        <v>199.18181818181819</v>
      </c>
      <c r="Q3814" t="str">
        <f t="shared" si="356"/>
        <v>theater</v>
      </c>
      <c r="R3814" t="str">
        <f t="shared" si="357"/>
        <v>plays</v>
      </c>
      <c r="S3814" s="10">
        <f t="shared" si="358"/>
        <v>42109.751250000001</v>
      </c>
      <c r="T3814" s="10">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s="6">
        <f t="shared" si="355"/>
        <v>50.000500000000002</v>
      </c>
      <c r="Q3817" t="str">
        <f t="shared" si="356"/>
        <v>theater</v>
      </c>
      <c r="R3817" t="str">
        <f t="shared" si="357"/>
        <v>plays</v>
      </c>
      <c r="S3817" s="10">
        <f t="shared" si="358"/>
        <v>42207.259918981479</v>
      </c>
      <c r="T3817" s="10">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s="6">
        <f t="shared" si="355"/>
        <v>57</v>
      </c>
      <c r="Q3820" t="str">
        <f t="shared" si="356"/>
        <v>theater</v>
      </c>
      <c r="R3820" t="str">
        <f t="shared" si="357"/>
        <v>plays</v>
      </c>
      <c r="S3820" s="10">
        <f t="shared" si="358"/>
        <v>42045.84238425926</v>
      </c>
      <c r="T3820" s="10">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s="6">
        <f t="shared" si="355"/>
        <v>40.92307692307692</v>
      </c>
      <c r="Q3821" t="str">
        <f t="shared" si="356"/>
        <v>theater</v>
      </c>
      <c r="R3821" t="str">
        <f t="shared" si="357"/>
        <v>plays</v>
      </c>
      <c r="S3821" s="10">
        <f t="shared" si="358"/>
        <v>42184.209537037037</v>
      </c>
      <c r="T3821" s="10">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s="6">
        <f t="shared" si="355"/>
        <v>21.5</v>
      </c>
      <c r="Q3822" t="str">
        <f t="shared" si="356"/>
        <v>theater</v>
      </c>
      <c r="R3822" t="str">
        <f t="shared" si="357"/>
        <v>plays</v>
      </c>
      <c r="S3822" s="10">
        <f t="shared" si="358"/>
        <v>42160.651817129634</v>
      </c>
      <c r="T3822" s="10">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s="6">
        <f t="shared" si="355"/>
        <v>178.57142857142858</v>
      </c>
      <c r="Q3830" t="str">
        <f t="shared" si="356"/>
        <v>theater</v>
      </c>
      <c r="R3830" t="str">
        <f t="shared" si="357"/>
        <v>plays</v>
      </c>
      <c r="S3830" s="10">
        <f t="shared" si="358"/>
        <v>41944.527627314819</v>
      </c>
      <c r="T3830" s="10">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s="6">
        <f t="shared" si="355"/>
        <v>57.385964912280699</v>
      </c>
      <c r="Q3836" t="str">
        <f t="shared" si="356"/>
        <v>theater</v>
      </c>
      <c r="R3836" t="str">
        <f t="shared" si="357"/>
        <v>plays</v>
      </c>
      <c r="S3836" s="10">
        <f t="shared" si="358"/>
        <v>42143.445219907408</v>
      </c>
      <c r="T3836" s="10">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s="6">
        <f t="shared" si="355"/>
        <v>40</v>
      </c>
      <c r="Q3837" t="str">
        <f t="shared" si="356"/>
        <v>theater</v>
      </c>
      <c r="R3837" t="str">
        <f t="shared" si="357"/>
        <v>plays</v>
      </c>
      <c r="S3837" s="10">
        <f t="shared" si="358"/>
        <v>42460.94222222222</v>
      </c>
      <c r="T3837" s="10">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s="6">
        <f t="shared" si="355"/>
        <v>120.11764705882354</v>
      </c>
      <c r="Q3839" t="str">
        <f t="shared" si="356"/>
        <v>theater</v>
      </c>
      <c r="R3839" t="str">
        <f t="shared" si="357"/>
        <v>plays</v>
      </c>
      <c r="S3839" s="10">
        <f t="shared" si="358"/>
        <v>42152.765717592592</v>
      </c>
      <c r="T3839" s="10">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s="6">
        <f t="shared" si="355"/>
        <v>21.666666666666668</v>
      </c>
      <c r="Q3842" t="str">
        <f t="shared" si="356"/>
        <v>theater</v>
      </c>
      <c r="R3842" t="str">
        <f t="shared" si="357"/>
        <v>plays</v>
      </c>
      <c r="S3842" s="10">
        <f t="shared" si="358"/>
        <v>42432.701724537037</v>
      </c>
      <c r="T3842" s="10">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s="6">
        <f t="shared" ref="P3843:P3906" si="361">E3843/L3843</f>
        <v>25.647058823529413</v>
      </c>
      <c r="Q3843" t="str">
        <f t="shared" ref="Q3843:Q3906" si="362">LEFT(N3843,SEARCH("/",N3843)-1)</f>
        <v>theater</v>
      </c>
      <c r="R3843" t="str">
        <f t="shared" ref="R3843:R3906" si="363">RIGHT(N3843,LEN(N3843)-SEARCH("/",N3843))</f>
        <v>plays</v>
      </c>
      <c r="S3843" s="10">
        <f t="shared" ref="S3843:S3906" si="364">(((J3843/60)/60)/24)+DATE(1970,1,1)</f>
        <v>41780.785729166666</v>
      </c>
      <c r="T3843" s="10">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s="6">
        <f t="shared" si="361"/>
        <v>47.695652173913047</v>
      </c>
      <c r="Q3844" t="str">
        <f t="shared" si="362"/>
        <v>theater</v>
      </c>
      <c r="R3844" t="str">
        <f t="shared" si="363"/>
        <v>plays</v>
      </c>
      <c r="S3844" s="10">
        <f t="shared" si="364"/>
        <v>41740.493657407409</v>
      </c>
      <c r="T3844" s="10">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s="6">
        <f t="shared" si="361"/>
        <v>56.05263157894737</v>
      </c>
      <c r="Q3845" t="str">
        <f t="shared" si="362"/>
        <v>theater</v>
      </c>
      <c r="R3845" t="str">
        <f t="shared" si="363"/>
        <v>plays</v>
      </c>
      <c r="S3845" s="10">
        <f t="shared" si="364"/>
        <v>41766.072500000002</v>
      </c>
      <c r="T3845" s="10">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s="6">
        <f t="shared" si="361"/>
        <v>81.319999999999993</v>
      </c>
      <c r="Q3846" t="str">
        <f t="shared" si="362"/>
        <v>theater</v>
      </c>
      <c r="R3846" t="str">
        <f t="shared" si="363"/>
        <v>plays</v>
      </c>
      <c r="S3846" s="10">
        <f t="shared" si="364"/>
        <v>41766.617291666669</v>
      </c>
      <c r="T3846" s="10">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s="6">
        <f t="shared" si="361"/>
        <v>70.166666666666671</v>
      </c>
      <c r="Q3847" t="str">
        <f t="shared" si="362"/>
        <v>theater</v>
      </c>
      <c r="R3847" t="str">
        <f t="shared" si="363"/>
        <v>plays</v>
      </c>
      <c r="S3847" s="10">
        <f t="shared" si="364"/>
        <v>42248.627013888887</v>
      </c>
      <c r="T3847" s="10">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s="6">
        <f t="shared" si="361"/>
        <v>23.625</v>
      </c>
      <c r="Q3848" t="str">
        <f t="shared" si="362"/>
        <v>theater</v>
      </c>
      <c r="R3848" t="str">
        <f t="shared" si="363"/>
        <v>plays</v>
      </c>
      <c r="S3848" s="10">
        <f t="shared" si="364"/>
        <v>41885.221550925926</v>
      </c>
      <c r="T3848" s="10">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s="6">
        <f t="shared" si="361"/>
        <v>49.511627906976742</v>
      </c>
      <c r="Q3850" t="str">
        <f t="shared" si="362"/>
        <v>theater</v>
      </c>
      <c r="R3850" t="str">
        <f t="shared" si="363"/>
        <v>plays</v>
      </c>
      <c r="S3850" s="10">
        <f t="shared" si="364"/>
        <v>42265.817002314812</v>
      </c>
      <c r="T3850" s="10">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s="6">
        <f t="shared" si="361"/>
        <v>75.464285714285708</v>
      </c>
      <c r="Q3851" t="str">
        <f t="shared" si="362"/>
        <v>theater</v>
      </c>
      <c r="R3851" t="str">
        <f t="shared" si="363"/>
        <v>plays</v>
      </c>
      <c r="S3851" s="10">
        <f t="shared" si="364"/>
        <v>42136.767175925925</v>
      </c>
      <c r="T3851" s="10">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s="6">
        <f t="shared" si="361"/>
        <v>9.5</v>
      </c>
      <c r="Q3852" t="str">
        <f t="shared" si="362"/>
        <v>theater</v>
      </c>
      <c r="R3852" t="str">
        <f t="shared" si="363"/>
        <v>plays</v>
      </c>
      <c r="S3852" s="10">
        <f t="shared" si="364"/>
        <v>41975.124340277776</v>
      </c>
      <c r="T3852" s="10">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s="6">
        <f t="shared" si="361"/>
        <v>35.5</v>
      </c>
      <c r="Q3853" t="str">
        <f t="shared" si="362"/>
        <v>theater</v>
      </c>
      <c r="R3853" t="str">
        <f t="shared" si="363"/>
        <v>plays</v>
      </c>
      <c r="S3853" s="10">
        <f t="shared" si="364"/>
        <v>42172.439571759256</v>
      </c>
      <c r="T3853" s="10">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s="6">
        <f t="shared" si="361"/>
        <v>10</v>
      </c>
      <c r="Q3854" t="str">
        <f t="shared" si="362"/>
        <v>theater</v>
      </c>
      <c r="R3854" t="str">
        <f t="shared" si="363"/>
        <v>plays</v>
      </c>
      <c r="S3854" s="10">
        <f t="shared" si="364"/>
        <v>42065.190694444449</v>
      </c>
      <c r="T3854" s="10">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s="6">
        <f t="shared" si="361"/>
        <v>13</v>
      </c>
      <c r="Q3855" t="str">
        <f t="shared" si="362"/>
        <v>theater</v>
      </c>
      <c r="R3855" t="str">
        <f t="shared" si="363"/>
        <v>plays</v>
      </c>
      <c r="S3855" s="10">
        <f t="shared" si="364"/>
        <v>41848.84002314815</v>
      </c>
      <c r="T3855" s="10">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s="6">
        <f t="shared" si="361"/>
        <v>89.4</v>
      </c>
      <c r="Q3856" t="str">
        <f t="shared" si="362"/>
        <v>theater</v>
      </c>
      <c r="R3856" t="str">
        <f t="shared" si="363"/>
        <v>plays</v>
      </c>
      <c r="S3856" s="10">
        <f t="shared" si="364"/>
        <v>42103.884930555556</v>
      </c>
      <c r="T3856" s="10">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s="6">
        <f t="shared" si="361"/>
        <v>25</v>
      </c>
      <c r="Q3857" t="str">
        <f t="shared" si="362"/>
        <v>theater</v>
      </c>
      <c r="R3857" t="str">
        <f t="shared" si="363"/>
        <v>plays</v>
      </c>
      <c r="S3857" s="10">
        <f t="shared" si="364"/>
        <v>42059.970729166671</v>
      </c>
      <c r="T3857" s="10">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s="6">
        <f t="shared" si="361"/>
        <v>1</v>
      </c>
      <c r="Q3858" t="str">
        <f t="shared" si="362"/>
        <v>theater</v>
      </c>
      <c r="R3858" t="str">
        <f t="shared" si="363"/>
        <v>plays</v>
      </c>
      <c r="S3858" s="10">
        <f t="shared" si="364"/>
        <v>42041.743090277778</v>
      </c>
      <c r="T3858" s="10">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s="6">
        <f t="shared" si="361"/>
        <v>65</v>
      </c>
      <c r="Q3859" t="str">
        <f t="shared" si="362"/>
        <v>theater</v>
      </c>
      <c r="R3859" t="str">
        <f t="shared" si="363"/>
        <v>plays</v>
      </c>
      <c r="S3859" s="10">
        <f t="shared" si="364"/>
        <v>41829.73715277778</v>
      </c>
      <c r="T3859" s="10">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s="6">
        <f t="shared" si="361"/>
        <v>10</v>
      </c>
      <c r="Q3860" t="str">
        <f t="shared" si="362"/>
        <v>theater</v>
      </c>
      <c r="R3860" t="str">
        <f t="shared" si="363"/>
        <v>plays</v>
      </c>
      <c r="S3860" s="10">
        <f t="shared" si="364"/>
        <v>42128.431064814817</v>
      </c>
      <c r="T3860" s="10">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s="6">
        <f t="shared" si="361"/>
        <v>1</v>
      </c>
      <c r="Q3861" t="str">
        <f t="shared" si="362"/>
        <v>theater</v>
      </c>
      <c r="R3861" t="str">
        <f t="shared" si="363"/>
        <v>plays</v>
      </c>
      <c r="S3861" s="10">
        <f t="shared" si="364"/>
        <v>41789.893599537041</v>
      </c>
      <c r="T3861" s="10">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s="6">
        <f t="shared" si="361"/>
        <v>81.538461538461533</v>
      </c>
      <c r="Q3862" t="str">
        <f t="shared" si="362"/>
        <v>theater</v>
      </c>
      <c r="R3862" t="str">
        <f t="shared" si="363"/>
        <v>plays</v>
      </c>
      <c r="S3862" s="10">
        <f t="shared" si="364"/>
        <v>41833.660995370366</v>
      </c>
      <c r="T3862" s="10">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s="6">
        <f t="shared" si="361"/>
        <v>100</v>
      </c>
      <c r="Q3863" t="str">
        <f t="shared" si="362"/>
        <v>theater</v>
      </c>
      <c r="R3863" t="str">
        <f t="shared" si="363"/>
        <v>plays</v>
      </c>
      <c r="S3863" s="10">
        <f t="shared" si="364"/>
        <v>41914.590011574073</v>
      </c>
      <c r="T3863" s="10">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s="6">
        <f t="shared" si="361"/>
        <v>1</v>
      </c>
      <c r="Q3864" t="str">
        <f t="shared" si="362"/>
        <v>theater</v>
      </c>
      <c r="R3864" t="str">
        <f t="shared" si="363"/>
        <v>plays</v>
      </c>
      <c r="S3864" s="10">
        <f t="shared" si="364"/>
        <v>42611.261064814811</v>
      </c>
      <c r="T3864" s="10">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0">
        <f t="shared" si="364"/>
        <v>42253.633159722223</v>
      </c>
      <c r="T3865" s="10">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s="6">
        <f t="shared" si="361"/>
        <v>20</v>
      </c>
      <c r="Q3866" t="str">
        <f t="shared" si="362"/>
        <v>theater</v>
      </c>
      <c r="R3866" t="str">
        <f t="shared" si="363"/>
        <v>plays</v>
      </c>
      <c r="S3866" s="10">
        <f t="shared" si="364"/>
        <v>42295.891828703709</v>
      </c>
      <c r="T3866" s="10">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s="6">
        <f t="shared" si="361"/>
        <v>46.428571428571431</v>
      </c>
      <c r="Q3867" t="str">
        <f t="shared" si="362"/>
        <v>theater</v>
      </c>
      <c r="R3867" t="str">
        <f t="shared" si="363"/>
        <v>plays</v>
      </c>
      <c r="S3867" s="10">
        <f t="shared" si="364"/>
        <v>41841.651597222226</v>
      </c>
      <c r="T3867" s="10">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s="6">
        <f t="shared" si="361"/>
        <v>5.5</v>
      </c>
      <c r="Q3868" t="str">
        <f t="shared" si="362"/>
        <v>theater</v>
      </c>
      <c r="R3868" t="str">
        <f t="shared" si="363"/>
        <v>plays</v>
      </c>
      <c r="S3868" s="10">
        <f t="shared" si="364"/>
        <v>42402.947002314817</v>
      </c>
      <c r="T3868" s="10">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s="6">
        <f t="shared" si="361"/>
        <v>50.2</v>
      </c>
      <c r="Q3869" t="str">
        <f t="shared" si="362"/>
        <v>theater</v>
      </c>
      <c r="R3869" t="str">
        <f t="shared" si="363"/>
        <v>plays</v>
      </c>
      <c r="S3869" s="10">
        <f t="shared" si="364"/>
        <v>42509.814108796301</v>
      </c>
      <c r="T3869" s="10">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s="6">
        <f t="shared" si="361"/>
        <v>10</v>
      </c>
      <c r="Q3870" t="str">
        <f t="shared" si="362"/>
        <v>theater</v>
      </c>
      <c r="R3870" t="str">
        <f t="shared" si="363"/>
        <v>musical</v>
      </c>
      <c r="S3870" s="10">
        <f t="shared" si="364"/>
        <v>41865.659780092588</v>
      </c>
      <c r="T3870" s="10">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s="6">
        <f t="shared" si="361"/>
        <v>30.133333333333333</v>
      </c>
      <c r="Q3871" t="str">
        <f t="shared" si="362"/>
        <v>theater</v>
      </c>
      <c r="R3871" t="str">
        <f t="shared" si="363"/>
        <v>musical</v>
      </c>
      <c r="S3871" s="10">
        <f t="shared" si="364"/>
        <v>42047.724444444444</v>
      </c>
      <c r="T3871" s="10">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s="6">
        <f t="shared" si="361"/>
        <v>150</v>
      </c>
      <c r="Q3872" t="str">
        <f t="shared" si="362"/>
        <v>theater</v>
      </c>
      <c r="R3872" t="str">
        <f t="shared" si="363"/>
        <v>musical</v>
      </c>
      <c r="S3872" s="10">
        <f t="shared" si="364"/>
        <v>41793.17219907407</v>
      </c>
      <c r="T3872" s="10">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s="6">
        <f t="shared" si="361"/>
        <v>13.333333333333334</v>
      </c>
      <c r="Q3873" t="str">
        <f t="shared" si="362"/>
        <v>theater</v>
      </c>
      <c r="R3873" t="str">
        <f t="shared" si="363"/>
        <v>musical</v>
      </c>
      <c r="S3873" s="10">
        <f t="shared" si="364"/>
        <v>42763.780671296292</v>
      </c>
      <c r="T3873" s="10">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0">
        <f t="shared" si="364"/>
        <v>42180.145787037036</v>
      </c>
      <c r="T3874" s="10">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0">
        <f t="shared" si="364"/>
        <v>42255.696006944447</v>
      </c>
      <c r="T3875" s="10">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0">
        <f t="shared" si="364"/>
        <v>42007.016458333332</v>
      </c>
      <c r="T3876" s="10">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0">
        <f t="shared" si="364"/>
        <v>42615.346817129626</v>
      </c>
      <c r="T3877" s="10">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s="6">
        <f t="shared" si="361"/>
        <v>44.760869565217391</v>
      </c>
      <c r="Q3878" t="str">
        <f t="shared" si="362"/>
        <v>theater</v>
      </c>
      <c r="R3878" t="str">
        <f t="shared" si="363"/>
        <v>musical</v>
      </c>
      <c r="S3878" s="10">
        <f t="shared" si="364"/>
        <v>42372.624166666668</v>
      </c>
      <c r="T3878" s="10">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s="6">
        <f t="shared" si="361"/>
        <v>88.642857142857139</v>
      </c>
      <c r="Q3879" t="str">
        <f t="shared" si="362"/>
        <v>theater</v>
      </c>
      <c r="R3879" t="str">
        <f t="shared" si="363"/>
        <v>musical</v>
      </c>
      <c r="S3879" s="10">
        <f t="shared" si="364"/>
        <v>42682.67768518519</v>
      </c>
      <c r="T3879" s="10">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s="6">
        <f t="shared" si="361"/>
        <v>10</v>
      </c>
      <c r="Q3880" t="str">
        <f t="shared" si="362"/>
        <v>theater</v>
      </c>
      <c r="R3880" t="str">
        <f t="shared" si="363"/>
        <v>musical</v>
      </c>
      <c r="S3880" s="10">
        <f t="shared" si="364"/>
        <v>42154.818819444445</v>
      </c>
      <c r="T3880" s="10">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0">
        <f t="shared" si="364"/>
        <v>41999.861064814817</v>
      </c>
      <c r="T3881" s="10">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s="6">
        <f t="shared" si="361"/>
        <v>25</v>
      </c>
      <c r="Q3883" t="str">
        <f t="shared" si="362"/>
        <v>theater</v>
      </c>
      <c r="R3883" t="str">
        <f t="shared" si="363"/>
        <v>musical</v>
      </c>
      <c r="S3883" s="10">
        <f t="shared" si="364"/>
        <v>42756.018506944441</v>
      </c>
      <c r="T3883" s="10">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0">
        <f t="shared" si="364"/>
        <v>42373.983449074076</v>
      </c>
      <c r="T3884" s="10">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0">
        <f t="shared" si="364"/>
        <v>41854.602650462963</v>
      </c>
      <c r="T3885" s="10">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0">
        <f t="shared" si="364"/>
        <v>42065.791574074072</v>
      </c>
      <c r="T3886" s="10">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0">
        <f t="shared" si="364"/>
        <v>42469.951284722221</v>
      </c>
      <c r="T3887" s="10">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0">
        <f t="shared" si="364"/>
        <v>41954.228032407409</v>
      </c>
      <c r="T3888" s="10">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s="6">
        <f t="shared" si="361"/>
        <v>17.5</v>
      </c>
      <c r="Q3889" t="str">
        <f t="shared" si="362"/>
        <v>theater</v>
      </c>
      <c r="R3889" t="str">
        <f t="shared" si="363"/>
        <v>musical</v>
      </c>
      <c r="S3889" s="10">
        <f t="shared" si="364"/>
        <v>42079.857974537037</v>
      </c>
      <c r="T3889" s="10">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s="6">
        <f t="shared" si="361"/>
        <v>38.714285714285715</v>
      </c>
      <c r="Q3890" t="str">
        <f t="shared" si="362"/>
        <v>theater</v>
      </c>
      <c r="R3890" t="str">
        <f t="shared" si="363"/>
        <v>plays</v>
      </c>
      <c r="S3890" s="10">
        <f t="shared" si="364"/>
        <v>42762.545810185184</v>
      </c>
      <c r="T3890" s="10">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s="6">
        <f t="shared" si="361"/>
        <v>13.111111111111111</v>
      </c>
      <c r="Q3891" t="str">
        <f t="shared" si="362"/>
        <v>theater</v>
      </c>
      <c r="R3891" t="str">
        <f t="shared" si="363"/>
        <v>plays</v>
      </c>
      <c r="S3891" s="10">
        <f t="shared" si="364"/>
        <v>41977.004976851851</v>
      </c>
      <c r="T3891" s="10">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s="6">
        <f t="shared" si="361"/>
        <v>315.5</v>
      </c>
      <c r="Q3892" t="str">
        <f t="shared" si="362"/>
        <v>theater</v>
      </c>
      <c r="R3892" t="str">
        <f t="shared" si="363"/>
        <v>plays</v>
      </c>
      <c r="S3892" s="10">
        <f t="shared" si="364"/>
        <v>42171.758611111116</v>
      </c>
      <c r="T3892" s="10">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s="6">
        <f t="shared" si="361"/>
        <v>37.142857142857146</v>
      </c>
      <c r="Q3893" t="str">
        <f t="shared" si="362"/>
        <v>theater</v>
      </c>
      <c r="R3893" t="str">
        <f t="shared" si="363"/>
        <v>plays</v>
      </c>
      <c r="S3893" s="10">
        <f t="shared" si="364"/>
        <v>42056.1324537037</v>
      </c>
      <c r="T3893" s="10">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0">
        <f t="shared" si="364"/>
        <v>41867.652280092596</v>
      </c>
      <c r="T3894" s="10">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s="6">
        <f t="shared" si="361"/>
        <v>128.27380952380952</v>
      </c>
      <c r="Q3895" t="str">
        <f t="shared" si="362"/>
        <v>theater</v>
      </c>
      <c r="R3895" t="str">
        <f t="shared" si="363"/>
        <v>plays</v>
      </c>
      <c r="S3895" s="10">
        <f t="shared" si="364"/>
        <v>41779.657870370371</v>
      </c>
      <c r="T3895" s="10">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s="6">
        <f t="shared" si="361"/>
        <v>47.272727272727273</v>
      </c>
      <c r="Q3896" t="str">
        <f t="shared" si="362"/>
        <v>theater</v>
      </c>
      <c r="R3896" t="str">
        <f t="shared" si="363"/>
        <v>plays</v>
      </c>
      <c r="S3896" s="10">
        <f t="shared" si="364"/>
        <v>42679.958472222221</v>
      </c>
      <c r="T3896" s="10">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s="6">
        <f t="shared" si="361"/>
        <v>50</v>
      </c>
      <c r="Q3897" t="str">
        <f t="shared" si="362"/>
        <v>theater</v>
      </c>
      <c r="R3897" t="str">
        <f t="shared" si="363"/>
        <v>plays</v>
      </c>
      <c r="S3897" s="10">
        <f t="shared" si="364"/>
        <v>42032.250208333338</v>
      </c>
      <c r="T3897" s="10">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s="6">
        <f t="shared" si="361"/>
        <v>42.5</v>
      </c>
      <c r="Q3898" t="str">
        <f t="shared" si="362"/>
        <v>theater</v>
      </c>
      <c r="R3898" t="str">
        <f t="shared" si="363"/>
        <v>plays</v>
      </c>
      <c r="S3898" s="10">
        <f t="shared" si="364"/>
        <v>41793.191875000004</v>
      </c>
      <c r="T3898" s="10">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s="6">
        <f t="shared" si="361"/>
        <v>44</v>
      </c>
      <c r="Q3899" t="str">
        <f t="shared" si="362"/>
        <v>theater</v>
      </c>
      <c r="R3899" t="str">
        <f t="shared" si="363"/>
        <v>plays</v>
      </c>
      <c r="S3899" s="10">
        <f t="shared" si="364"/>
        <v>41982.87364583333</v>
      </c>
      <c r="T3899" s="10">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s="6">
        <f t="shared" si="361"/>
        <v>50.875</v>
      </c>
      <c r="Q3900" t="str">
        <f t="shared" si="362"/>
        <v>theater</v>
      </c>
      <c r="R3900" t="str">
        <f t="shared" si="363"/>
        <v>plays</v>
      </c>
      <c r="S3900" s="10">
        <f t="shared" si="364"/>
        <v>42193.482291666667</v>
      </c>
      <c r="T3900" s="10">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s="6">
        <f t="shared" si="361"/>
        <v>62.5</v>
      </c>
      <c r="Q3901" t="str">
        <f t="shared" si="362"/>
        <v>theater</v>
      </c>
      <c r="R3901" t="str">
        <f t="shared" si="363"/>
        <v>plays</v>
      </c>
      <c r="S3901" s="10">
        <f t="shared" si="364"/>
        <v>41843.775011574071</v>
      </c>
      <c r="T3901" s="10">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s="6">
        <f t="shared" si="361"/>
        <v>27</v>
      </c>
      <c r="Q3902" t="str">
        <f t="shared" si="362"/>
        <v>theater</v>
      </c>
      <c r="R3902" t="str">
        <f t="shared" si="363"/>
        <v>plays</v>
      </c>
      <c r="S3902" s="10">
        <f t="shared" si="364"/>
        <v>42136.092488425929</v>
      </c>
      <c r="T3902" s="10">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s="6">
        <f t="shared" si="361"/>
        <v>25</v>
      </c>
      <c r="Q3903" t="str">
        <f t="shared" si="362"/>
        <v>theater</v>
      </c>
      <c r="R3903" t="str">
        <f t="shared" si="363"/>
        <v>plays</v>
      </c>
      <c r="S3903" s="10">
        <f t="shared" si="364"/>
        <v>42317.826377314821</v>
      </c>
      <c r="T3903" s="10">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s="6">
        <f t="shared" si="361"/>
        <v>47.258064516129032</v>
      </c>
      <c r="Q3904" t="str">
        <f t="shared" si="362"/>
        <v>theater</v>
      </c>
      <c r="R3904" t="str">
        <f t="shared" si="363"/>
        <v>plays</v>
      </c>
      <c r="S3904" s="10">
        <f t="shared" si="364"/>
        <v>42663.468078703707</v>
      </c>
      <c r="T3904" s="10">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0">
        <f t="shared" si="364"/>
        <v>42186.01116898148</v>
      </c>
      <c r="T3905" s="10">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s="6">
        <f t="shared" si="361"/>
        <v>1.5</v>
      </c>
      <c r="Q3906" t="str">
        <f t="shared" si="362"/>
        <v>theater</v>
      </c>
      <c r="R3906" t="str">
        <f t="shared" si="363"/>
        <v>plays</v>
      </c>
      <c r="S3906" s="10">
        <f t="shared" si="364"/>
        <v>42095.229166666672</v>
      </c>
      <c r="T3906" s="10">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s="6">
        <f t="shared" ref="P3907:P3970" si="367">E3907/L3907</f>
        <v>24.714285714285715</v>
      </c>
      <c r="Q3907" t="str">
        <f t="shared" ref="Q3907:Q3970" si="368">LEFT(N3907,SEARCH("/",N3907)-1)</f>
        <v>theater</v>
      </c>
      <c r="R3907" t="str">
        <f t="shared" ref="R3907:R3970" si="369">RIGHT(N3907,LEN(N3907)-SEARCH("/",N3907))</f>
        <v>plays</v>
      </c>
      <c r="S3907" s="10">
        <f t="shared" ref="S3907:S3970" si="370">(((J3907/60)/60)/24)+DATE(1970,1,1)</f>
        <v>42124.623877314814</v>
      </c>
      <c r="T3907" s="10">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s="6">
        <f t="shared" si="367"/>
        <v>63.125</v>
      </c>
      <c r="Q3908" t="str">
        <f t="shared" si="368"/>
        <v>theater</v>
      </c>
      <c r="R3908" t="str">
        <f t="shared" si="369"/>
        <v>plays</v>
      </c>
      <c r="S3908" s="10">
        <f t="shared" si="370"/>
        <v>42143.917743055557</v>
      </c>
      <c r="T3908" s="10">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s="6">
        <f t="shared" si="367"/>
        <v>38.25</v>
      </c>
      <c r="Q3909" t="str">
        <f t="shared" si="368"/>
        <v>theater</v>
      </c>
      <c r="R3909" t="str">
        <f t="shared" si="369"/>
        <v>plays</v>
      </c>
      <c r="S3909" s="10">
        <f t="shared" si="370"/>
        <v>41906.819513888891</v>
      </c>
      <c r="T3909" s="10">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s="6">
        <f t="shared" si="367"/>
        <v>16.25</v>
      </c>
      <c r="Q3910" t="str">
        <f t="shared" si="368"/>
        <v>theater</v>
      </c>
      <c r="R3910" t="str">
        <f t="shared" si="369"/>
        <v>plays</v>
      </c>
      <c r="S3910" s="10">
        <f t="shared" si="370"/>
        <v>41834.135370370372</v>
      </c>
      <c r="T3910" s="10">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s="6">
        <f t="shared" si="367"/>
        <v>33.75</v>
      </c>
      <c r="Q3911" t="str">
        <f t="shared" si="368"/>
        <v>theater</v>
      </c>
      <c r="R3911" t="str">
        <f t="shared" si="369"/>
        <v>plays</v>
      </c>
      <c r="S3911" s="10">
        <f t="shared" si="370"/>
        <v>41863.359282407408</v>
      </c>
      <c r="T3911" s="10">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s="6">
        <f t="shared" si="367"/>
        <v>61.666666666666664</v>
      </c>
      <c r="Q3912" t="str">
        <f t="shared" si="368"/>
        <v>theater</v>
      </c>
      <c r="R3912" t="str">
        <f t="shared" si="369"/>
        <v>plays</v>
      </c>
      <c r="S3912" s="10">
        <f t="shared" si="370"/>
        <v>42224.756909722222</v>
      </c>
      <c r="T3912" s="10">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s="6">
        <f t="shared" si="367"/>
        <v>83.138888888888886</v>
      </c>
      <c r="Q3913" t="str">
        <f t="shared" si="368"/>
        <v>theater</v>
      </c>
      <c r="R3913" t="str">
        <f t="shared" si="369"/>
        <v>plays</v>
      </c>
      <c r="S3913" s="10">
        <f t="shared" si="370"/>
        <v>41939.8122337963</v>
      </c>
      <c r="T3913" s="10">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s="6">
        <f t="shared" si="367"/>
        <v>1</v>
      </c>
      <c r="Q3914" t="str">
        <f t="shared" si="368"/>
        <v>theater</v>
      </c>
      <c r="R3914" t="str">
        <f t="shared" si="369"/>
        <v>plays</v>
      </c>
      <c r="S3914" s="10">
        <f t="shared" si="370"/>
        <v>42059.270023148143</v>
      </c>
      <c r="T3914" s="10">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s="6">
        <f t="shared" si="367"/>
        <v>142.85714285714286</v>
      </c>
      <c r="Q3915" t="str">
        <f t="shared" si="368"/>
        <v>theater</v>
      </c>
      <c r="R3915" t="str">
        <f t="shared" si="369"/>
        <v>plays</v>
      </c>
      <c r="S3915" s="10">
        <f t="shared" si="370"/>
        <v>42308.211215277777</v>
      </c>
      <c r="T3915" s="10">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s="6">
        <f t="shared" si="367"/>
        <v>33.666666666666664</v>
      </c>
      <c r="Q3916" t="str">
        <f t="shared" si="368"/>
        <v>theater</v>
      </c>
      <c r="R3916" t="str">
        <f t="shared" si="369"/>
        <v>plays</v>
      </c>
      <c r="S3916" s="10">
        <f t="shared" si="370"/>
        <v>42114.818935185183</v>
      </c>
      <c r="T3916" s="10">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s="6">
        <f t="shared" si="367"/>
        <v>5</v>
      </c>
      <c r="Q3917" t="str">
        <f t="shared" si="368"/>
        <v>theater</v>
      </c>
      <c r="R3917" t="str">
        <f t="shared" si="369"/>
        <v>plays</v>
      </c>
      <c r="S3917" s="10">
        <f t="shared" si="370"/>
        <v>42492.98505787037</v>
      </c>
      <c r="T3917" s="10">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0">
        <f t="shared" si="370"/>
        <v>42494.471666666665</v>
      </c>
      <c r="T3918" s="10">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s="6">
        <f t="shared" si="367"/>
        <v>10</v>
      </c>
      <c r="Q3919" t="str">
        <f t="shared" si="368"/>
        <v>theater</v>
      </c>
      <c r="R3919" t="str">
        <f t="shared" si="369"/>
        <v>plays</v>
      </c>
      <c r="S3919" s="10">
        <f t="shared" si="370"/>
        <v>41863.527326388888</v>
      </c>
      <c r="T3919" s="10">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s="6">
        <f t="shared" si="367"/>
        <v>40</v>
      </c>
      <c r="Q3920" t="str">
        <f t="shared" si="368"/>
        <v>theater</v>
      </c>
      <c r="R3920" t="str">
        <f t="shared" si="369"/>
        <v>plays</v>
      </c>
      <c r="S3920" s="10">
        <f t="shared" si="370"/>
        <v>41843.664618055554</v>
      </c>
      <c r="T3920" s="10">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s="6">
        <f t="shared" si="367"/>
        <v>30</v>
      </c>
      <c r="Q3921" t="str">
        <f t="shared" si="368"/>
        <v>theater</v>
      </c>
      <c r="R3921" t="str">
        <f t="shared" si="369"/>
        <v>plays</v>
      </c>
      <c r="S3921" s="10">
        <f t="shared" si="370"/>
        <v>42358.684872685189</v>
      </c>
      <c r="T3921" s="10">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s="6">
        <f t="shared" si="367"/>
        <v>45</v>
      </c>
      <c r="Q3922" t="str">
        <f t="shared" si="368"/>
        <v>theater</v>
      </c>
      <c r="R3922" t="str">
        <f t="shared" si="369"/>
        <v>plays</v>
      </c>
      <c r="S3922" s="10">
        <f t="shared" si="370"/>
        <v>42657.38726851852</v>
      </c>
      <c r="T3922" s="10">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0">
        <f t="shared" si="370"/>
        <v>41926.542303240742</v>
      </c>
      <c r="T3923" s="10">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s="6">
        <f t="shared" si="367"/>
        <v>10.166666666666666</v>
      </c>
      <c r="Q3924" t="str">
        <f t="shared" si="368"/>
        <v>theater</v>
      </c>
      <c r="R3924" t="str">
        <f t="shared" si="369"/>
        <v>plays</v>
      </c>
      <c r="S3924" s="10">
        <f t="shared" si="370"/>
        <v>42020.768634259264</v>
      </c>
      <c r="T3924" s="10">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s="6">
        <f t="shared" si="367"/>
        <v>57.25</v>
      </c>
      <c r="Q3926" t="str">
        <f t="shared" si="368"/>
        <v>theater</v>
      </c>
      <c r="R3926" t="str">
        <f t="shared" si="369"/>
        <v>plays</v>
      </c>
      <c r="S3926" s="10">
        <f t="shared" si="370"/>
        <v>41786.959745370368</v>
      </c>
      <c r="T3926" s="10">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s="6">
        <f t="shared" si="367"/>
        <v>5</v>
      </c>
      <c r="Q3927" t="str">
        <f t="shared" si="368"/>
        <v>theater</v>
      </c>
      <c r="R3927" t="str">
        <f t="shared" si="369"/>
        <v>plays</v>
      </c>
      <c r="S3927" s="10">
        <f t="shared" si="370"/>
        <v>41820.870821759258</v>
      </c>
      <c r="T3927" s="10">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s="6">
        <f t="shared" si="367"/>
        <v>15</v>
      </c>
      <c r="Q3928" t="str">
        <f t="shared" si="368"/>
        <v>theater</v>
      </c>
      <c r="R3928" t="str">
        <f t="shared" si="369"/>
        <v>plays</v>
      </c>
      <c r="S3928" s="10">
        <f t="shared" si="370"/>
        <v>41970.085046296299</v>
      </c>
      <c r="T3928" s="10">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s="6">
        <f t="shared" si="367"/>
        <v>12.5</v>
      </c>
      <c r="Q3929" t="str">
        <f t="shared" si="368"/>
        <v>theater</v>
      </c>
      <c r="R3929" t="str">
        <f t="shared" si="369"/>
        <v>plays</v>
      </c>
      <c r="S3929" s="10">
        <f t="shared" si="370"/>
        <v>41830.267407407409</v>
      </c>
      <c r="T3929" s="10">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s="6">
        <f t="shared" si="367"/>
        <v>93</v>
      </c>
      <c r="Q3930" t="str">
        <f t="shared" si="368"/>
        <v>theater</v>
      </c>
      <c r="R3930" t="str">
        <f t="shared" si="369"/>
        <v>plays</v>
      </c>
      <c r="S3930" s="10">
        <f t="shared" si="370"/>
        <v>42265.683182870373</v>
      </c>
      <c r="T3930" s="10">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s="6">
        <f t="shared" si="367"/>
        <v>32.357142857142854</v>
      </c>
      <c r="Q3931" t="str">
        <f t="shared" si="368"/>
        <v>theater</v>
      </c>
      <c r="R3931" t="str">
        <f t="shared" si="369"/>
        <v>plays</v>
      </c>
      <c r="S3931" s="10">
        <f t="shared" si="370"/>
        <v>42601.827141203699</v>
      </c>
      <c r="T3931" s="10">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0">
        <f t="shared" si="370"/>
        <v>42433.338749999995</v>
      </c>
      <c r="T3932" s="10">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0">
        <f t="shared" si="370"/>
        <v>42228.151701388888</v>
      </c>
      <c r="T3933" s="10">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s="6">
        <f t="shared" si="367"/>
        <v>1</v>
      </c>
      <c r="Q3934" t="str">
        <f t="shared" si="368"/>
        <v>theater</v>
      </c>
      <c r="R3934" t="str">
        <f t="shared" si="369"/>
        <v>plays</v>
      </c>
      <c r="S3934" s="10">
        <f t="shared" si="370"/>
        <v>42415.168564814812</v>
      </c>
      <c r="T3934" s="10">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s="6">
        <f t="shared" si="367"/>
        <v>45.833333333333336</v>
      </c>
      <c r="Q3936" t="str">
        <f t="shared" si="368"/>
        <v>theater</v>
      </c>
      <c r="R3936" t="str">
        <f t="shared" si="369"/>
        <v>plays</v>
      </c>
      <c r="S3936" s="10">
        <f t="shared" si="370"/>
        <v>42233.671747685185</v>
      </c>
      <c r="T3936" s="10">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s="6">
        <f t="shared" si="367"/>
        <v>57.173913043478258</v>
      </c>
      <c r="Q3937" t="str">
        <f t="shared" si="368"/>
        <v>theater</v>
      </c>
      <c r="R3937" t="str">
        <f t="shared" si="369"/>
        <v>plays</v>
      </c>
      <c r="S3937" s="10">
        <f t="shared" si="370"/>
        <v>42221.656782407401</v>
      </c>
      <c r="T3937" s="10">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0">
        <f t="shared" si="370"/>
        <v>42675.262962962966</v>
      </c>
      <c r="T3938" s="10">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s="6">
        <f t="shared" si="367"/>
        <v>248.5</v>
      </c>
      <c r="Q3939" t="str">
        <f t="shared" si="368"/>
        <v>theater</v>
      </c>
      <c r="R3939" t="str">
        <f t="shared" si="369"/>
        <v>plays</v>
      </c>
      <c r="S3939" s="10">
        <f t="shared" si="370"/>
        <v>42534.631481481483</v>
      </c>
      <c r="T3939" s="10">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s="6">
        <f t="shared" si="367"/>
        <v>79.400000000000006</v>
      </c>
      <c r="Q3940" t="str">
        <f t="shared" si="368"/>
        <v>theater</v>
      </c>
      <c r="R3940" t="str">
        <f t="shared" si="369"/>
        <v>plays</v>
      </c>
      <c r="S3940" s="10">
        <f t="shared" si="370"/>
        <v>42151.905717592599</v>
      </c>
      <c r="T3940" s="10">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s="6">
        <f t="shared" si="367"/>
        <v>5</v>
      </c>
      <c r="Q3941" t="str">
        <f t="shared" si="368"/>
        <v>theater</v>
      </c>
      <c r="R3941" t="str">
        <f t="shared" si="369"/>
        <v>plays</v>
      </c>
      <c r="S3941" s="10">
        <f t="shared" si="370"/>
        <v>41915.400219907409</v>
      </c>
      <c r="T3941" s="10">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s="6">
        <f t="shared" si="367"/>
        <v>5.5</v>
      </c>
      <c r="Q3942" t="str">
        <f t="shared" si="368"/>
        <v>theater</v>
      </c>
      <c r="R3942" t="str">
        <f t="shared" si="369"/>
        <v>plays</v>
      </c>
      <c r="S3942" s="10">
        <f t="shared" si="370"/>
        <v>41961.492488425924</v>
      </c>
      <c r="T3942" s="10">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s="6">
        <f t="shared" si="367"/>
        <v>25</v>
      </c>
      <c r="Q3943" t="str">
        <f t="shared" si="368"/>
        <v>theater</v>
      </c>
      <c r="R3943" t="str">
        <f t="shared" si="369"/>
        <v>plays</v>
      </c>
      <c r="S3943" s="10">
        <f t="shared" si="370"/>
        <v>41940.587233796294</v>
      </c>
      <c r="T3943" s="10">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0">
        <f t="shared" si="370"/>
        <v>42111.904097222221</v>
      </c>
      <c r="T3944" s="10">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s="6">
        <f t="shared" si="367"/>
        <v>137.07692307692307</v>
      </c>
      <c r="Q3945" t="str">
        <f t="shared" si="368"/>
        <v>theater</v>
      </c>
      <c r="R3945" t="str">
        <f t="shared" si="369"/>
        <v>plays</v>
      </c>
      <c r="S3945" s="10">
        <f t="shared" si="370"/>
        <v>42279.778564814813</v>
      </c>
      <c r="T3945" s="10">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0">
        <f t="shared" si="370"/>
        <v>42213.662905092591</v>
      </c>
      <c r="T3946" s="10">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s="6">
        <f t="shared" si="367"/>
        <v>5</v>
      </c>
      <c r="Q3947" t="str">
        <f t="shared" si="368"/>
        <v>theater</v>
      </c>
      <c r="R3947" t="str">
        <f t="shared" si="369"/>
        <v>plays</v>
      </c>
      <c r="S3947" s="10">
        <f t="shared" si="370"/>
        <v>42109.801712962959</v>
      </c>
      <c r="T3947" s="10">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s="6">
        <f t="shared" si="367"/>
        <v>39</v>
      </c>
      <c r="Q3948" t="str">
        <f t="shared" si="368"/>
        <v>theater</v>
      </c>
      <c r="R3948" t="str">
        <f t="shared" si="369"/>
        <v>plays</v>
      </c>
      <c r="S3948" s="10">
        <f t="shared" si="370"/>
        <v>42031.833587962959</v>
      </c>
      <c r="T3948" s="10">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s="6">
        <f t="shared" si="367"/>
        <v>50.5</v>
      </c>
      <c r="Q3949" t="str">
        <f t="shared" si="368"/>
        <v>theater</v>
      </c>
      <c r="R3949" t="str">
        <f t="shared" si="369"/>
        <v>plays</v>
      </c>
      <c r="S3949" s="10">
        <f t="shared" si="370"/>
        <v>42615.142870370371</v>
      </c>
      <c r="T3949" s="10">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0">
        <f t="shared" si="370"/>
        <v>41829.325497685182</v>
      </c>
      <c r="T3950" s="10">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s="6">
        <f t="shared" si="367"/>
        <v>49.28125</v>
      </c>
      <c r="Q3951" t="str">
        <f t="shared" si="368"/>
        <v>theater</v>
      </c>
      <c r="R3951" t="str">
        <f t="shared" si="369"/>
        <v>plays</v>
      </c>
      <c r="S3951" s="10">
        <f t="shared" si="370"/>
        <v>42016.120613425926</v>
      </c>
      <c r="T3951" s="10">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s="6">
        <f t="shared" si="367"/>
        <v>25</v>
      </c>
      <c r="Q3952" t="str">
        <f t="shared" si="368"/>
        <v>theater</v>
      </c>
      <c r="R3952" t="str">
        <f t="shared" si="369"/>
        <v>plays</v>
      </c>
      <c r="S3952" s="10">
        <f t="shared" si="370"/>
        <v>42439.702314814815</v>
      </c>
      <c r="T3952" s="10">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s="6">
        <f t="shared" si="367"/>
        <v>1</v>
      </c>
      <c r="Q3953" t="str">
        <f t="shared" si="368"/>
        <v>theater</v>
      </c>
      <c r="R3953" t="str">
        <f t="shared" si="369"/>
        <v>plays</v>
      </c>
      <c r="S3953" s="10">
        <f t="shared" si="370"/>
        <v>42433.825717592597</v>
      </c>
      <c r="T3953" s="10">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s="6">
        <f t="shared" si="367"/>
        <v>25</v>
      </c>
      <c r="Q3954" t="str">
        <f t="shared" si="368"/>
        <v>theater</v>
      </c>
      <c r="R3954" t="str">
        <f t="shared" si="369"/>
        <v>plays</v>
      </c>
      <c r="S3954" s="10">
        <f t="shared" si="370"/>
        <v>42243.790393518517</v>
      </c>
      <c r="T3954" s="10">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0">
        <f t="shared" si="370"/>
        <v>42550.048449074078</v>
      </c>
      <c r="T3955" s="10">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0">
        <f t="shared" si="370"/>
        <v>41774.651203703703</v>
      </c>
      <c r="T3956" s="10">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s="6">
        <f t="shared" si="367"/>
        <v>53.125</v>
      </c>
      <c r="Q3957" t="str">
        <f t="shared" si="368"/>
        <v>theater</v>
      </c>
      <c r="R3957" t="str">
        <f t="shared" si="369"/>
        <v>plays</v>
      </c>
      <c r="S3957" s="10">
        <f t="shared" si="370"/>
        <v>42306.848854166667</v>
      </c>
      <c r="T3957" s="10">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0">
        <f t="shared" si="370"/>
        <v>42457.932025462964</v>
      </c>
      <c r="T3958" s="10">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s="6">
        <f t="shared" si="367"/>
        <v>7</v>
      </c>
      <c r="Q3959" t="str">
        <f t="shared" si="368"/>
        <v>theater</v>
      </c>
      <c r="R3959" t="str">
        <f t="shared" si="369"/>
        <v>plays</v>
      </c>
      <c r="S3959" s="10">
        <f t="shared" si="370"/>
        <v>42513.976319444439</v>
      </c>
      <c r="T3959" s="10">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s="6">
        <f t="shared" si="367"/>
        <v>40.0625</v>
      </c>
      <c r="Q3960" t="str">
        <f t="shared" si="368"/>
        <v>theater</v>
      </c>
      <c r="R3960" t="str">
        <f t="shared" si="369"/>
        <v>plays</v>
      </c>
      <c r="S3960" s="10">
        <f t="shared" si="370"/>
        <v>41816.950370370374</v>
      </c>
      <c r="T3960" s="10">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s="6">
        <f t="shared" si="367"/>
        <v>24.333333333333332</v>
      </c>
      <c r="Q3961" t="str">
        <f t="shared" si="368"/>
        <v>theater</v>
      </c>
      <c r="R3961" t="str">
        <f t="shared" si="369"/>
        <v>plays</v>
      </c>
      <c r="S3961" s="10">
        <f t="shared" si="370"/>
        <v>41880.788842592592</v>
      </c>
      <c r="T3961" s="10">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s="6">
        <f t="shared" si="367"/>
        <v>11.25</v>
      </c>
      <c r="Q3962" t="str">
        <f t="shared" si="368"/>
        <v>theater</v>
      </c>
      <c r="R3962" t="str">
        <f t="shared" si="369"/>
        <v>plays</v>
      </c>
      <c r="S3962" s="10">
        <f t="shared" si="370"/>
        <v>42342.845555555556</v>
      </c>
      <c r="T3962" s="10">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s="6">
        <f t="shared" si="367"/>
        <v>10.5</v>
      </c>
      <c r="Q3963" t="str">
        <f t="shared" si="368"/>
        <v>theater</v>
      </c>
      <c r="R3963" t="str">
        <f t="shared" si="369"/>
        <v>plays</v>
      </c>
      <c r="S3963" s="10">
        <f t="shared" si="370"/>
        <v>41745.891319444447</v>
      </c>
      <c r="T3963" s="10">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s="6">
        <f t="shared" si="367"/>
        <v>15</v>
      </c>
      <c r="Q3964" t="str">
        <f t="shared" si="368"/>
        <v>theater</v>
      </c>
      <c r="R3964" t="str">
        <f t="shared" si="369"/>
        <v>plays</v>
      </c>
      <c r="S3964" s="10">
        <f t="shared" si="370"/>
        <v>42311.621458333335</v>
      </c>
      <c r="T3964" s="10">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0">
        <f t="shared" si="370"/>
        <v>42296.154131944444</v>
      </c>
      <c r="T3965" s="10">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s="6">
        <f t="shared" si="367"/>
        <v>42</v>
      </c>
      <c r="Q3966" t="str">
        <f t="shared" si="368"/>
        <v>theater</v>
      </c>
      <c r="R3966" t="str">
        <f t="shared" si="369"/>
        <v>plays</v>
      </c>
      <c r="S3966" s="10">
        <f t="shared" si="370"/>
        <v>42053.722060185188</v>
      </c>
      <c r="T3966" s="10">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s="6">
        <f t="shared" si="367"/>
        <v>71.25</v>
      </c>
      <c r="Q3967" t="str">
        <f t="shared" si="368"/>
        <v>theater</v>
      </c>
      <c r="R3967" t="str">
        <f t="shared" si="369"/>
        <v>plays</v>
      </c>
      <c r="S3967" s="10">
        <f t="shared" si="370"/>
        <v>42414.235879629632</v>
      </c>
      <c r="T3967" s="10">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s="6">
        <f t="shared" si="367"/>
        <v>22.5</v>
      </c>
      <c r="Q3968" t="str">
        <f t="shared" si="368"/>
        <v>theater</v>
      </c>
      <c r="R3968" t="str">
        <f t="shared" si="369"/>
        <v>plays</v>
      </c>
      <c r="S3968" s="10">
        <f t="shared" si="370"/>
        <v>41801.711550925924</v>
      </c>
      <c r="T3968" s="10">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s="6">
        <f t="shared" si="367"/>
        <v>41</v>
      </c>
      <c r="Q3969" t="str">
        <f t="shared" si="368"/>
        <v>theater</v>
      </c>
      <c r="R3969" t="str">
        <f t="shared" si="369"/>
        <v>plays</v>
      </c>
      <c r="S3969" s="10">
        <f t="shared" si="370"/>
        <v>42770.290590277778</v>
      </c>
      <c r="T3969" s="10">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s="6">
        <f t="shared" si="367"/>
        <v>47.909090909090907</v>
      </c>
      <c r="Q3970" t="str">
        <f t="shared" si="368"/>
        <v>theater</v>
      </c>
      <c r="R3970" t="str">
        <f t="shared" si="369"/>
        <v>plays</v>
      </c>
      <c r="S3970" s="10">
        <f t="shared" si="370"/>
        <v>42452.815659722226</v>
      </c>
      <c r="T3970" s="10">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s="6">
        <f t="shared" ref="P3971:P4034" si="373">E3971/L3971</f>
        <v>35.166666666666664</v>
      </c>
      <c r="Q3971" t="str">
        <f t="shared" ref="Q3971:Q4034" si="374">LEFT(N3971,SEARCH("/",N3971)-1)</f>
        <v>theater</v>
      </c>
      <c r="R3971" t="str">
        <f t="shared" ref="R3971:R4034" si="375">RIGHT(N3971,LEN(N3971)-SEARCH("/",N3971))</f>
        <v>plays</v>
      </c>
      <c r="S3971" s="10">
        <f t="shared" ref="S3971:S4034" si="376">(((J3971/60)/60)/24)+DATE(1970,1,1)</f>
        <v>42601.854699074072</v>
      </c>
      <c r="T3971" s="10">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s="6">
        <f t="shared" si="373"/>
        <v>5.5</v>
      </c>
      <c r="Q3972" t="str">
        <f t="shared" si="374"/>
        <v>theater</v>
      </c>
      <c r="R3972" t="str">
        <f t="shared" si="375"/>
        <v>plays</v>
      </c>
      <c r="S3972" s="10">
        <f t="shared" si="376"/>
        <v>42447.863553240735</v>
      </c>
      <c r="T3972" s="10">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s="6">
        <f t="shared" si="373"/>
        <v>22.666666666666668</v>
      </c>
      <c r="Q3973" t="str">
        <f t="shared" si="374"/>
        <v>theater</v>
      </c>
      <c r="R3973" t="str">
        <f t="shared" si="375"/>
        <v>plays</v>
      </c>
      <c r="S3973" s="10">
        <f t="shared" si="376"/>
        <v>41811.536180555559</v>
      </c>
      <c r="T3973" s="10">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s="6">
        <f t="shared" si="373"/>
        <v>26.375</v>
      </c>
      <c r="Q3974" t="str">
        <f t="shared" si="374"/>
        <v>theater</v>
      </c>
      <c r="R3974" t="str">
        <f t="shared" si="375"/>
        <v>plays</v>
      </c>
      <c r="S3974" s="10">
        <f t="shared" si="376"/>
        <v>41981.067523148144</v>
      </c>
      <c r="T3974" s="10">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s="6">
        <f t="shared" si="373"/>
        <v>105.54054054054055</v>
      </c>
      <c r="Q3975" t="str">
        <f t="shared" si="374"/>
        <v>theater</v>
      </c>
      <c r="R3975" t="str">
        <f t="shared" si="375"/>
        <v>plays</v>
      </c>
      <c r="S3975" s="10">
        <f t="shared" si="376"/>
        <v>42469.68414351852</v>
      </c>
      <c r="T3975" s="10">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s="6">
        <f t="shared" si="373"/>
        <v>29.09090909090909</v>
      </c>
      <c r="Q3976" t="str">
        <f t="shared" si="374"/>
        <v>theater</v>
      </c>
      <c r="R3976" t="str">
        <f t="shared" si="375"/>
        <v>plays</v>
      </c>
      <c r="S3976" s="10">
        <f t="shared" si="376"/>
        <v>42493.546851851846</v>
      </c>
      <c r="T3976" s="10">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0">
        <f t="shared" si="376"/>
        <v>42534.866875</v>
      </c>
      <c r="T3977" s="10">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s="6">
        <f t="shared" si="373"/>
        <v>62</v>
      </c>
      <c r="Q3978" t="str">
        <f t="shared" si="374"/>
        <v>theater</v>
      </c>
      <c r="R3978" t="str">
        <f t="shared" si="375"/>
        <v>plays</v>
      </c>
      <c r="S3978" s="10">
        <f t="shared" si="376"/>
        <v>41830.858344907407</v>
      </c>
      <c r="T3978" s="10">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s="6">
        <f t="shared" si="373"/>
        <v>217.5</v>
      </c>
      <c r="Q3979" t="str">
        <f t="shared" si="374"/>
        <v>theater</v>
      </c>
      <c r="R3979" t="str">
        <f t="shared" si="375"/>
        <v>plays</v>
      </c>
      <c r="S3979" s="10">
        <f t="shared" si="376"/>
        <v>42543.788564814815</v>
      </c>
      <c r="T3979" s="10">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s="6">
        <f t="shared" si="373"/>
        <v>26.75</v>
      </c>
      <c r="Q3980" t="str">
        <f t="shared" si="374"/>
        <v>theater</v>
      </c>
      <c r="R3980" t="str">
        <f t="shared" si="375"/>
        <v>plays</v>
      </c>
      <c r="S3980" s="10">
        <f t="shared" si="376"/>
        <v>41975.642974537041</v>
      </c>
      <c r="T3980" s="10">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s="6">
        <f t="shared" si="373"/>
        <v>18.333333333333332</v>
      </c>
      <c r="Q3981" t="str">
        <f t="shared" si="374"/>
        <v>theater</v>
      </c>
      <c r="R3981" t="str">
        <f t="shared" si="375"/>
        <v>plays</v>
      </c>
      <c r="S3981" s="10">
        <f t="shared" si="376"/>
        <v>42069.903437500005</v>
      </c>
      <c r="T3981" s="10">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s="6">
        <f t="shared" si="373"/>
        <v>64.285714285714292</v>
      </c>
      <c r="Q3982" t="str">
        <f t="shared" si="374"/>
        <v>theater</v>
      </c>
      <c r="R3982" t="str">
        <f t="shared" si="375"/>
        <v>plays</v>
      </c>
      <c r="S3982" s="10">
        <f t="shared" si="376"/>
        <v>41795.598923611113</v>
      </c>
      <c r="T3982" s="10">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s="6">
        <f t="shared" si="373"/>
        <v>175</v>
      </c>
      <c r="Q3983" t="str">
        <f t="shared" si="374"/>
        <v>theater</v>
      </c>
      <c r="R3983" t="str">
        <f t="shared" si="375"/>
        <v>plays</v>
      </c>
      <c r="S3983" s="10">
        <f t="shared" si="376"/>
        <v>42508.179965277777</v>
      </c>
      <c r="T3983" s="10">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s="6">
        <f t="shared" si="373"/>
        <v>34</v>
      </c>
      <c r="Q3984" t="str">
        <f t="shared" si="374"/>
        <v>theater</v>
      </c>
      <c r="R3984" t="str">
        <f t="shared" si="375"/>
        <v>plays</v>
      </c>
      <c r="S3984" s="10">
        <f t="shared" si="376"/>
        <v>42132.809953703705</v>
      </c>
      <c r="T3984" s="10">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s="6">
        <f t="shared" si="373"/>
        <v>84.282608695652172</v>
      </c>
      <c r="Q3985" t="str">
        <f t="shared" si="374"/>
        <v>theater</v>
      </c>
      <c r="R3985" t="str">
        <f t="shared" si="375"/>
        <v>plays</v>
      </c>
      <c r="S3985" s="10">
        <f t="shared" si="376"/>
        <v>41747.86986111111</v>
      </c>
      <c r="T3985" s="10">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s="6">
        <f t="shared" si="373"/>
        <v>9.5</v>
      </c>
      <c r="Q3986" t="str">
        <f t="shared" si="374"/>
        <v>theater</v>
      </c>
      <c r="R3986" t="str">
        <f t="shared" si="375"/>
        <v>plays</v>
      </c>
      <c r="S3986" s="10">
        <f t="shared" si="376"/>
        <v>41920.963472222218</v>
      </c>
      <c r="T3986" s="10">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s="6">
        <f t="shared" si="373"/>
        <v>33.736842105263158</v>
      </c>
      <c r="Q3987" t="str">
        <f t="shared" si="374"/>
        <v>theater</v>
      </c>
      <c r="R3987" t="str">
        <f t="shared" si="375"/>
        <v>plays</v>
      </c>
      <c r="S3987" s="10">
        <f t="shared" si="376"/>
        <v>42399.707407407404</v>
      </c>
      <c r="T3987" s="10">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s="6">
        <f t="shared" si="373"/>
        <v>37.53846153846154</v>
      </c>
      <c r="Q3988" t="str">
        <f t="shared" si="374"/>
        <v>theater</v>
      </c>
      <c r="R3988" t="str">
        <f t="shared" si="375"/>
        <v>plays</v>
      </c>
      <c r="S3988" s="10">
        <f t="shared" si="376"/>
        <v>42467.548541666663</v>
      </c>
      <c r="T3988" s="10">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s="6">
        <f t="shared" si="373"/>
        <v>11.615384615384615</v>
      </c>
      <c r="Q3989" t="str">
        <f t="shared" si="374"/>
        <v>theater</v>
      </c>
      <c r="R3989" t="str">
        <f t="shared" si="375"/>
        <v>plays</v>
      </c>
      <c r="S3989" s="10">
        <f t="shared" si="376"/>
        <v>41765.92465277778</v>
      </c>
      <c r="T3989" s="10">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s="6">
        <f t="shared" si="373"/>
        <v>8</v>
      </c>
      <c r="Q3990" t="str">
        <f t="shared" si="374"/>
        <v>theater</v>
      </c>
      <c r="R3990" t="str">
        <f t="shared" si="375"/>
        <v>plays</v>
      </c>
      <c r="S3990" s="10">
        <f t="shared" si="376"/>
        <v>42230.08116898148</v>
      </c>
      <c r="T3990" s="10">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0">
        <f t="shared" si="376"/>
        <v>42286.749780092592</v>
      </c>
      <c r="T3991" s="10">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s="6">
        <f t="shared" si="373"/>
        <v>23</v>
      </c>
      <c r="Q3992" t="str">
        <f t="shared" si="374"/>
        <v>theater</v>
      </c>
      <c r="R3992" t="str">
        <f t="shared" si="375"/>
        <v>plays</v>
      </c>
      <c r="S3992" s="10">
        <f t="shared" si="376"/>
        <v>42401.672372685185</v>
      </c>
      <c r="T3992" s="10">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s="6">
        <f t="shared" si="373"/>
        <v>100</v>
      </c>
      <c r="Q3993" t="str">
        <f t="shared" si="374"/>
        <v>theater</v>
      </c>
      <c r="R3993" t="str">
        <f t="shared" si="375"/>
        <v>plays</v>
      </c>
      <c r="S3993" s="10">
        <f t="shared" si="376"/>
        <v>42125.644467592589</v>
      </c>
      <c r="T3993" s="10">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s="6">
        <f t="shared" si="373"/>
        <v>60.111111111111114</v>
      </c>
      <c r="Q3994" t="str">
        <f t="shared" si="374"/>
        <v>theater</v>
      </c>
      <c r="R3994" t="str">
        <f t="shared" si="375"/>
        <v>plays</v>
      </c>
      <c r="S3994" s="10">
        <f t="shared" si="376"/>
        <v>42289.94049768518</v>
      </c>
      <c r="T3994" s="10">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s="6">
        <f t="shared" si="373"/>
        <v>3</v>
      </c>
      <c r="Q3995" t="str">
        <f t="shared" si="374"/>
        <v>theater</v>
      </c>
      <c r="R3995" t="str">
        <f t="shared" si="375"/>
        <v>plays</v>
      </c>
      <c r="S3995" s="10">
        <f t="shared" si="376"/>
        <v>42107.864722222221</v>
      </c>
      <c r="T3995" s="10">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s="6">
        <f t="shared" si="373"/>
        <v>5</v>
      </c>
      <c r="Q3996" t="str">
        <f t="shared" si="374"/>
        <v>theater</v>
      </c>
      <c r="R3996" t="str">
        <f t="shared" si="375"/>
        <v>plays</v>
      </c>
      <c r="S3996" s="10">
        <f t="shared" si="376"/>
        <v>41809.389930555553</v>
      </c>
      <c r="T3996" s="10">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s="6">
        <f t="shared" si="373"/>
        <v>17.5</v>
      </c>
      <c r="Q3997" t="str">
        <f t="shared" si="374"/>
        <v>theater</v>
      </c>
      <c r="R3997" t="str">
        <f t="shared" si="375"/>
        <v>plays</v>
      </c>
      <c r="S3997" s="10">
        <f t="shared" si="376"/>
        <v>42019.683761574073</v>
      </c>
      <c r="T3997" s="10">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0">
        <f t="shared" si="376"/>
        <v>42069.391446759255</v>
      </c>
      <c r="T3999" s="10">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s="6">
        <f t="shared" si="373"/>
        <v>59.583333333333336</v>
      </c>
      <c r="Q4000" t="str">
        <f t="shared" si="374"/>
        <v>theater</v>
      </c>
      <c r="R4000" t="str">
        <f t="shared" si="375"/>
        <v>plays</v>
      </c>
      <c r="S4000" s="10">
        <f t="shared" si="376"/>
        <v>42061.963263888887</v>
      </c>
      <c r="T4000" s="10">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s="6">
        <f t="shared" si="373"/>
        <v>82.571428571428569</v>
      </c>
      <c r="Q4001" t="str">
        <f t="shared" si="374"/>
        <v>theater</v>
      </c>
      <c r="R4001" t="str">
        <f t="shared" si="375"/>
        <v>plays</v>
      </c>
      <c r="S4001" s="10">
        <f t="shared" si="376"/>
        <v>41842.828680555554</v>
      </c>
      <c r="T4001" s="10">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s="6">
        <f t="shared" si="373"/>
        <v>10</v>
      </c>
      <c r="Q4002" t="str">
        <f t="shared" si="374"/>
        <v>theater</v>
      </c>
      <c r="R4002" t="str">
        <f t="shared" si="375"/>
        <v>plays</v>
      </c>
      <c r="S4002" s="10">
        <f t="shared" si="376"/>
        <v>42437.64534722222</v>
      </c>
      <c r="T4002" s="10">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s="6">
        <f t="shared" si="373"/>
        <v>32.357142857142854</v>
      </c>
      <c r="Q4003" t="str">
        <f t="shared" si="374"/>
        <v>theater</v>
      </c>
      <c r="R4003" t="str">
        <f t="shared" si="375"/>
        <v>plays</v>
      </c>
      <c r="S4003" s="10">
        <f t="shared" si="376"/>
        <v>42775.964212962965</v>
      </c>
      <c r="T4003" s="10">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s="6">
        <f t="shared" si="373"/>
        <v>5.75</v>
      </c>
      <c r="Q4004" t="str">
        <f t="shared" si="374"/>
        <v>theater</v>
      </c>
      <c r="R4004" t="str">
        <f t="shared" si="375"/>
        <v>plays</v>
      </c>
      <c r="S4004" s="10">
        <f t="shared" si="376"/>
        <v>41879.043530092589</v>
      </c>
      <c r="T4004" s="10">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s="6">
        <f t="shared" si="373"/>
        <v>100.5</v>
      </c>
      <c r="Q4005" t="str">
        <f t="shared" si="374"/>
        <v>theater</v>
      </c>
      <c r="R4005" t="str">
        <f t="shared" si="375"/>
        <v>plays</v>
      </c>
      <c r="S4005" s="10">
        <f t="shared" si="376"/>
        <v>42020.587349537032</v>
      </c>
      <c r="T4005" s="10">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s="6">
        <f t="shared" si="373"/>
        <v>1</v>
      </c>
      <c r="Q4006" t="str">
        <f t="shared" si="374"/>
        <v>theater</v>
      </c>
      <c r="R4006" t="str">
        <f t="shared" si="375"/>
        <v>plays</v>
      </c>
      <c r="S4006" s="10">
        <f t="shared" si="376"/>
        <v>41890.16269675926</v>
      </c>
      <c r="T4006" s="10">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s="6">
        <f t="shared" si="373"/>
        <v>20</v>
      </c>
      <c r="Q4007" t="str">
        <f t="shared" si="374"/>
        <v>theater</v>
      </c>
      <c r="R4007" t="str">
        <f t="shared" si="375"/>
        <v>plays</v>
      </c>
      <c r="S4007" s="10">
        <f t="shared" si="376"/>
        <v>41872.807696759257</v>
      </c>
      <c r="T4007" s="10">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s="6">
        <f t="shared" si="373"/>
        <v>2</v>
      </c>
      <c r="Q4008" t="str">
        <f t="shared" si="374"/>
        <v>theater</v>
      </c>
      <c r="R4008" t="str">
        <f t="shared" si="375"/>
        <v>plays</v>
      </c>
      <c r="S4008" s="10">
        <f t="shared" si="376"/>
        <v>42391.772997685184</v>
      </c>
      <c r="T4008" s="10">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s="6">
        <f t="shared" si="373"/>
        <v>5</v>
      </c>
      <c r="Q4009" t="str">
        <f t="shared" si="374"/>
        <v>theater</v>
      </c>
      <c r="R4009" t="str">
        <f t="shared" si="375"/>
        <v>plays</v>
      </c>
      <c r="S4009" s="10">
        <f t="shared" si="376"/>
        <v>41848.772928240738</v>
      </c>
      <c r="T4009" s="10">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s="6">
        <f t="shared" si="373"/>
        <v>15</v>
      </c>
      <c r="Q4010" t="str">
        <f t="shared" si="374"/>
        <v>theater</v>
      </c>
      <c r="R4010" t="str">
        <f t="shared" si="375"/>
        <v>plays</v>
      </c>
      <c r="S4010" s="10">
        <f t="shared" si="376"/>
        <v>42177.964201388888</v>
      </c>
      <c r="T4010" s="10">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s="6">
        <f t="shared" si="373"/>
        <v>25</v>
      </c>
      <c r="Q4011" t="str">
        <f t="shared" si="374"/>
        <v>theater</v>
      </c>
      <c r="R4011" t="str">
        <f t="shared" si="375"/>
        <v>plays</v>
      </c>
      <c r="S4011" s="10">
        <f t="shared" si="376"/>
        <v>41851.700925925928</v>
      </c>
      <c r="T4011" s="10">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s="6">
        <f t="shared" si="373"/>
        <v>4.75</v>
      </c>
      <c r="Q4013" t="str">
        <f t="shared" si="374"/>
        <v>theater</v>
      </c>
      <c r="R4013" t="str">
        <f t="shared" si="375"/>
        <v>plays</v>
      </c>
      <c r="S4013" s="10">
        <f t="shared" si="376"/>
        <v>42002.54488425926</v>
      </c>
      <c r="T4013" s="10">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0">
        <f t="shared" si="376"/>
        <v>42096.544548611113</v>
      </c>
      <c r="T4014" s="10">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s="6">
        <f t="shared" si="373"/>
        <v>13</v>
      </c>
      <c r="Q4015" t="str">
        <f t="shared" si="374"/>
        <v>theater</v>
      </c>
      <c r="R4015" t="str">
        <f t="shared" si="375"/>
        <v>plays</v>
      </c>
      <c r="S4015" s="10">
        <f t="shared" si="376"/>
        <v>42021.301192129627</v>
      </c>
      <c r="T4015" s="10">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0">
        <f t="shared" si="376"/>
        <v>42419.246168981481</v>
      </c>
      <c r="T4016" s="10">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s="6">
        <f t="shared" si="373"/>
        <v>1</v>
      </c>
      <c r="Q4017" t="str">
        <f t="shared" si="374"/>
        <v>theater</v>
      </c>
      <c r="R4017" t="str">
        <f t="shared" si="375"/>
        <v>plays</v>
      </c>
      <c r="S4017" s="10">
        <f t="shared" si="376"/>
        <v>42174.780821759254</v>
      </c>
      <c r="T4017" s="10">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s="6">
        <f t="shared" si="373"/>
        <v>10</v>
      </c>
      <c r="Q4018" t="str">
        <f t="shared" si="374"/>
        <v>theater</v>
      </c>
      <c r="R4018" t="str">
        <f t="shared" si="375"/>
        <v>plays</v>
      </c>
      <c r="S4018" s="10">
        <f t="shared" si="376"/>
        <v>41869.872685185182</v>
      </c>
      <c r="T4018" s="10">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s="6">
        <f t="shared" si="373"/>
        <v>52.5</v>
      </c>
      <c r="Q4019" t="str">
        <f t="shared" si="374"/>
        <v>theater</v>
      </c>
      <c r="R4019" t="str">
        <f t="shared" si="375"/>
        <v>plays</v>
      </c>
      <c r="S4019" s="10">
        <f t="shared" si="376"/>
        <v>41856.672152777777</v>
      </c>
      <c r="T4019" s="10">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s="6">
        <f t="shared" si="373"/>
        <v>32.5</v>
      </c>
      <c r="Q4020" t="str">
        <f t="shared" si="374"/>
        <v>theater</v>
      </c>
      <c r="R4020" t="str">
        <f t="shared" si="375"/>
        <v>plays</v>
      </c>
      <c r="S4020" s="10">
        <f t="shared" si="376"/>
        <v>42620.91097222222</v>
      </c>
      <c r="T4020" s="10">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s="6">
        <f t="shared" si="373"/>
        <v>7.25</v>
      </c>
      <c r="Q4021" t="str">
        <f t="shared" si="374"/>
        <v>theater</v>
      </c>
      <c r="R4021" t="str">
        <f t="shared" si="375"/>
        <v>plays</v>
      </c>
      <c r="S4021" s="10">
        <f t="shared" si="376"/>
        <v>42417.675879629634</v>
      </c>
      <c r="T4021" s="10">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s="6">
        <f t="shared" si="373"/>
        <v>33.333333333333336</v>
      </c>
      <c r="Q4022" t="str">
        <f t="shared" si="374"/>
        <v>theater</v>
      </c>
      <c r="R4022" t="str">
        <f t="shared" si="375"/>
        <v>plays</v>
      </c>
      <c r="S4022" s="10">
        <f t="shared" si="376"/>
        <v>42057.190960648149</v>
      </c>
      <c r="T4022" s="10">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s="6">
        <f t="shared" si="373"/>
        <v>62.5</v>
      </c>
      <c r="Q4023" t="str">
        <f t="shared" si="374"/>
        <v>theater</v>
      </c>
      <c r="R4023" t="str">
        <f t="shared" si="375"/>
        <v>plays</v>
      </c>
      <c r="S4023" s="10">
        <f t="shared" si="376"/>
        <v>41878.911550925928</v>
      </c>
      <c r="T4023" s="10">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s="6">
        <f t="shared" si="373"/>
        <v>63.558375634517766</v>
      </c>
      <c r="Q4024" t="str">
        <f t="shared" si="374"/>
        <v>theater</v>
      </c>
      <c r="R4024" t="str">
        <f t="shared" si="375"/>
        <v>plays</v>
      </c>
      <c r="S4024" s="10">
        <f t="shared" si="376"/>
        <v>41990.584108796291</v>
      </c>
      <c r="T4024" s="10">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0">
        <f t="shared" si="376"/>
        <v>42408.999571759254</v>
      </c>
      <c r="T4025" s="10">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s="6">
        <f t="shared" si="373"/>
        <v>10</v>
      </c>
      <c r="Q4026" t="str">
        <f t="shared" si="374"/>
        <v>theater</v>
      </c>
      <c r="R4026" t="str">
        <f t="shared" si="375"/>
        <v>plays</v>
      </c>
      <c r="S4026" s="10">
        <f t="shared" si="376"/>
        <v>42217.670104166667</v>
      </c>
      <c r="T4026" s="10">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s="6">
        <f t="shared" si="373"/>
        <v>62.5</v>
      </c>
      <c r="Q4027" t="str">
        <f t="shared" si="374"/>
        <v>theater</v>
      </c>
      <c r="R4027" t="str">
        <f t="shared" si="375"/>
        <v>plays</v>
      </c>
      <c r="S4027" s="10">
        <f t="shared" si="376"/>
        <v>42151.237685185188</v>
      </c>
      <c r="T4027" s="10">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0">
        <f t="shared" si="376"/>
        <v>42282.655543981484</v>
      </c>
      <c r="T4028" s="10">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s="6">
        <f t="shared" si="373"/>
        <v>30.714285714285715</v>
      </c>
      <c r="Q4029" t="str">
        <f t="shared" si="374"/>
        <v>theater</v>
      </c>
      <c r="R4029" t="str">
        <f t="shared" si="375"/>
        <v>plays</v>
      </c>
      <c r="S4029" s="10">
        <f t="shared" si="376"/>
        <v>42768.97084490741</v>
      </c>
      <c r="T4029" s="10">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s="6">
        <f t="shared" si="373"/>
        <v>51</v>
      </c>
      <c r="Q4030" t="str">
        <f t="shared" si="374"/>
        <v>theater</v>
      </c>
      <c r="R4030" t="str">
        <f t="shared" si="375"/>
        <v>plays</v>
      </c>
      <c r="S4030" s="10">
        <f t="shared" si="376"/>
        <v>41765.938657407409</v>
      </c>
      <c r="T4030" s="10">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0">
        <f t="shared" si="376"/>
        <v>42322.025115740747</v>
      </c>
      <c r="T4031" s="10">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s="6">
        <f t="shared" si="373"/>
        <v>66.666666666666671</v>
      </c>
      <c r="Q4032" t="str">
        <f t="shared" si="374"/>
        <v>theater</v>
      </c>
      <c r="R4032" t="str">
        <f t="shared" si="375"/>
        <v>plays</v>
      </c>
      <c r="S4032" s="10">
        <f t="shared" si="376"/>
        <v>42374.655081018514</v>
      </c>
      <c r="T4032" s="10">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0">
        <f t="shared" si="376"/>
        <v>41941.585231481484</v>
      </c>
      <c r="T4033" s="10">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s="6">
        <f t="shared" si="373"/>
        <v>59</v>
      </c>
      <c r="Q4034" t="str">
        <f t="shared" si="374"/>
        <v>theater</v>
      </c>
      <c r="R4034" t="str">
        <f t="shared" si="375"/>
        <v>plays</v>
      </c>
      <c r="S4034" s="10">
        <f t="shared" si="376"/>
        <v>42293.809212962966</v>
      </c>
      <c r="T4034" s="10">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s="6">
        <f t="shared" ref="P4035:P4098" si="379">E4035/L4035</f>
        <v>65.340319148936175</v>
      </c>
      <c r="Q4035" t="str">
        <f t="shared" ref="Q4035:Q4098" si="380">LEFT(N4035,SEARCH("/",N4035)-1)</f>
        <v>theater</v>
      </c>
      <c r="R4035" t="str">
        <f t="shared" ref="R4035:R4098" si="381">RIGHT(N4035,LEN(N4035)-SEARCH("/",N4035))</f>
        <v>plays</v>
      </c>
      <c r="S4035" s="10">
        <f t="shared" ref="S4035:S4098" si="382">(((J4035/60)/60)/24)+DATE(1970,1,1)</f>
        <v>42614.268796296295</v>
      </c>
      <c r="T4035" s="10">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s="6">
        <f t="shared" si="379"/>
        <v>100</v>
      </c>
      <c r="Q4036" t="str">
        <f t="shared" si="380"/>
        <v>theater</v>
      </c>
      <c r="R4036" t="str">
        <f t="shared" si="381"/>
        <v>plays</v>
      </c>
      <c r="S4036" s="10">
        <f t="shared" si="382"/>
        <v>42067.947337962964</v>
      </c>
      <c r="T4036" s="10">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s="6">
        <f t="shared" si="379"/>
        <v>147.4</v>
      </c>
      <c r="Q4037" t="str">
        <f t="shared" si="380"/>
        <v>theater</v>
      </c>
      <c r="R4037" t="str">
        <f t="shared" si="381"/>
        <v>plays</v>
      </c>
      <c r="S4037" s="10">
        <f t="shared" si="382"/>
        <v>41903.882951388885</v>
      </c>
      <c r="T4037" s="10">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s="6">
        <f t="shared" si="379"/>
        <v>166.05882352941177</v>
      </c>
      <c r="Q4038" t="str">
        <f t="shared" si="380"/>
        <v>theater</v>
      </c>
      <c r="R4038" t="str">
        <f t="shared" si="381"/>
        <v>plays</v>
      </c>
      <c r="S4038" s="10">
        <f t="shared" si="382"/>
        <v>41804.937083333331</v>
      </c>
      <c r="T4038" s="10">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s="6">
        <f t="shared" si="379"/>
        <v>40</v>
      </c>
      <c r="Q4039" t="str">
        <f t="shared" si="380"/>
        <v>theater</v>
      </c>
      <c r="R4039" t="str">
        <f t="shared" si="381"/>
        <v>plays</v>
      </c>
      <c r="S4039" s="10">
        <f t="shared" si="382"/>
        <v>42497.070775462969</v>
      </c>
      <c r="T4039" s="10">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s="6">
        <f t="shared" si="379"/>
        <v>75.25</v>
      </c>
      <c r="Q4040" t="str">
        <f t="shared" si="380"/>
        <v>theater</v>
      </c>
      <c r="R4040" t="str">
        <f t="shared" si="381"/>
        <v>plays</v>
      </c>
      <c r="S4040" s="10">
        <f t="shared" si="382"/>
        <v>41869.798726851855</v>
      </c>
      <c r="T4040" s="10">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s="6">
        <f t="shared" si="379"/>
        <v>60</v>
      </c>
      <c r="Q4041" t="str">
        <f t="shared" si="380"/>
        <v>theater</v>
      </c>
      <c r="R4041" t="str">
        <f t="shared" si="381"/>
        <v>plays</v>
      </c>
      <c r="S4041" s="10">
        <f t="shared" si="382"/>
        <v>42305.670914351853</v>
      </c>
      <c r="T4041" s="10">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s="6">
        <f t="shared" si="379"/>
        <v>1250</v>
      </c>
      <c r="Q4042" t="str">
        <f t="shared" si="380"/>
        <v>theater</v>
      </c>
      <c r="R4042" t="str">
        <f t="shared" si="381"/>
        <v>plays</v>
      </c>
      <c r="S4042" s="10">
        <f t="shared" si="382"/>
        <v>42144.231527777782</v>
      </c>
      <c r="T4042" s="10">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s="6">
        <f t="shared" si="379"/>
        <v>10.5</v>
      </c>
      <c r="Q4043" t="str">
        <f t="shared" si="380"/>
        <v>theater</v>
      </c>
      <c r="R4043" t="str">
        <f t="shared" si="381"/>
        <v>plays</v>
      </c>
      <c r="S4043" s="10">
        <f t="shared" si="382"/>
        <v>42559.474004629628</v>
      </c>
      <c r="T4043" s="10">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s="6">
        <f t="shared" si="379"/>
        <v>7</v>
      </c>
      <c r="Q4044" t="str">
        <f t="shared" si="380"/>
        <v>theater</v>
      </c>
      <c r="R4044" t="str">
        <f t="shared" si="381"/>
        <v>plays</v>
      </c>
      <c r="S4044" s="10">
        <f t="shared" si="382"/>
        <v>41995.084074074075</v>
      </c>
      <c r="T4044" s="10">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0">
        <f t="shared" si="382"/>
        <v>41948.957465277781</v>
      </c>
      <c r="T4045" s="10">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s="6">
        <f t="shared" si="379"/>
        <v>56.25</v>
      </c>
      <c r="Q4046" t="str">
        <f t="shared" si="380"/>
        <v>theater</v>
      </c>
      <c r="R4046" t="str">
        <f t="shared" si="381"/>
        <v>plays</v>
      </c>
      <c r="S4046" s="10">
        <f t="shared" si="382"/>
        <v>42074.219699074078</v>
      </c>
      <c r="T4046" s="10">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s="6">
        <f t="shared" si="379"/>
        <v>1</v>
      </c>
      <c r="Q4047" t="str">
        <f t="shared" si="380"/>
        <v>theater</v>
      </c>
      <c r="R4047" t="str">
        <f t="shared" si="381"/>
        <v>plays</v>
      </c>
      <c r="S4047" s="10">
        <f t="shared" si="382"/>
        <v>41842.201261574075</v>
      </c>
      <c r="T4047" s="10">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s="6">
        <f t="shared" si="379"/>
        <v>38.333333333333336</v>
      </c>
      <c r="Q4048" t="str">
        <f t="shared" si="380"/>
        <v>theater</v>
      </c>
      <c r="R4048" t="str">
        <f t="shared" si="381"/>
        <v>plays</v>
      </c>
      <c r="S4048" s="10">
        <f t="shared" si="382"/>
        <v>41904.650578703702</v>
      </c>
      <c r="T4048" s="10">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s="6">
        <f t="shared" si="379"/>
        <v>27.5</v>
      </c>
      <c r="Q4049" t="str">
        <f t="shared" si="380"/>
        <v>theater</v>
      </c>
      <c r="R4049" t="str">
        <f t="shared" si="381"/>
        <v>plays</v>
      </c>
      <c r="S4049" s="10">
        <f t="shared" si="382"/>
        <v>41991.022488425922</v>
      </c>
      <c r="T4049" s="10">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s="6">
        <f t="shared" si="379"/>
        <v>16</v>
      </c>
      <c r="Q4051" t="str">
        <f t="shared" si="380"/>
        <v>theater</v>
      </c>
      <c r="R4051" t="str">
        <f t="shared" si="381"/>
        <v>plays</v>
      </c>
      <c r="S4051" s="10">
        <f t="shared" si="382"/>
        <v>42169.958506944444</v>
      </c>
      <c r="T4051" s="10">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s="6">
        <f t="shared" si="379"/>
        <v>1</v>
      </c>
      <c r="Q4052" t="str">
        <f t="shared" si="380"/>
        <v>theater</v>
      </c>
      <c r="R4052" t="str">
        <f t="shared" si="381"/>
        <v>plays</v>
      </c>
      <c r="S4052" s="10">
        <f t="shared" si="382"/>
        <v>41905.636469907404</v>
      </c>
      <c r="T4052" s="10">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0">
        <f t="shared" si="382"/>
        <v>41761.810150462967</v>
      </c>
      <c r="T4053" s="10">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s="6">
        <f t="shared" si="379"/>
        <v>86.615384615384613</v>
      </c>
      <c r="Q4054" t="str">
        <f t="shared" si="380"/>
        <v>theater</v>
      </c>
      <c r="R4054" t="str">
        <f t="shared" si="381"/>
        <v>plays</v>
      </c>
      <c r="S4054" s="10">
        <f t="shared" si="382"/>
        <v>41865.878657407404</v>
      </c>
      <c r="T4054" s="10">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s="6">
        <f t="shared" si="379"/>
        <v>55</v>
      </c>
      <c r="Q4055" t="str">
        <f t="shared" si="380"/>
        <v>theater</v>
      </c>
      <c r="R4055" t="str">
        <f t="shared" si="381"/>
        <v>plays</v>
      </c>
      <c r="S4055" s="10">
        <f t="shared" si="382"/>
        <v>41928.690138888887</v>
      </c>
      <c r="T4055" s="10">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0">
        <f t="shared" si="382"/>
        <v>42613.841261574074</v>
      </c>
      <c r="T4056" s="10">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s="6">
        <f t="shared" si="379"/>
        <v>41.952380952380949</v>
      </c>
      <c r="Q4057" t="str">
        <f t="shared" si="380"/>
        <v>theater</v>
      </c>
      <c r="R4057" t="str">
        <f t="shared" si="381"/>
        <v>plays</v>
      </c>
      <c r="S4057" s="10">
        <f t="shared" si="382"/>
        <v>41779.648506944446</v>
      </c>
      <c r="T4057" s="10">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s="6">
        <f t="shared" si="379"/>
        <v>88.333333333333329</v>
      </c>
      <c r="Q4058" t="str">
        <f t="shared" si="380"/>
        <v>theater</v>
      </c>
      <c r="R4058" t="str">
        <f t="shared" si="381"/>
        <v>plays</v>
      </c>
      <c r="S4058" s="10">
        <f t="shared" si="382"/>
        <v>42534.933321759265</v>
      </c>
      <c r="T4058" s="10">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s="6">
        <f t="shared" si="379"/>
        <v>23.75</v>
      </c>
      <c r="Q4060" t="str">
        <f t="shared" si="380"/>
        <v>theater</v>
      </c>
      <c r="R4060" t="str">
        <f t="shared" si="381"/>
        <v>plays</v>
      </c>
      <c r="S4060" s="10">
        <f t="shared" si="382"/>
        <v>42446.060694444444</v>
      </c>
      <c r="T4060" s="10">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s="6">
        <f t="shared" si="379"/>
        <v>35.714285714285715</v>
      </c>
      <c r="Q4061" t="str">
        <f t="shared" si="380"/>
        <v>theater</v>
      </c>
      <c r="R4061" t="str">
        <f t="shared" si="381"/>
        <v>plays</v>
      </c>
      <c r="S4061" s="10">
        <f t="shared" si="382"/>
        <v>41866.640648148146</v>
      </c>
      <c r="T4061" s="10">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s="6">
        <f t="shared" si="379"/>
        <v>57</v>
      </c>
      <c r="Q4062" t="str">
        <f t="shared" si="380"/>
        <v>theater</v>
      </c>
      <c r="R4062" t="str">
        <f t="shared" si="381"/>
        <v>plays</v>
      </c>
      <c r="S4062" s="10">
        <f t="shared" si="382"/>
        <v>41779.695092592592</v>
      </c>
      <c r="T4062" s="10">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0">
        <f t="shared" si="382"/>
        <v>42421.141469907408</v>
      </c>
      <c r="T4063" s="10">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s="6">
        <f t="shared" si="379"/>
        <v>163.33333333333334</v>
      </c>
      <c r="Q4064" t="str">
        <f t="shared" si="380"/>
        <v>theater</v>
      </c>
      <c r="R4064" t="str">
        <f t="shared" si="381"/>
        <v>plays</v>
      </c>
      <c r="S4064" s="10">
        <f t="shared" si="382"/>
        <v>42523.739212962959</v>
      </c>
      <c r="T4064" s="10">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s="6">
        <f t="shared" si="379"/>
        <v>15</v>
      </c>
      <c r="Q4065" t="str">
        <f t="shared" si="380"/>
        <v>theater</v>
      </c>
      <c r="R4065" t="str">
        <f t="shared" si="381"/>
        <v>plays</v>
      </c>
      <c r="S4065" s="10">
        <f t="shared" si="382"/>
        <v>41787.681527777779</v>
      </c>
      <c r="T4065" s="10">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s="6">
        <f t="shared" si="379"/>
        <v>64.166666666666671</v>
      </c>
      <c r="Q4066" t="str">
        <f t="shared" si="380"/>
        <v>theater</v>
      </c>
      <c r="R4066" t="str">
        <f t="shared" si="381"/>
        <v>plays</v>
      </c>
      <c r="S4066" s="10">
        <f t="shared" si="382"/>
        <v>42093.588263888887</v>
      </c>
      <c r="T4066" s="10">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s="6">
        <f t="shared" si="379"/>
        <v>6.75</v>
      </c>
      <c r="Q4067" t="str">
        <f t="shared" si="380"/>
        <v>theater</v>
      </c>
      <c r="R4067" t="str">
        <f t="shared" si="381"/>
        <v>plays</v>
      </c>
      <c r="S4067" s="10">
        <f t="shared" si="382"/>
        <v>41833.951516203706</v>
      </c>
      <c r="T4067" s="10">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s="6">
        <f t="shared" si="379"/>
        <v>25</v>
      </c>
      <c r="Q4068" t="str">
        <f t="shared" si="380"/>
        <v>theater</v>
      </c>
      <c r="R4068" t="str">
        <f t="shared" si="381"/>
        <v>plays</v>
      </c>
      <c r="S4068" s="10">
        <f t="shared" si="382"/>
        <v>42479.039212962962</v>
      </c>
      <c r="T4068" s="10">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s="6">
        <f t="shared" si="379"/>
        <v>179.11764705882354</v>
      </c>
      <c r="Q4069" t="str">
        <f t="shared" si="380"/>
        <v>theater</v>
      </c>
      <c r="R4069" t="str">
        <f t="shared" si="381"/>
        <v>plays</v>
      </c>
      <c r="S4069" s="10">
        <f t="shared" si="382"/>
        <v>42235.117476851854</v>
      </c>
      <c r="T4069" s="10">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s="6">
        <f t="shared" si="379"/>
        <v>34.950000000000003</v>
      </c>
      <c r="Q4070" t="str">
        <f t="shared" si="380"/>
        <v>theater</v>
      </c>
      <c r="R4070" t="str">
        <f t="shared" si="381"/>
        <v>plays</v>
      </c>
      <c r="S4070" s="10">
        <f t="shared" si="382"/>
        <v>42718.963599537034</v>
      </c>
      <c r="T4070" s="10">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s="6">
        <f t="shared" si="379"/>
        <v>33.07692307692308</v>
      </c>
      <c r="Q4071" t="str">
        <f t="shared" si="380"/>
        <v>theater</v>
      </c>
      <c r="R4071" t="str">
        <f t="shared" si="381"/>
        <v>plays</v>
      </c>
      <c r="S4071" s="10">
        <f t="shared" si="382"/>
        <v>42022.661527777775</v>
      </c>
      <c r="T4071" s="10">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s="6">
        <f t="shared" si="379"/>
        <v>27.5</v>
      </c>
      <c r="Q4072" t="str">
        <f t="shared" si="380"/>
        <v>theater</v>
      </c>
      <c r="R4072" t="str">
        <f t="shared" si="381"/>
        <v>plays</v>
      </c>
      <c r="S4072" s="10">
        <f t="shared" si="382"/>
        <v>42031.666898148149</v>
      </c>
      <c r="T4072" s="10">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0">
        <f t="shared" si="382"/>
        <v>42700.804756944446</v>
      </c>
      <c r="T4073" s="10">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s="6">
        <f t="shared" si="379"/>
        <v>2</v>
      </c>
      <c r="Q4074" t="str">
        <f t="shared" si="380"/>
        <v>theater</v>
      </c>
      <c r="R4074" t="str">
        <f t="shared" si="381"/>
        <v>plays</v>
      </c>
      <c r="S4074" s="10">
        <f t="shared" si="382"/>
        <v>41812.77443287037</v>
      </c>
      <c r="T4074" s="10">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s="6">
        <f t="shared" si="379"/>
        <v>18.5</v>
      </c>
      <c r="Q4075" t="str">
        <f t="shared" si="380"/>
        <v>theater</v>
      </c>
      <c r="R4075" t="str">
        <f t="shared" si="381"/>
        <v>plays</v>
      </c>
      <c r="S4075" s="10">
        <f t="shared" si="382"/>
        <v>42078.34520833334</v>
      </c>
      <c r="T4075" s="10">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s="6">
        <f t="shared" si="379"/>
        <v>35</v>
      </c>
      <c r="Q4076" t="str">
        <f t="shared" si="380"/>
        <v>theater</v>
      </c>
      <c r="R4076" t="str">
        <f t="shared" si="381"/>
        <v>plays</v>
      </c>
      <c r="S4076" s="10">
        <f t="shared" si="382"/>
        <v>42283.552951388891</v>
      </c>
      <c r="T4076" s="10">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s="6">
        <f t="shared" si="379"/>
        <v>44.307692307692307</v>
      </c>
      <c r="Q4077" t="str">
        <f t="shared" si="380"/>
        <v>theater</v>
      </c>
      <c r="R4077" t="str">
        <f t="shared" si="381"/>
        <v>plays</v>
      </c>
      <c r="S4077" s="10">
        <f t="shared" si="382"/>
        <v>41779.045937499999</v>
      </c>
      <c r="T4077" s="10">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0">
        <f t="shared" si="382"/>
        <v>41905.795706018522</v>
      </c>
      <c r="T4078" s="10">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s="6">
        <f t="shared" si="379"/>
        <v>222.5</v>
      </c>
      <c r="Q4079" t="str">
        <f t="shared" si="380"/>
        <v>theater</v>
      </c>
      <c r="R4079" t="str">
        <f t="shared" si="381"/>
        <v>plays</v>
      </c>
      <c r="S4079" s="10">
        <f t="shared" si="382"/>
        <v>42695.7105787037</v>
      </c>
      <c r="T4079" s="10">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0">
        <f t="shared" si="382"/>
        <v>42732.787523148145</v>
      </c>
      <c r="T4080" s="10">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s="6">
        <f t="shared" si="379"/>
        <v>5</v>
      </c>
      <c r="Q4081" t="str">
        <f t="shared" si="380"/>
        <v>theater</v>
      </c>
      <c r="R4081" t="str">
        <f t="shared" si="381"/>
        <v>plays</v>
      </c>
      <c r="S4081" s="10">
        <f t="shared" si="382"/>
        <v>42510.938900462963</v>
      </c>
      <c r="T4081" s="10">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0">
        <f t="shared" si="382"/>
        <v>42511.698101851856</v>
      </c>
      <c r="T4082" s="10">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s="6">
        <f t="shared" si="379"/>
        <v>1.5</v>
      </c>
      <c r="Q4084" t="str">
        <f t="shared" si="380"/>
        <v>theater</v>
      </c>
      <c r="R4084" t="str">
        <f t="shared" si="381"/>
        <v>plays</v>
      </c>
      <c r="S4084" s="10">
        <f t="shared" si="382"/>
        <v>42307.189270833333</v>
      </c>
      <c r="T4084" s="10">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s="6">
        <f t="shared" si="379"/>
        <v>126.5</v>
      </c>
      <c r="Q4085" t="str">
        <f t="shared" si="380"/>
        <v>theater</v>
      </c>
      <c r="R4085" t="str">
        <f t="shared" si="381"/>
        <v>plays</v>
      </c>
      <c r="S4085" s="10">
        <f t="shared" si="382"/>
        <v>42353.761759259258</v>
      </c>
      <c r="T4085" s="10">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s="6">
        <f t="shared" si="379"/>
        <v>10</v>
      </c>
      <c r="Q4086" t="str">
        <f t="shared" si="380"/>
        <v>theater</v>
      </c>
      <c r="R4086" t="str">
        <f t="shared" si="381"/>
        <v>plays</v>
      </c>
      <c r="S4086" s="10">
        <f t="shared" si="382"/>
        <v>42622.436412037037</v>
      </c>
      <c r="T4086" s="10">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s="6">
        <f t="shared" si="379"/>
        <v>10</v>
      </c>
      <c r="Q4087" t="str">
        <f t="shared" si="380"/>
        <v>theater</v>
      </c>
      <c r="R4087" t="str">
        <f t="shared" si="381"/>
        <v>plays</v>
      </c>
      <c r="S4087" s="10">
        <f t="shared" si="382"/>
        <v>42058.603877314818</v>
      </c>
      <c r="T4087" s="10">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s="6">
        <f t="shared" si="379"/>
        <v>9.4</v>
      </c>
      <c r="Q4088" t="str">
        <f t="shared" si="380"/>
        <v>theater</v>
      </c>
      <c r="R4088" t="str">
        <f t="shared" si="381"/>
        <v>plays</v>
      </c>
      <c r="S4088" s="10">
        <f t="shared" si="382"/>
        <v>42304.940960648149</v>
      </c>
      <c r="T4088" s="10">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0">
        <f t="shared" si="382"/>
        <v>42538.742893518516</v>
      </c>
      <c r="T4089" s="10">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s="6">
        <f t="shared" si="379"/>
        <v>72</v>
      </c>
      <c r="Q4090" t="str">
        <f t="shared" si="380"/>
        <v>theater</v>
      </c>
      <c r="R4090" t="str">
        <f t="shared" si="381"/>
        <v>plays</v>
      </c>
      <c r="S4090" s="10">
        <f t="shared" si="382"/>
        <v>41990.612546296295</v>
      </c>
      <c r="T4090" s="10">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s="6">
        <f t="shared" si="379"/>
        <v>30</v>
      </c>
      <c r="Q4091" t="str">
        <f t="shared" si="380"/>
        <v>theater</v>
      </c>
      <c r="R4091" t="str">
        <f t="shared" si="381"/>
        <v>plays</v>
      </c>
      <c r="S4091" s="10">
        <f t="shared" si="382"/>
        <v>42122.732499999998</v>
      </c>
      <c r="T4091" s="10">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s="6">
        <f t="shared" si="379"/>
        <v>10.666666666666666</v>
      </c>
      <c r="Q4092" t="str">
        <f t="shared" si="380"/>
        <v>theater</v>
      </c>
      <c r="R4092" t="str">
        <f t="shared" si="381"/>
        <v>plays</v>
      </c>
      <c r="S4092" s="10">
        <f t="shared" si="382"/>
        <v>42209.67288194444</v>
      </c>
      <c r="T4092" s="10">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s="6">
        <f t="shared" si="379"/>
        <v>25.5</v>
      </c>
      <c r="Q4093" t="str">
        <f t="shared" si="380"/>
        <v>theater</v>
      </c>
      <c r="R4093" t="str">
        <f t="shared" si="381"/>
        <v>plays</v>
      </c>
      <c r="S4093" s="10">
        <f t="shared" si="382"/>
        <v>41990.506377314814</v>
      </c>
      <c r="T4093" s="10">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s="6">
        <f t="shared" si="379"/>
        <v>20</v>
      </c>
      <c r="Q4094" t="str">
        <f t="shared" si="380"/>
        <v>theater</v>
      </c>
      <c r="R4094" t="str">
        <f t="shared" si="381"/>
        <v>plays</v>
      </c>
      <c r="S4094" s="10">
        <f t="shared" si="382"/>
        <v>42039.194988425923</v>
      </c>
      <c r="T4094" s="10">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s="6">
        <f t="shared" si="379"/>
        <v>15</v>
      </c>
      <c r="Q4095" t="str">
        <f t="shared" si="380"/>
        <v>theater</v>
      </c>
      <c r="R4095" t="str">
        <f t="shared" si="381"/>
        <v>plays</v>
      </c>
      <c r="S4095" s="10">
        <f t="shared" si="382"/>
        <v>42178.815891203703</v>
      </c>
      <c r="T4095" s="10">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s="6">
        <f t="shared" si="379"/>
        <v>91.25</v>
      </c>
      <c r="Q4096" t="str">
        <f t="shared" si="380"/>
        <v>theater</v>
      </c>
      <c r="R4096" t="str">
        <f t="shared" si="381"/>
        <v>plays</v>
      </c>
      <c r="S4096" s="10">
        <f t="shared" si="382"/>
        <v>41890.086805555555</v>
      </c>
      <c r="T4096" s="10">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s="6">
        <f t="shared" si="379"/>
        <v>800</v>
      </c>
      <c r="Q4097" t="str">
        <f t="shared" si="380"/>
        <v>theater</v>
      </c>
      <c r="R4097" t="str">
        <f t="shared" si="381"/>
        <v>plays</v>
      </c>
      <c r="S4097" s="10">
        <f t="shared" si="382"/>
        <v>42693.031828703708</v>
      </c>
      <c r="T4097" s="10">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s="6">
        <f t="shared" si="379"/>
        <v>80</v>
      </c>
      <c r="Q4098" t="str">
        <f t="shared" si="380"/>
        <v>theater</v>
      </c>
      <c r="R4098" t="str">
        <f t="shared" si="381"/>
        <v>plays</v>
      </c>
      <c r="S4098" s="10">
        <f t="shared" si="382"/>
        <v>42750.530312499999</v>
      </c>
      <c r="T4098" s="10">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s="6" t="e">
        <f t="shared" ref="P4099:P4115" si="385">E4099/L4099</f>
        <v>#DIV/0!</v>
      </c>
      <c r="Q4099" t="str">
        <f t="shared" ref="Q4099:Q4115" si="386">LEFT(N4099,SEARCH("/",N4099)-1)</f>
        <v>theater</v>
      </c>
      <c r="R4099" t="str">
        <f t="shared" ref="R4099:R4115" si="387">RIGHT(N4099,LEN(N4099)-SEARCH("/",N4099))</f>
        <v>plays</v>
      </c>
      <c r="S4099" s="10">
        <f t="shared" ref="S4099:S4115" si="388">(((J4099/60)/60)/24)+DATE(1970,1,1)</f>
        <v>42344.824502314819</v>
      </c>
      <c r="T4099" s="10">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0">
        <f t="shared" si="388"/>
        <v>42495.722187499996</v>
      </c>
      <c r="T4100" s="10">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s="6">
        <f t="shared" si="385"/>
        <v>50</v>
      </c>
      <c r="Q4101" t="str">
        <f t="shared" si="386"/>
        <v>theater</v>
      </c>
      <c r="R4101" t="str">
        <f t="shared" si="387"/>
        <v>plays</v>
      </c>
      <c r="S4101" s="10">
        <f t="shared" si="388"/>
        <v>42570.850381944445</v>
      </c>
      <c r="T4101" s="10">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0">
        <f t="shared" si="388"/>
        <v>41927.124884259261</v>
      </c>
      <c r="T4102" s="10">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0">
        <f t="shared" si="388"/>
        <v>42730.903726851851</v>
      </c>
      <c r="T4103" s="10">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s="6">
        <f t="shared" si="385"/>
        <v>16.666666666666668</v>
      </c>
      <c r="Q4105" t="str">
        <f t="shared" si="386"/>
        <v>theater</v>
      </c>
      <c r="R4105" t="str">
        <f t="shared" si="387"/>
        <v>plays</v>
      </c>
      <c r="S4105" s="10">
        <f t="shared" si="388"/>
        <v>42188.83293981482</v>
      </c>
      <c r="T4105" s="10">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s="6">
        <f t="shared" si="385"/>
        <v>383.33333333333331</v>
      </c>
      <c r="Q4107" t="str">
        <f t="shared" si="386"/>
        <v>theater</v>
      </c>
      <c r="R4107" t="str">
        <f t="shared" si="387"/>
        <v>plays</v>
      </c>
      <c r="S4107" s="10">
        <f t="shared" si="388"/>
        <v>42697.010520833333</v>
      </c>
      <c r="T4107" s="10">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s="6">
        <f t="shared" si="385"/>
        <v>106.96969696969697</v>
      </c>
      <c r="Q4108" t="str">
        <f t="shared" si="386"/>
        <v>theater</v>
      </c>
      <c r="R4108" t="str">
        <f t="shared" si="387"/>
        <v>plays</v>
      </c>
      <c r="S4108" s="10">
        <f t="shared" si="388"/>
        <v>42053.049375000002</v>
      </c>
      <c r="T4108" s="10">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s="6">
        <f t="shared" si="385"/>
        <v>10.25</v>
      </c>
      <c r="Q4109" t="str">
        <f t="shared" si="386"/>
        <v>theater</v>
      </c>
      <c r="R4109" t="str">
        <f t="shared" si="387"/>
        <v>plays</v>
      </c>
      <c r="S4109" s="10">
        <f t="shared" si="388"/>
        <v>41883.916678240741</v>
      </c>
      <c r="T4109" s="10">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s="6">
        <f t="shared" si="385"/>
        <v>59</v>
      </c>
      <c r="Q4110" t="str">
        <f t="shared" si="386"/>
        <v>theater</v>
      </c>
      <c r="R4110" t="str">
        <f t="shared" si="387"/>
        <v>plays</v>
      </c>
      <c r="S4110" s="10">
        <f t="shared" si="388"/>
        <v>42767.031678240746</v>
      </c>
      <c r="T4110" s="10">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0">
        <f t="shared" si="388"/>
        <v>42307.539398148147</v>
      </c>
      <c r="T4111" s="10">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s="6">
        <f t="shared" si="385"/>
        <v>15.666666666666666</v>
      </c>
      <c r="Q4113" t="str">
        <f t="shared" si="386"/>
        <v>theater</v>
      </c>
      <c r="R4113" t="str">
        <f t="shared" si="387"/>
        <v>plays</v>
      </c>
      <c r="S4113" s="10">
        <f t="shared" si="388"/>
        <v>42029.135879629626</v>
      </c>
      <c r="T4113" s="10">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s="6">
        <f t="shared" si="385"/>
        <v>1</v>
      </c>
      <c r="Q4114" t="str">
        <f t="shared" si="386"/>
        <v>theater</v>
      </c>
      <c r="R4114" t="str">
        <f t="shared" si="387"/>
        <v>plays</v>
      </c>
      <c r="S4114" s="10">
        <f t="shared" si="388"/>
        <v>42400.946597222224</v>
      </c>
      <c r="T4114" s="10">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s="6">
        <f t="shared" si="385"/>
        <v>1</v>
      </c>
      <c r="Q4115" t="str">
        <f t="shared" si="386"/>
        <v>theater</v>
      </c>
      <c r="R4115" t="str">
        <f t="shared" si="387"/>
        <v>plays</v>
      </c>
      <c r="S4115" s="10">
        <f t="shared" si="388"/>
        <v>42358.573182870372</v>
      </c>
      <c r="T4115" s="10">
        <f t="shared" si="389"/>
        <v>42377.273611111115</v>
      </c>
    </row>
  </sheetData>
  <autoFilter ref="A1:T4115" xr:uid="{C2287356-D78A-6E43-850F-5994EA1A0A2C}"/>
  <conditionalFormatting sqref="F1:F1048576">
    <cfRule type="containsText" dxfId="11" priority="2" operator="containsText" text="live">
      <formula>NOT(ISERROR(SEARCH("live",F1)))</formula>
    </cfRule>
    <cfRule type="containsText" dxfId="10" priority="3" operator="containsText" text="Failed">
      <formula>NOT(ISERROR(SEARCH("Failed",F1)))</formula>
    </cfRule>
    <cfRule type="containsText" dxfId="9" priority="4" operator="containsText" text="Canceled">
      <formula>NOT(ISERROR(SEARCH("Canceled",F1)))</formula>
    </cfRule>
    <cfRule type="containsText" dxfId="8" priority="5" operator="containsText" text="Successful">
      <formula>NOT(ISERROR(SEARCH("Successful",F1)))</formula>
    </cfRule>
  </conditionalFormatting>
  <conditionalFormatting sqref="O1:O1048576">
    <cfRule type="colorScale" priority="1">
      <colorScale>
        <cfvo type="num" val="0"/>
        <cfvo type="num" val="100"/>
        <cfvo type="num" val="200"/>
        <color rgb="FFFF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6D0BD-9097-A641-BB6C-160C3C7A3BA4}">
  <dimension ref="A1:F14"/>
  <sheetViews>
    <sheetView workbookViewId="0">
      <selection activeCell="A3" sqref="A3:G1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8223</v>
      </c>
      <c r="B1" t="s">
        <v>8340</v>
      </c>
    </row>
    <row r="3" spans="1:6" x14ac:dyDescent="0.2">
      <c r="A3" s="7" t="s">
        <v>8341</v>
      </c>
      <c r="B3" s="7" t="s">
        <v>8339</v>
      </c>
    </row>
    <row r="4" spans="1:6" x14ac:dyDescent="0.2">
      <c r="A4" s="7" t="s">
        <v>8331</v>
      </c>
      <c r="B4" t="s">
        <v>8220</v>
      </c>
      <c r="C4" t="s">
        <v>8221</v>
      </c>
      <c r="D4" t="s">
        <v>8222</v>
      </c>
      <c r="E4" t="s">
        <v>8219</v>
      </c>
      <c r="F4" t="s">
        <v>8338</v>
      </c>
    </row>
    <row r="5" spans="1:6" x14ac:dyDescent="0.2">
      <c r="A5" s="8" t="s">
        <v>8322</v>
      </c>
      <c r="B5" s="9">
        <v>40</v>
      </c>
      <c r="C5" s="9">
        <v>180</v>
      </c>
      <c r="D5" s="9"/>
      <c r="E5" s="9">
        <v>300</v>
      </c>
      <c r="F5" s="9">
        <v>520</v>
      </c>
    </row>
    <row r="6" spans="1:6" x14ac:dyDescent="0.2">
      <c r="A6" s="8" t="s">
        <v>8316</v>
      </c>
      <c r="B6" s="9">
        <v>20</v>
      </c>
      <c r="C6" s="9">
        <v>140</v>
      </c>
      <c r="D6" s="9">
        <v>6</v>
      </c>
      <c r="E6" s="9">
        <v>34</v>
      </c>
      <c r="F6" s="9">
        <v>200</v>
      </c>
    </row>
    <row r="7" spans="1:6" x14ac:dyDescent="0.2">
      <c r="A7" s="8" t="s">
        <v>8329</v>
      </c>
      <c r="B7" s="9"/>
      <c r="C7" s="9">
        <v>140</v>
      </c>
      <c r="D7" s="9"/>
      <c r="E7" s="9">
        <v>80</v>
      </c>
      <c r="F7" s="9">
        <v>220</v>
      </c>
    </row>
    <row r="8" spans="1:6" x14ac:dyDescent="0.2">
      <c r="A8" s="8" t="s">
        <v>8332</v>
      </c>
      <c r="B8" s="9">
        <v>24</v>
      </c>
      <c r="C8" s="9"/>
      <c r="D8" s="9"/>
      <c r="E8" s="9"/>
      <c r="F8" s="9">
        <v>24</v>
      </c>
    </row>
    <row r="9" spans="1:6" x14ac:dyDescent="0.2">
      <c r="A9" s="8" t="s">
        <v>8333</v>
      </c>
      <c r="B9" s="9">
        <v>20</v>
      </c>
      <c r="C9" s="9">
        <v>120</v>
      </c>
      <c r="D9" s="9">
        <v>20</v>
      </c>
      <c r="E9" s="9">
        <v>540</v>
      </c>
      <c r="F9" s="9">
        <v>700</v>
      </c>
    </row>
    <row r="10" spans="1:6" x14ac:dyDescent="0.2">
      <c r="A10" s="8" t="s">
        <v>8334</v>
      </c>
      <c r="B10" s="9"/>
      <c r="C10" s="9">
        <v>117</v>
      </c>
      <c r="D10" s="9"/>
      <c r="E10" s="9">
        <v>103</v>
      </c>
      <c r="F10" s="9">
        <v>220</v>
      </c>
    </row>
    <row r="11" spans="1:6" x14ac:dyDescent="0.2">
      <c r="A11" s="8" t="s">
        <v>8335</v>
      </c>
      <c r="B11" s="9">
        <v>30</v>
      </c>
      <c r="C11" s="9">
        <v>127</v>
      </c>
      <c r="D11" s="9"/>
      <c r="E11" s="9">
        <v>80</v>
      </c>
      <c r="F11" s="9">
        <v>237</v>
      </c>
    </row>
    <row r="12" spans="1:6" x14ac:dyDescent="0.2">
      <c r="A12" s="8" t="s">
        <v>8336</v>
      </c>
      <c r="B12" s="9">
        <v>178</v>
      </c>
      <c r="C12" s="9">
        <v>213</v>
      </c>
      <c r="D12" s="9"/>
      <c r="E12" s="9">
        <v>209</v>
      </c>
      <c r="F12" s="9">
        <v>600</v>
      </c>
    </row>
    <row r="13" spans="1:6" x14ac:dyDescent="0.2">
      <c r="A13" s="8" t="s">
        <v>8337</v>
      </c>
      <c r="B13" s="9">
        <v>37</v>
      </c>
      <c r="C13" s="9">
        <v>493</v>
      </c>
      <c r="D13" s="9">
        <v>24</v>
      </c>
      <c r="E13" s="9">
        <v>839</v>
      </c>
      <c r="F13" s="9">
        <v>1393</v>
      </c>
    </row>
    <row r="14" spans="1:6" x14ac:dyDescent="0.2">
      <c r="A14" s="8" t="s">
        <v>8338</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EC19B-782B-E244-8337-0C1E15DDB80D}">
  <dimension ref="A1:F47"/>
  <sheetViews>
    <sheetView workbookViewId="0">
      <selection activeCell="I13" sqref="I13"/>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8223</v>
      </c>
      <c r="B1" t="s">
        <v>8340</v>
      </c>
    </row>
    <row r="2" spans="1:6" x14ac:dyDescent="0.2">
      <c r="A2" s="7" t="s">
        <v>8308</v>
      </c>
      <c r="B2" t="s">
        <v>8340</v>
      </c>
    </row>
    <row r="4" spans="1:6" x14ac:dyDescent="0.2">
      <c r="A4" s="7" t="s">
        <v>8341</v>
      </c>
      <c r="B4" s="7" t="s">
        <v>8339</v>
      </c>
    </row>
    <row r="5" spans="1:6" x14ac:dyDescent="0.2">
      <c r="A5" s="7" t="s">
        <v>8331</v>
      </c>
      <c r="B5" t="s">
        <v>8220</v>
      </c>
      <c r="C5" t="s">
        <v>8221</v>
      </c>
      <c r="D5" t="s">
        <v>8222</v>
      </c>
      <c r="E5" t="s">
        <v>8219</v>
      </c>
      <c r="F5" t="s">
        <v>8338</v>
      </c>
    </row>
    <row r="6" spans="1:6" x14ac:dyDescent="0.2">
      <c r="A6" s="8" t="s">
        <v>8328</v>
      </c>
      <c r="B6" s="9"/>
      <c r="C6" s="9">
        <v>100</v>
      </c>
      <c r="D6" s="9"/>
      <c r="E6" s="9"/>
      <c r="F6" s="9">
        <v>100</v>
      </c>
    </row>
    <row r="7" spans="1:6" x14ac:dyDescent="0.2">
      <c r="A7" s="8" t="s">
        <v>8342</v>
      </c>
      <c r="B7" s="9">
        <v>20</v>
      </c>
      <c r="C7" s="9"/>
      <c r="D7" s="9"/>
      <c r="E7" s="9"/>
      <c r="F7" s="9">
        <v>20</v>
      </c>
    </row>
    <row r="8" spans="1:6" x14ac:dyDescent="0.2">
      <c r="A8" s="8" t="s">
        <v>8343</v>
      </c>
      <c r="B8" s="9">
        <v>24</v>
      </c>
      <c r="C8" s="9"/>
      <c r="D8" s="9"/>
      <c r="E8" s="9"/>
      <c r="F8" s="9">
        <v>24</v>
      </c>
    </row>
    <row r="9" spans="1:6" x14ac:dyDescent="0.2">
      <c r="A9" s="8" t="s">
        <v>8344</v>
      </c>
      <c r="B9" s="9"/>
      <c r="C9" s="9">
        <v>40</v>
      </c>
      <c r="D9" s="9"/>
      <c r="E9" s="9"/>
      <c r="F9" s="9">
        <v>40</v>
      </c>
    </row>
    <row r="10" spans="1:6" x14ac:dyDescent="0.2">
      <c r="A10" s="8" t="s">
        <v>8321</v>
      </c>
      <c r="B10" s="9"/>
      <c r="C10" s="9"/>
      <c r="D10" s="9"/>
      <c r="E10" s="9">
        <v>40</v>
      </c>
      <c r="F10" s="9">
        <v>40</v>
      </c>
    </row>
    <row r="11" spans="1:6" x14ac:dyDescent="0.2">
      <c r="A11" s="8" t="s">
        <v>8327</v>
      </c>
      <c r="B11" s="9"/>
      <c r="C11" s="9"/>
      <c r="D11" s="9"/>
      <c r="E11" s="9">
        <v>180</v>
      </c>
      <c r="F11" s="9">
        <v>180</v>
      </c>
    </row>
    <row r="12" spans="1:6" x14ac:dyDescent="0.2">
      <c r="A12" s="8" t="s">
        <v>8326</v>
      </c>
      <c r="B12" s="9"/>
      <c r="C12" s="9">
        <v>80</v>
      </c>
      <c r="D12" s="9"/>
      <c r="E12" s="9"/>
      <c r="F12" s="9">
        <v>80</v>
      </c>
    </row>
    <row r="13" spans="1:6" x14ac:dyDescent="0.2">
      <c r="A13" s="8" t="s">
        <v>8313</v>
      </c>
      <c r="B13" s="9"/>
      <c r="C13" s="9"/>
      <c r="D13" s="9"/>
      <c r="E13" s="9">
        <v>40</v>
      </c>
      <c r="F13" s="9">
        <v>40</v>
      </c>
    </row>
    <row r="14" spans="1:6" x14ac:dyDescent="0.2">
      <c r="A14" s="8" t="s">
        <v>8319</v>
      </c>
      <c r="B14" s="9"/>
      <c r="C14" s="9">
        <v>40</v>
      </c>
      <c r="D14" s="9">
        <v>20</v>
      </c>
      <c r="E14" s="9"/>
      <c r="F14" s="9">
        <v>60</v>
      </c>
    </row>
    <row r="15" spans="1:6" x14ac:dyDescent="0.2">
      <c r="A15" s="8" t="s">
        <v>8345</v>
      </c>
      <c r="B15" s="9"/>
      <c r="C15" s="9">
        <v>40</v>
      </c>
      <c r="D15" s="9"/>
      <c r="E15" s="9"/>
      <c r="F15" s="9">
        <v>40</v>
      </c>
    </row>
    <row r="16" spans="1:6" x14ac:dyDescent="0.2">
      <c r="A16" s="8" t="s">
        <v>8346</v>
      </c>
      <c r="B16" s="9">
        <v>20</v>
      </c>
      <c r="C16" s="9">
        <v>120</v>
      </c>
      <c r="D16" s="9"/>
      <c r="E16" s="9"/>
      <c r="F16" s="9">
        <v>140</v>
      </c>
    </row>
    <row r="17" spans="1:6" x14ac:dyDescent="0.2">
      <c r="A17" s="8" t="s">
        <v>8347</v>
      </c>
      <c r="B17" s="9"/>
      <c r="C17" s="9">
        <v>20</v>
      </c>
      <c r="D17" s="9"/>
      <c r="E17" s="9"/>
      <c r="F17" s="9">
        <v>20</v>
      </c>
    </row>
    <row r="18" spans="1:6" x14ac:dyDescent="0.2">
      <c r="A18" s="8" t="s">
        <v>8348</v>
      </c>
      <c r="B18" s="9"/>
      <c r="C18" s="9"/>
      <c r="D18" s="9"/>
      <c r="E18" s="9">
        <v>140</v>
      </c>
      <c r="F18" s="9">
        <v>140</v>
      </c>
    </row>
    <row r="19" spans="1:6" x14ac:dyDescent="0.2">
      <c r="A19" s="8" t="s">
        <v>8312</v>
      </c>
      <c r="B19" s="9"/>
      <c r="C19" s="9">
        <v>20</v>
      </c>
      <c r="D19" s="9"/>
      <c r="E19" s="9">
        <v>140</v>
      </c>
      <c r="F19" s="9">
        <v>160</v>
      </c>
    </row>
    <row r="20" spans="1:6" x14ac:dyDescent="0.2">
      <c r="A20" s="8" t="s">
        <v>8311</v>
      </c>
      <c r="B20" s="9"/>
      <c r="C20" s="9">
        <v>60</v>
      </c>
      <c r="D20" s="9"/>
      <c r="E20" s="9"/>
      <c r="F20" s="9">
        <v>60</v>
      </c>
    </row>
    <row r="21" spans="1:6" x14ac:dyDescent="0.2">
      <c r="A21" s="8" t="s">
        <v>8349</v>
      </c>
      <c r="B21" s="9"/>
      <c r="C21" s="9">
        <v>11</v>
      </c>
      <c r="D21" s="9"/>
      <c r="E21" s="9">
        <v>9</v>
      </c>
      <c r="F21" s="9">
        <v>20</v>
      </c>
    </row>
    <row r="22" spans="1:6" x14ac:dyDescent="0.2">
      <c r="A22" s="8" t="s">
        <v>8310</v>
      </c>
      <c r="B22" s="9"/>
      <c r="C22" s="9"/>
      <c r="D22" s="9"/>
      <c r="E22" s="9">
        <v>20</v>
      </c>
      <c r="F22" s="9">
        <v>20</v>
      </c>
    </row>
    <row r="23" spans="1:6" x14ac:dyDescent="0.2">
      <c r="A23" s="8" t="s">
        <v>8315</v>
      </c>
      <c r="B23" s="9"/>
      <c r="C23" s="9">
        <v>40</v>
      </c>
      <c r="D23" s="9"/>
      <c r="E23" s="9"/>
      <c r="F23" s="9">
        <v>40</v>
      </c>
    </row>
    <row r="24" spans="1:6" x14ac:dyDescent="0.2">
      <c r="A24" s="8" t="s">
        <v>8350</v>
      </c>
      <c r="B24" s="9">
        <v>20</v>
      </c>
      <c r="C24" s="9">
        <v>60</v>
      </c>
      <c r="D24" s="9"/>
      <c r="E24" s="9">
        <v>60</v>
      </c>
      <c r="F24" s="9">
        <v>140</v>
      </c>
    </row>
    <row r="25" spans="1:6" x14ac:dyDescent="0.2">
      <c r="A25" s="8" t="s">
        <v>8351</v>
      </c>
      <c r="B25" s="9"/>
      <c r="C25" s="9">
        <v>20</v>
      </c>
      <c r="D25" s="9"/>
      <c r="E25" s="9"/>
      <c r="F25" s="9">
        <v>20</v>
      </c>
    </row>
    <row r="26" spans="1:6" x14ac:dyDescent="0.2">
      <c r="A26" s="8" t="s">
        <v>8352</v>
      </c>
      <c r="B26" s="9"/>
      <c r="C26" s="9"/>
      <c r="D26" s="9"/>
      <c r="E26" s="9">
        <v>60</v>
      </c>
      <c r="F26" s="9">
        <v>60</v>
      </c>
    </row>
    <row r="27" spans="1:6" x14ac:dyDescent="0.2">
      <c r="A27" s="8" t="s">
        <v>8353</v>
      </c>
      <c r="B27" s="9"/>
      <c r="C27" s="9">
        <v>20</v>
      </c>
      <c r="D27" s="9"/>
      <c r="E27" s="9"/>
      <c r="F27" s="9">
        <v>20</v>
      </c>
    </row>
    <row r="28" spans="1:6" x14ac:dyDescent="0.2">
      <c r="A28" s="8" t="s">
        <v>8354</v>
      </c>
      <c r="B28" s="9"/>
      <c r="C28" s="9">
        <v>57</v>
      </c>
      <c r="D28" s="9"/>
      <c r="E28" s="9">
        <v>103</v>
      </c>
      <c r="F28" s="9">
        <v>160</v>
      </c>
    </row>
    <row r="29" spans="1:6" x14ac:dyDescent="0.2">
      <c r="A29" s="8" t="s">
        <v>8355</v>
      </c>
      <c r="B29" s="9"/>
      <c r="C29" s="9">
        <v>20</v>
      </c>
      <c r="D29" s="9"/>
      <c r="E29" s="9"/>
      <c r="F29" s="9">
        <v>20</v>
      </c>
    </row>
    <row r="30" spans="1:6" x14ac:dyDescent="0.2">
      <c r="A30" s="8" t="s">
        <v>8356</v>
      </c>
      <c r="B30" s="9"/>
      <c r="C30" s="9">
        <v>353</v>
      </c>
      <c r="D30" s="9">
        <v>19</v>
      </c>
      <c r="E30" s="9">
        <v>694</v>
      </c>
      <c r="F30" s="9">
        <v>1066</v>
      </c>
    </row>
    <row r="31" spans="1:6" x14ac:dyDescent="0.2">
      <c r="A31" s="8" t="s">
        <v>8318</v>
      </c>
      <c r="B31" s="9"/>
      <c r="C31" s="9"/>
      <c r="D31" s="9"/>
      <c r="E31" s="9">
        <v>40</v>
      </c>
      <c r="F31" s="9">
        <v>40</v>
      </c>
    </row>
    <row r="32" spans="1:6" x14ac:dyDescent="0.2">
      <c r="A32" s="8" t="s">
        <v>8357</v>
      </c>
      <c r="B32" s="9"/>
      <c r="C32" s="9"/>
      <c r="D32" s="9"/>
      <c r="E32" s="9">
        <v>20</v>
      </c>
      <c r="F32" s="9">
        <v>20</v>
      </c>
    </row>
    <row r="33" spans="1:6" x14ac:dyDescent="0.2">
      <c r="A33" s="8" t="s">
        <v>8358</v>
      </c>
      <c r="B33" s="9"/>
      <c r="C33" s="9">
        <v>20</v>
      </c>
      <c r="D33" s="9"/>
      <c r="E33" s="9"/>
      <c r="F33" s="9">
        <v>20</v>
      </c>
    </row>
    <row r="34" spans="1:6" x14ac:dyDescent="0.2">
      <c r="A34" s="8" t="s">
        <v>8309</v>
      </c>
      <c r="B34" s="9"/>
      <c r="C34" s="9"/>
      <c r="D34" s="9"/>
      <c r="E34" s="9">
        <v>260</v>
      </c>
      <c r="F34" s="9">
        <v>260</v>
      </c>
    </row>
    <row r="35" spans="1:6" x14ac:dyDescent="0.2">
      <c r="A35" s="8" t="s">
        <v>8325</v>
      </c>
      <c r="B35" s="9">
        <v>40</v>
      </c>
      <c r="C35" s="9"/>
      <c r="D35" s="9"/>
      <c r="E35" s="9"/>
      <c r="F35" s="9">
        <v>40</v>
      </c>
    </row>
    <row r="36" spans="1:6" x14ac:dyDescent="0.2">
      <c r="A36" s="8" t="s">
        <v>8324</v>
      </c>
      <c r="B36" s="9"/>
      <c r="C36" s="9"/>
      <c r="D36" s="9"/>
      <c r="E36" s="9">
        <v>60</v>
      </c>
      <c r="F36" s="9">
        <v>60</v>
      </c>
    </row>
    <row r="37" spans="1:6" x14ac:dyDescent="0.2">
      <c r="A37" s="8" t="s">
        <v>8359</v>
      </c>
      <c r="B37" s="9"/>
      <c r="C37" s="9"/>
      <c r="D37" s="9">
        <v>6</v>
      </c>
      <c r="E37" s="9">
        <v>34</v>
      </c>
      <c r="F37" s="9">
        <v>40</v>
      </c>
    </row>
    <row r="38" spans="1:6" x14ac:dyDescent="0.2">
      <c r="A38" s="8" t="s">
        <v>8360</v>
      </c>
      <c r="B38" s="9">
        <v>18</v>
      </c>
      <c r="C38" s="9">
        <v>2</v>
      </c>
      <c r="D38" s="9"/>
      <c r="E38" s="9">
        <v>40</v>
      </c>
      <c r="F38" s="9">
        <v>60</v>
      </c>
    </row>
    <row r="39" spans="1:6" x14ac:dyDescent="0.2">
      <c r="A39" s="8" t="s">
        <v>8361</v>
      </c>
      <c r="B39" s="9">
        <v>17</v>
      </c>
      <c r="C39" s="9">
        <v>80</v>
      </c>
      <c r="D39" s="9">
        <v>5</v>
      </c>
      <c r="E39" s="9">
        <v>85</v>
      </c>
      <c r="F39" s="9">
        <v>187</v>
      </c>
    </row>
    <row r="40" spans="1:6" x14ac:dyDescent="0.2">
      <c r="A40" s="8" t="s">
        <v>8320</v>
      </c>
      <c r="B40" s="9"/>
      <c r="C40" s="9"/>
      <c r="D40" s="9"/>
      <c r="E40" s="9">
        <v>80</v>
      </c>
      <c r="F40" s="9">
        <v>80</v>
      </c>
    </row>
    <row r="41" spans="1:6" x14ac:dyDescent="0.2">
      <c r="A41" s="8" t="s">
        <v>8323</v>
      </c>
      <c r="B41" s="9"/>
      <c r="C41" s="9"/>
      <c r="D41" s="9"/>
      <c r="E41" s="9">
        <v>60</v>
      </c>
      <c r="F41" s="9">
        <v>60</v>
      </c>
    </row>
    <row r="42" spans="1:6" x14ac:dyDescent="0.2">
      <c r="A42" s="8" t="s">
        <v>8362</v>
      </c>
      <c r="B42" s="9">
        <v>10</v>
      </c>
      <c r="C42" s="9">
        <v>47</v>
      </c>
      <c r="D42" s="9"/>
      <c r="E42" s="9"/>
      <c r="F42" s="9">
        <v>57</v>
      </c>
    </row>
    <row r="43" spans="1:6" x14ac:dyDescent="0.2">
      <c r="A43" s="8" t="s">
        <v>8314</v>
      </c>
      <c r="B43" s="9"/>
      <c r="C43" s="9">
        <v>100</v>
      </c>
      <c r="D43" s="9"/>
      <c r="E43" s="9"/>
      <c r="F43" s="9">
        <v>100</v>
      </c>
    </row>
    <row r="44" spans="1:6" x14ac:dyDescent="0.2">
      <c r="A44" s="8" t="s">
        <v>8363</v>
      </c>
      <c r="B44" s="9">
        <v>60</v>
      </c>
      <c r="C44" s="9">
        <v>120</v>
      </c>
      <c r="D44" s="9"/>
      <c r="E44" s="9">
        <v>20</v>
      </c>
      <c r="F44" s="9">
        <v>200</v>
      </c>
    </row>
    <row r="45" spans="1:6" x14ac:dyDescent="0.2">
      <c r="A45" s="8" t="s">
        <v>8364</v>
      </c>
      <c r="B45" s="9">
        <v>100</v>
      </c>
      <c r="C45" s="9">
        <v>60</v>
      </c>
      <c r="D45" s="9"/>
      <c r="E45" s="9"/>
      <c r="F45" s="9">
        <v>160</v>
      </c>
    </row>
    <row r="46" spans="1:6" x14ac:dyDescent="0.2">
      <c r="A46" s="8" t="s">
        <v>8317</v>
      </c>
      <c r="B46" s="9">
        <v>20</v>
      </c>
      <c r="C46" s="9"/>
      <c r="D46" s="9"/>
      <c r="E46" s="9"/>
      <c r="F46" s="9">
        <v>20</v>
      </c>
    </row>
    <row r="47" spans="1:6" x14ac:dyDescent="0.2">
      <c r="A47" s="8" t="s">
        <v>8338</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7794B-CD59-644E-B1B3-4C66D84BDA22}">
  <dimension ref="A1:F18"/>
  <sheetViews>
    <sheetView workbookViewId="0">
      <selection activeCell="A4" activeCellId="1" sqref="A1:B2 A4:G19"/>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7" t="s">
        <v>8308</v>
      </c>
      <c r="B1" t="s">
        <v>8340</v>
      </c>
    </row>
    <row r="2" spans="1:6" x14ac:dyDescent="0.2">
      <c r="A2" s="7" t="s">
        <v>8379</v>
      </c>
      <c r="B2" t="s">
        <v>8340</v>
      </c>
    </row>
    <row r="4" spans="1:6" x14ac:dyDescent="0.2">
      <c r="A4" s="7" t="s">
        <v>8341</v>
      </c>
      <c r="B4" s="7" t="s">
        <v>8339</v>
      </c>
    </row>
    <row r="5" spans="1:6" x14ac:dyDescent="0.2">
      <c r="A5" s="7" t="s">
        <v>8331</v>
      </c>
      <c r="B5" t="s">
        <v>8220</v>
      </c>
      <c r="C5" t="s">
        <v>8221</v>
      </c>
      <c r="D5" t="s">
        <v>8222</v>
      </c>
      <c r="E5" t="s">
        <v>8219</v>
      </c>
      <c r="F5" t="s">
        <v>8338</v>
      </c>
    </row>
    <row r="6" spans="1:6" x14ac:dyDescent="0.2">
      <c r="A6" s="8" t="s">
        <v>8373</v>
      </c>
      <c r="B6" s="9">
        <v>34</v>
      </c>
      <c r="C6" s="9">
        <v>149</v>
      </c>
      <c r="D6" s="9">
        <v>2</v>
      </c>
      <c r="E6" s="9">
        <v>182</v>
      </c>
      <c r="F6" s="9">
        <v>367</v>
      </c>
    </row>
    <row r="7" spans="1:6" x14ac:dyDescent="0.2">
      <c r="A7" s="8" t="s">
        <v>8374</v>
      </c>
      <c r="B7" s="9">
        <v>27</v>
      </c>
      <c r="C7" s="9">
        <v>106</v>
      </c>
      <c r="D7" s="9">
        <v>18</v>
      </c>
      <c r="E7" s="9">
        <v>202</v>
      </c>
      <c r="F7" s="9">
        <v>353</v>
      </c>
    </row>
    <row r="8" spans="1:6" x14ac:dyDescent="0.2">
      <c r="A8" s="8" t="s">
        <v>8375</v>
      </c>
      <c r="B8" s="9">
        <v>28</v>
      </c>
      <c r="C8" s="9">
        <v>108</v>
      </c>
      <c r="D8" s="9">
        <v>30</v>
      </c>
      <c r="E8" s="9">
        <v>180</v>
      </c>
      <c r="F8" s="9">
        <v>346</v>
      </c>
    </row>
    <row r="9" spans="1:6" x14ac:dyDescent="0.2">
      <c r="A9" s="8" t="s">
        <v>8376</v>
      </c>
      <c r="B9" s="9">
        <v>27</v>
      </c>
      <c r="C9" s="9">
        <v>102</v>
      </c>
      <c r="D9" s="9"/>
      <c r="E9" s="9">
        <v>192</v>
      </c>
      <c r="F9" s="9">
        <v>321</v>
      </c>
    </row>
    <row r="10" spans="1:6" x14ac:dyDescent="0.2">
      <c r="A10" s="8" t="s">
        <v>8367</v>
      </c>
      <c r="B10" s="9">
        <v>26</v>
      </c>
      <c r="C10" s="9">
        <v>126</v>
      </c>
      <c r="D10" s="9"/>
      <c r="E10" s="9">
        <v>234</v>
      </c>
      <c r="F10" s="9">
        <v>386</v>
      </c>
    </row>
    <row r="11" spans="1:6" x14ac:dyDescent="0.2">
      <c r="A11" s="8" t="s">
        <v>8377</v>
      </c>
      <c r="B11" s="9">
        <v>27</v>
      </c>
      <c r="C11" s="9">
        <v>147</v>
      </c>
      <c r="D11" s="9"/>
      <c r="E11" s="9">
        <v>211</v>
      </c>
      <c r="F11" s="9">
        <v>385</v>
      </c>
    </row>
    <row r="12" spans="1:6" x14ac:dyDescent="0.2">
      <c r="A12" s="8" t="s">
        <v>8368</v>
      </c>
      <c r="B12" s="9">
        <v>43</v>
      </c>
      <c r="C12" s="9">
        <v>150</v>
      </c>
      <c r="D12" s="9"/>
      <c r="E12" s="9">
        <v>194</v>
      </c>
      <c r="F12" s="9">
        <v>387</v>
      </c>
    </row>
    <row r="13" spans="1:6" x14ac:dyDescent="0.2">
      <c r="A13" s="8" t="s">
        <v>8369</v>
      </c>
      <c r="B13" s="9">
        <v>33</v>
      </c>
      <c r="C13" s="9">
        <v>134</v>
      </c>
      <c r="D13" s="9"/>
      <c r="E13" s="9">
        <v>166</v>
      </c>
      <c r="F13" s="9">
        <v>333</v>
      </c>
    </row>
    <row r="14" spans="1:6" x14ac:dyDescent="0.2">
      <c r="A14" s="8" t="s">
        <v>8370</v>
      </c>
      <c r="B14" s="9">
        <v>24</v>
      </c>
      <c r="C14" s="9">
        <v>127</v>
      </c>
      <c r="D14" s="9"/>
      <c r="E14" s="9">
        <v>147</v>
      </c>
      <c r="F14" s="9">
        <v>298</v>
      </c>
    </row>
    <row r="15" spans="1:6" x14ac:dyDescent="0.2">
      <c r="A15" s="8" t="s">
        <v>8371</v>
      </c>
      <c r="B15" s="9">
        <v>20</v>
      </c>
      <c r="C15" s="9">
        <v>149</v>
      </c>
      <c r="D15" s="9"/>
      <c r="E15" s="9">
        <v>183</v>
      </c>
      <c r="F15" s="9">
        <v>352</v>
      </c>
    </row>
    <row r="16" spans="1:6" x14ac:dyDescent="0.2">
      <c r="A16" s="8" t="s">
        <v>8372</v>
      </c>
      <c r="B16" s="9">
        <v>37</v>
      </c>
      <c r="C16" s="9">
        <v>114</v>
      </c>
      <c r="D16" s="9"/>
      <c r="E16" s="9">
        <v>183</v>
      </c>
      <c r="F16" s="9">
        <v>334</v>
      </c>
    </row>
    <row r="17" spans="1:6" x14ac:dyDescent="0.2">
      <c r="A17" s="8" t="s">
        <v>8378</v>
      </c>
      <c r="B17" s="9">
        <v>23</v>
      </c>
      <c r="C17" s="9">
        <v>118</v>
      </c>
      <c r="D17" s="9"/>
      <c r="E17" s="9">
        <v>111</v>
      </c>
      <c r="F17" s="9">
        <v>252</v>
      </c>
    </row>
    <row r="18" spans="1:6" x14ac:dyDescent="0.2">
      <c r="A18" s="8" t="s">
        <v>8338</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EA4BF-1210-6440-A817-72F4786195E2}">
  <dimension ref="A1:H13"/>
  <sheetViews>
    <sheetView workbookViewId="0">
      <selection activeCell="K12" sqref="K12"/>
    </sheetView>
  </sheetViews>
  <sheetFormatPr baseColWidth="10" defaultRowHeight="15" x14ac:dyDescent="0.2"/>
  <cols>
    <col min="1" max="1" width="15.1640625" bestFit="1" customWidth="1"/>
    <col min="2" max="2" width="14.5" bestFit="1" customWidth="1"/>
    <col min="3" max="3" width="12.1640625" bestFit="1" customWidth="1"/>
    <col min="4" max="4" width="14.5" bestFit="1" customWidth="1"/>
    <col min="5" max="5" width="11.5" bestFit="1" customWidth="1"/>
    <col min="6" max="6" width="14.1640625" bestFit="1" customWidth="1"/>
    <col min="7" max="7" width="11.83203125" bestFit="1" customWidth="1"/>
    <col min="8" max="8" width="14.16406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COUNTIFS(Sheet1!D:D,"&lt;1000",Sheet1!F:F,"successful")</f>
        <v>322</v>
      </c>
      <c r="C2">
        <f>COUNTIFS(Sheet1!D:D,"&lt;1000",Sheet1!F:F,"failed")</f>
        <v>113</v>
      </c>
      <c r="D2">
        <f>COUNTIFS(Sheet1!D:D,"&lt;1000",Sheet1!F:F,"canceled")</f>
        <v>18</v>
      </c>
      <c r="E2">
        <f>SUM(B2:D2)</f>
        <v>453</v>
      </c>
      <c r="F2" s="12">
        <f>B2/E2</f>
        <v>0.71081677704194257</v>
      </c>
      <c r="G2" s="12">
        <f>C2/E2</f>
        <v>0.24944812362030905</v>
      </c>
      <c r="H2" s="12">
        <f>D2/E2</f>
        <v>3.9735099337748346E-2</v>
      </c>
    </row>
    <row r="3" spans="1:8" ht="16" x14ac:dyDescent="0.2">
      <c r="A3" t="s">
        <v>8389</v>
      </c>
      <c r="B3" s="11">
        <f>COUNTIFS(Sheet1!D:D,"&gt;=1000",Sheet1!D:D,"&lt;=4999",Sheet1!F:F,"successful")</f>
        <v>932</v>
      </c>
      <c r="C3" s="11">
        <f>COUNTIFS(Sheet1!D:D,"&gt;=1000",Sheet1!D:D,"&lt;=4999",Sheet1!F:F,"failed")</f>
        <v>420</v>
      </c>
      <c r="D3" s="11">
        <f>COUNTIFS(Sheet1!D:D,"&gt;=1000",Sheet1!D:D,"&lt;=4999",Sheet1!F:F,"canceled")</f>
        <v>60</v>
      </c>
      <c r="E3">
        <f t="shared" ref="E3:E13" si="0">SUM(B3:D3)</f>
        <v>1412</v>
      </c>
      <c r="F3" s="12">
        <f t="shared" ref="F3:F13" si="1">B3/E3</f>
        <v>0.66005665722379603</v>
      </c>
      <c r="G3" s="12">
        <f t="shared" ref="G3:G13" si="2">C3/E3</f>
        <v>0.29745042492917845</v>
      </c>
      <c r="H3" s="12">
        <f t="shared" ref="H3:H13" si="3">D3/E3</f>
        <v>4.2492917847025496E-2</v>
      </c>
    </row>
    <row r="4" spans="1:8" ht="16" x14ac:dyDescent="0.2">
      <c r="A4" t="s">
        <v>8390</v>
      </c>
      <c r="B4" s="11">
        <f>COUNTIFS(Sheet1!D:D,"&gt;=5000",Sheet1!D:D,"&lt;=9999",Sheet1!F:F,"successful")</f>
        <v>381</v>
      </c>
      <c r="C4" s="11">
        <f>COUNTIFS(Sheet1!D:D,"&gt;=5000",Sheet1!D:D,"&lt;=9999",Sheet1!F:F,"failed")</f>
        <v>283</v>
      </c>
      <c r="D4" s="11">
        <f>COUNTIFS(Sheet1!D:D,"&gt;=5000",Sheet1!D:D,"&lt;=9999",Sheet1!F:F,"canceled")</f>
        <v>52</v>
      </c>
      <c r="E4">
        <f t="shared" si="0"/>
        <v>716</v>
      </c>
      <c r="F4" s="12">
        <f t="shared" si="1"/>
        <v>0.53212290502793291</v>
      </c>
      <c r="G4" s="12">
        <f t="shared" si="2"/>
        <v>0.39525139664804471</v>
      </c>
      <c r="H4" s="12">
        <f t="shared" si="3"/>
        <v>7.2625698324022353E-2</v>
      </c>
    </row>
    <row r="5" spans="1:8" ht="16" x14ac:dyDescent="0.2">
      <c r="A5" t="s">
        <v>8391</v>
      </c>
      <c r="B5" s="11">
        <f>COUNTIFS(Sheet1!D:D,"&gt;=10000",Sheet1!D:D,"&lt;=14999",Sheet1!F:F,"successful")</f>
        <v>168</v>
      </c>
      <c r="C5" s="11">
        <f>COUNTIFS(Sheet1!D:D,"&gt;=10000",Sheet1!D:D,"&lt;=14999",Sheet1!F:F,"failed")</f>
        <v>144</v>
      </c>
      <c r="D5" s="11">
        <f>COUNTIFS(Sheet1!D:D,"&gt;=10000",Sheet1!D:D,"&lt;=14999",Sheet1!F:F,"canceled")</f>
        <v>40</v>
      </c>
      <c r="E5">
        <f t="shared" si="0"/>
        <v>352</v>
      </c>
      <c r="F5" s="12">
        <f t="shared" si="1"/>
        <v>0.47727272727272729</v>
      </c>
      <c r="G5" s="12">
        <f t="shared" si="2"/>
        <v>0.40909090909090912</v>
      </c>
      <c r="H5" s="12">
        <f t="shared" si="3"/>
        <v>0.11363636363636363</v>
      </c>
    </row>
    <row r="6" spans="1:8" ht="16" x14ac:dyDescent="0.2">
      <c r="A6" t="s">
        <v>8392</v>
      </c>
      <c r="B6" s="11">
        <f>COUNTIFS(Sheet1!D:D,"&gt;=15000",Sheet1!D:D,"&lt;=19999",Sheet1!F:F,"successful")</f>
        <v>94</v>
      </c>
      <c r="C6" s="11">
        <f>COUNTIFS(Sheet1!D:D,"&gt;=15000",Sheet1!D:D,"&lt;=19999",Sheet1!F:F,"failed")</f>
        <v>90</v>
      </c>
      <c r="D6" s="11">
        <f>COUNTIFS(Sheet1!D:D,"&gt;=15000",Sheet1!D:D,"&lt;=19999",Sheet1!F:F,"canceled")</f>
        <v>17</v>
      </c>
      <c r="E6">
        <f t="shared" si="0"/>
        <v>201</v>
      </c>
      <c r="F6" s="12">
        <f t="shared" si="1"/>
        <v>0.46766169154228854</v>
      </c>
      <c r="G6" s="12">
        <f t="shared" si="2"/>
        <v>0.44776119402985076</v>
      </c>
      <c r="H6" s="12">
        <f t="shared" si="3"/>
        <v>8.45771144278607E-2</v>
      </c>
    </row>
    <row r="7" spans="1:8" ht="16" x14ac:dyDescent="0.2">
      <c r="A7" t="s">
        <v>8393</v>
      </c>
      <c r="B7" s="11">
        <f>COUNTIFS(Sheet1!D:D,"&gt;=20000",Sheet1!D:D,"&lt;=24999",Sheet1!F:F,"successful")</f>
        <v>62</v>
      </c>
      <c r="C7" s="11">
        <f>COUNTIFS(Sheet1!D:D,"&gt;=20000",Sheet1!D:D,"&lt;=24999",Sheet1!F:F,"failed")</f>
        <v>72</v>
      </c>
      <c r="D7" s="11">
        <f>COUNTIFS(Sheet1!D:D,"&gt;=20000",Sheet1!D:D,"&lt;=24999",Sheet1!F:F,"canceled")</f>
        <v>14</v>
      </c>
      <c r="E7">
        <f t="shared" si="0"/>
        <v>148</v>
      </c>
      <c r="F7" s="12">
        <f t="shared" si="1"/>
        <v>0.41891891891891891</v>
      </c>
      <c r="G7" s="12">
        <f t="shared" si="2"/>
        <v>0.48648648648648651</v>
      </c>
      <c r="H7" s="12">
        <f t="shared" si="3"/>
        <v>9.45945945945946E-2</v>
      </c>
    </row>
    <row r="8" spans="1:8" ht="16" x14ac:dyDescent="0.2">
      <c r="A8" t="s">
        <v>8394</v>
      </c>
      <c r="B8" s="11">
        <f>COUNTIFS(Sheet1!D:D,"&gt;=25000",Sheet1!D:D,"&lt;=29999",Sheet1!F:F,"successful")</f>
        <v>55</v>
      </c>
      <c r="C8" s="11">
        <f>COUNTIFS(Sheet1!D:D,"&gt;=25000",Sheet1!D:D,"&lt;=29999",Sheet1!F:F,"failed")</f>
        <v>64</v>
      </c>
      <c r="D8" s="11">
        <f>COUNTIFS(Sheet1!D:D,"&gt;=25000",Sheet1!D:D,"&lt;=29999",Sheet1!F:F,"canceled")</f>
        <v>18</v>
      </c>
      <c r="E8">
        <f t="shared" si="0"/>
        <v>137</v>
      </c>
      <c r="F8" s="12">
        <f t="shared" si="1"/>
        <v>0.40145985401459855</v>
      </c>
      <c r="G8" s="12">
        <f t="shared" si="2"/>
        <v>0.46715328467153283</v>
      </c>
      <c r="H8" s="12">
        <f t="shared" si="3"/>
        <v>0.13138686131386862</v>
      </c>
    </row>
    <row r="9" spans="1:8" ht="16" x14ac:dyDescent="0.2">
      <c r="A9" t="s">
        <v>8395</v>
      </c>
      <c r="B9" s="11">
        <f>COUNTIFS(Sheet1!D:D,"&gt;=30000",Sheet1!D:D,"&lt;=34999",Sheet1!F:F,"successful")</f>
        <v>32</v>
      </c>
      <c r="C9" s="11">
        <f>COUNTIFS(Sheet1!D:D,"&gt;=30000",Sheet1!D:D,"&lt;=34999",Sheet1!F:F,"failed")</f>
        <v>37</v>
      </c>
      <c r="D9" s="11">
        <f>COUNTIFS(Sheet1!D:D,"&gt;=30000",Sheet1!D:D,"&lt;=34999",Sheet1!F:F,"canceled")</f>
        <v>13</v>
      </c>
      <c r="E9">
        <f t="shared" si="0"/>
        <v>82</v>
      </c>
      <c r="F9" s="12">
        <f t="shared" si="1"/>
        <v>0.3902439024390244</v>
      </c>
      <c r="G9" s="12">
        <f t="shared" si="2"/>
        <v>0.45121951219512196</v>
      </c>
      <c r="H9" s="12">
        <f t="shared" si="3"/>
        <v>0.15853658536585366</v>
      </c>
    </row>
    <row r="10" spans="1:8" ht="16" x14ac:dyDescent="0.2">
      <c r="A10" t="s">
        <v>8396</v>
      </c>
      <c r="B10" s="11">
        <f>COUNTIFS(Sheet1!D:D,"&gt;=35000",Sheet1!D:D,"&lt;=39999",Sheet1!F:F,"successful")</f>
        <v>26</v>
      </c>
      <c r="C10" s="11">
        <f>COUNTIFS(Sheet1!D:D,"&gt;=35000",Sheet1!D:D,"&lt;=39999",Sheet1!F:F,"failed")</f>
        <v>22</v>
      </c>
      <c r="D10" s="11">
        <f>COUNTIFS(Sheet1!D:D,"&gt;=35000",Sheet1!D:D,"&lt;=39999",Sheet1!F:F,"canceled")</f>
        <v>7</v>
      </c>
      <c r="E10">
        <f t="shared" si="0"/>
        <v>55</v>
      </c>
      <c r="F10" s="12">
        <f t="shared" si="1"/>
        <v>0.47272727272727272</v>
      </c>
      <c r="G10" s="12">
        <f t="shared" si="2"/>
        <v>0.4</v>
      </c>
      <c r="H10" s="12">
        <f t="shared" si="3"/>
        <v>0.12727272727272726</v>
      </c>
    </row>
    <row r="11" spans="1:8" ht="16" x14ac:dyDescent="0.2">
      <c r="A11" t="s">
        <v>8397</v>
      </c>
      <c r="B11" s="11">
        <f>COUNTIFS(Sheet1!D:D,"&gt;=40000",Sheet1!D:D,"&lt;=44999",Sheet1!F:F,"successful")</f>
        <v>21</v>
      </c>
      <c r="C11" s="11">
        <f>COUNTIFS(Sheet1!D:D,"&gt;=40000",Sheet1!D:D,"&lt;=44999",Sheet1!F:F,"failed")</f>
        <v>16</v>
      </c>
      <c r="D11" s="11">
        <f>COUNTIFS(Sheet1!D:D,"&gt;=40000",Sheet1!D:D,"&lt;=44999",Sheet1!F:F,"canceled")</f>
        <v>6</v>
      </c>
      <c r="E11">
        <f t="shared" si="0"/>
        <v>43</v>
      </c>
      <c r="F11" s="12">
        <f t="shared" si="1"/>
        <v>0.48837209302325579</v>
      </c>
      <c r="G11" s="12">
        <f t="shared" si="2"/>
        <v>0.37209302325581395</v>
      </c>
      <c r="H11" s="12">
        <f t="shared" si="3"/>
        <v>0.13953488372093023</v>
      </c>
    </row>
    <row r="12" spans="1:8" ht="16" x14ac:dyDescent="0.2">
      <c r="A12" t="s">
        <v>8398</v>
      </c>
      <c r="B12" s="11">
        <f>COUNTIFS(Sheet1!D:D,"&gt;=45000",Sheet1!D:D,"&lt;=49999",Sheet1!F:F,"successful")</f>
        <v>6</v>
      </c>
      <c r="C12" s="11">
        <f>COUNTIFS(Sheet1!D:D,"&gt;=45000",Sheet1!D:D,"&lt;=49999",Sheet1!F:F,"failed")</f>
        <v>11</v>
      </c>
      <c r="D12" s="11">
        <f>COUNTIFS(Sheet1!D:D,"&gt;=45000",Sheet1!D:D,"&lt;=49999",Sheet1!F:F,"canceled")</f>
        <v>4</v>
      </c>
      <c r="E12">
        <f t="shared" si="0"/>
        <v>21</v>
      </c>
      <c r="F12" s="12">
        <f t="shared" si="1"/>
        <v>0.2857142857142857</v>
      </c>
      <c r="G12" s="12">
        <f t="shared" si="2"/>
        <v>0.52380952380952384</v>
      </c>
      <c r="H12" s="12">
        <f t="shared" si="3"/>
        <v>0.19047619047619047</v>
      </c>
    </row>
    <row r="13" spans="1:8" x14ac:dyDescent="0.2">
      <c r="A13" t="s">
        <v>8399</v>
      </c>
      <c r="B13">
        <f>COUNTIFS(Sheet1!D:D,"&gt;=50000",Sheet1!F:F,"successful")</f>
        <v>86</v>
      </c>
      <c r="C13">
        <f>COUNTIFS(Sheet1!D:D,"&gt;=50000",Sheet1!F:F,"failed")</f>
        <v>258</v>
      </c>
      <c r="D13">
        <f>COUNTIFS(Sheet1!D:D,"&gt;=50000",Sheet1!F:F,"canceled")</f>
        <v>100</v>
      </c>
      <c r="E13">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0EAEB-B44D-8B43-B30E-E1DBCD83D674}">
  <dimension ref="A1:Z2186"/>
  <sheetViews>
    <sheetView zoomScale="120" zoomScaleNormal="120" workbookViewId="0">
      <selection activeCell="T14" sqref="T14"/>
    </sheetView>
  </sheetViews>
  <sheetFormatPr baseColWidth="10" defaultRowHeight="15" x14ac:dyDescent="0.2"/>
  <cols>
    <col min="1" max="1" width="12.1640625" bestFit="1" customWidth="1"/>
    <col min="2" max="2" width="18.83203125" bestFit="1" customWidth="1"/>
    <col min="3" max="3" width="16.83203125" bestFit="1" customWidth="1"/>
    <col min="4" max="4" width="17.5" bestFit="1" customWidth="1"/>
    <col min="5" max="5" width="18" bestFit="1" customWidth="1"/>
    <col min="6" max="6" width="20.83203125" bestFit="1" customWidth="1"/>
    <col min="7" max="7" width="7.33203125" bestFit="1" customWidth="1"/>
    <col min="8" max="9" width="2.1640625" bestFit="1" customWidth="1"/>
    <col min="10" max="10" width="2" customWidth="1"/>
    <col min="11" max="11" width="8.6640625" bestFit="1" customWidth="1"/>
    <col min="12" max="12" width="12.33203125" bestFit="1" customWidth="1"/>
    <col min="13" max="13" width="3.1640625" bestFit="1" customWidth="1"/>
    <col min="14" max="14" width="5.33203125" bestFit="1" customWidth="1"/>
    <col min="15" max="15" width="12.33203125" bestFit="1" customWidth="1"/>
    <col min="16" max="19" width="3.1640625" bestFit="1" customWidth="1"/>
    <col min="20" max="20" width="8" bestFit="1" customWidth="1"/>
    <col min="21" max="21" width="12.1640625" bestFit="1" customWidth="1"/>
    <col min="22" max="22" width="7.33203125" bestFit="1" customWidth="1"/>
    <col min="23" max="23" width="6.1640625" bestFit="1" customWidth="1"/>
    <col min="24" max="24" width="4.1640625" bestFit="1" customWidth="1"/>
    <col min="25" max="25" width="7.6640625" bestFit="1" customWidth="1"/>
    <col min="26" max="26" width="16.33203125" bestFit="1" customWidth="1"/>
    <col min="27" max="101" width="3.1640625" bestFit="1" customWidth="1"/>
    <col min="102" max="438" width="4.1640625" bestFit="1" customWidth="1"/>
    <col min="439" max="501" width="5.1640625" bestFit="1" customWidth="1"/>
    <col min="502" max="503" width="6.1640625" bestFit="1" customWidth="1"/>
    <col min="504" max="504" width="6.33203125" bestFit="1" customWidth="1"/>
    <col min="505" max="505" width="10" bestFit="1" customWidth="1"/>
    <col min="506" max="713" width="10.5" bestFit="1" customWidth="1"/>
    <col min="714" max="714" width="13" bestFit="1" customWidth="1"/>
    <col min="715" max="715" width="8" bestFit="1" customWidth="1"/>
    <col min="716" max="716" width="10.5" bestFit="1" customWidth="1"/>
    <col min="717" max="717" width="10" bestFit="1" customWidth="1"/>
  </cols>
  <sheetData>
    <row r="1" spans="1:26" x14ac:dyDescent="0.2">
      <c r="K1" s="1" t="s">
        <v>8218</v>
      </c>
      <c r="L1" s="1" t="s">
        <v>8262</v>
      </c>
      <c r="N1" s="1" t="s">
        <v>8218</v>
      </c>
      <c r="O1" s="1" t="s">
        <v>8262</v>
      </c>
      <c r="U1" t="s">
        <v>8400</v>
      </c>
      <c r="V1" t="s">
        <v>8406</v>
      </c>
      <c r="W1" t="s">
        <v>8409</v>
      </c>
      <c r="X1" t="s">
        <v>8410</v>
      </c>
      <c r="Y1" t="s">
        <v>8411</v>
      </c>
      <c r="Z1" t="s">
        <v>8412</v>
      </c>
    </row>
    <row r="2" spans="1:26" x14ac:dyDescent="0.2">
      <c r="K2" t="s">
        <v>8219</v>
      </c>
      <c r="L2">
        <v>182</v>
      </c>
      <c r="N2" t="s">
        <v>8221</v>
      </c>
      <c r="O2">
        <v>0</v>
      </c>
      <c r="T2" t="s">
        <v>8407</v>
      </c>
      <c r="U2">
        <f>AVERAGE(L2:L2186)</f>
        <v>194.42517162471395</v>
      </c>
      <c r="V2">
        <f>MEDIAN(L2:L2186)</f>
        <v>62</v>
      </c>
      <c r="W2">
        <f>MAX(L2:L2186)</f>
        <v>26457</v>
      </c>
      <c r="X2">
        <f>MIN($L$2:$M$2186)</f>
        <v>1</v>
      </c>
      <c r="Y2">
        <f>VAR($L$2:$M$2186)</f>
        <v>713167.37912800396</v>
      </c>
      <c r="Z2">
        <f>_xlfn.STDEV.P($L$2:$M$2186)</f>
        <v>844.29910975602149</v>
      </c>
    </row>
    <row r="3" spans="1:26" x14ac:dyDescent="0.2">
      <c r="A3" s="7" t="s">
        <v>8331</v>
      </c>
      <c r="B3" t="s">
        <v>8402</v>
      </c>
      <c r="C3" t="s">
        <v>8401</v>
      </c>
      <c r="D3" t="s">
        <v>8403</v>
      </c>
      <c r="E3" t="s">
        <v>8405</v>
      </c>
      <c r="F3" t="s">
        <v>8404</v>
      </c>
      <c r="K3" t="s">
        <v>8219</v>
      </c>
      <c r="L3">
        <v>79</v>
      </c>
      <c r="N3" t="s">
        <v>8221</v>
      </c>
      <c r="O3">
        <v>1</v>
      </c>
      <c r="T3" t="s">
        <v>8408</v>
      </c>
      <c r="U3">
        <f>AVERAGE(O2:O1531)</f>
        <v>17.709803921568628</v>
      </c>
      <c r="V3">
        <f>MEDIAN(O2:O1531)</f>
        <v>4</v>
      </c>
      <c r="W3">
        <f>MAX(O2:O1531)</f>
        <v>1293</v>
      </c>
      <c r="X3">
        <f>MIN($O$2:$O$1531)</f>
        <v>0</v>
      </c>
      <c r="Y3">
        <f>_xlfn.VAR.P($O$2:$O$1531)</f>
        <v>3773.2216685890044</v>
      </c>
      <c r="Z3">
        <f>_xlfn.STDEV.P($O$2:$O$1531)</f>
        <v>61.426555076684906</v>
      </c>
    </row>
    <row r="4" spans="1:26" x14ac:dyDescent="0.2">
      <c r="A4" s="8" t="s">
        <v>8221</v>
      </c>
      <c r="B4" s="13">
        <v>17.709803921568628</v>
      </c>
      <c r="C4" s="9">
        <v>1293</v>
      </c>
      <c r="D4" s="9">
        <v>0</v>
      </c>
      <c r="E4" s="9">
        <v>3773.2216685890044</v>
      </c>
      <c r="F4" s="9">
        <v>61.426555076684906</v>
      </c>
      <c r="K4" t="s">
        <v>8219</v>
      </c>
      <c r="L4">
        <v>35</v>
      </c>
      <c r="N4" t="s">
        <v>8221</v>
      </c>
      <c r="O4">
        <v>10</v>
      </c>
    </row>
    <row r="5" spans="1:26" x14ac:dyDescent="0.2">
      <c r="A5" s="8" t="s">
        <v>8219</v>
      </c>
      <c r="B5" s="13">
        <v>194.42517162471395</v>
      </c>
      <c r="C5" s="9">
        <v>26457</v>
      </c>
      <c r="D5" s="9">
        <v>1</v>
      </c>
      <c r="E5" s="9">
        <v>712840.9867348104</v>
      </c>
      <c r="F5" s="9">
        <v>844.29910975602149</v>
      </c>
      <c r="K5" t="s">
        <v>8219</v>
      </c>
      <c r="L5">
        <v>150</v>
      </c>
      <c r="N5" t="s">
        <v>8221</v>
      </c>
      <c r="O5">
        <v>0</v>
      </c>
      <c r="U5" t="s">
        <v>8407</v>
      </c>
      <c r="V5" t="s">
        <v>8408</v>
      </c>
    </row>
    <row r="6" spans="1:26" x14ac:dyDescent="0.2">
      <c r="A6" s="8" t="s">
        <v>8338</v>
      </c>
      <c r="B6" s="9">
        <v>121.64602960969044</v>
      </c>
      <c r="C6" s="9">
        <v>26457</v>
      </c>
      <c r="D6" s="9">
        <v>0</v>
      </c>
      <c r="E6" s="9">
        <v>428380.15922717005</v>
      </c>
      <c r="F6" s="9">
        <v>654.5075700304543</v>
      </c>
      <c r="K6" t="s">
        <v>8219</v>
      </c>
      <c r="L6">
        <v>284</v>
      </c>
      <c r="N6" t="s">
        <v>8221</v>
      </c>
      <c r="O6">
        <v>7</v>
      </c>
      <c r="T6" t="s">
        <v>8413</v>
      </c>
      <c r="U6">
        <f>_xlfn.QUARTILE.EXC(L2:L2186,1)</f>
        <v>29</v>
      </c>
      <c r="V6">
        <f>_xlfn.QUARTILE.EXC(O2:O1531,1)</f>
        <v>1</v>
      </c>
    </row>
    <row r="7" spans="1:26" x14ac:dyDescent="0.2">
      <c r="K7" t="s">
        <v>8219</v>
      </c>
      <c r="L7">
        <v>47</v>
      </c>
      <c r="N7" t="s">
        <v>8221</v>
      </c>
      <c r="O7">
        <v>0</v>
      </c>
      <c r="T7" t="s">
        <v>8406</v>
      </c>
      <c r="U7">
        <f>V2</f>
        <v>62</v>
      </c>
      <c r="V7">
        <f>W2</f>
        <v>26457</v>
      </c>
    </row>
    <row r="8" spans="1:26" x14ac:dyDescent="0.2">
      <c r="K8" t="s">
        <v>8219</v>
      </c>
      <c r="L8">
        <v>58</v>
      </c>
      <c r="N8" t="s">
        <v>8221</v>
      </c>
      <c r="O8">
        <v>1</v>
      </c>
      <c r="T8" t="s">
        <v>8414</v>
      </c>
      <c r="U8">
        <f>_xlfn.QUARTILE.EXC(L2:L2186,2)</f>
        <v>62</v>
      </c>
      <c r="V8">
        <f>V3</f>
        <v>4</v>
      </c>
    </row>
    <row r="9" spans="1:26" x14ac:dyDescent="0.2">
      <c r="K9" t="s">
        <v>8219</v>
      </c>
      <c r="L9">
        <v>57</v>
      </c>
      <c r="N9" t="s">
        <v>8221</v>
      </c>
      <c r="O9">
        <v>2</v>
      </c>
      <c r="T9" t="s">
        <v>8415</v>
      </c>
      <c r="U9">
        <f>_xlfn.QUARTILE.EXC(L2:L2186,3)</f>
        <v>141</v>
      </c>
      <c r="V9">
        <f>_xlfn.QUARTILE.EXC(O2:O1531,3)</f>
        <v>12</v>
      </c>
    </row>
    <row r="10" spans="1:26" x14ac:dyDescent="0.2">
      <c r="K10" t="s">
        <v>8219</v>
      </c>
      <c r="L10">
        <v>12</v>
      </c>
      <c r="N10" t="s">
        <v>8221</v>
      </c>
      <c r="O10">
        <v>3</v>
      </c>
      <c r="T10" t="s">
        <v>8416</v>
      </c>
      <c r="U10">
        <f>U9-U6</f>
        <v>112</v>
      </c>
      <c r="V10">
        <f>V9-V6</f>
        <v>11</v>
      </c>
    </row>
    <row r="11" spans="1:26" x14ac:dyDescent="0.2">
      <c r="K11" t="s">
        <v>8219</v>
      </c>
      <c r="L11">
        <v>20</v>
      </c>
      <c r="N11" t="s">
        <v>8221</v>
      </c>
      <c r="O11">
        <v>10</v>
      </c>
    </row>
    <row r="12" spans="1:26" x14ac:dyDescent="0.2">
      <c r="K12" t="s">
        <v>8219</v>
      </c>
      <c r="L12">
        <v>19</v>
      </c>
      <c r="N12" t="s">
        <v>8221</v>
      </c>
      <c r="O12">
        <v>10</v>
      </c>
    </row>
    <row r="13" spans="1:26" x14ac:dyDescent="0.2">
      <c r="K13" t="s">
        <v>8219</v>
      </c>
      <c r="L13">
        <v>75</v>
      </c>
      <c r="N13" t="s">
        <v>8221</v>
      </c>
      <c r="O13">
        <v>1</v>
      </c>
    </row>
    <row r="14" spans="1:26" x14ac:dyDescent="0.2">
      <c r="K14" t="s">
        <v>8219</v>
      </c>
      <c r="L14">
        <v>827</v>
      </c>
      <c r="N14" t="s">
        <v>8221</v>
      </c>
      <c r="O14">
        <v>0</v>
      </c>
    </row>
    <row r="15" spans="1:26" x14ac:dyDescent="0.2">
      <c r="K15" t="s">
        <v>8219</v>
      </c>
      <c r="L15">
        <v>51</v>
      </c>
      <c r="N15" t="s">
        <v>8221</v>
      </c>
      <c r="O15">
        <v>0</v>
      </c>
    </row>
    <row r="16" spans="1:26" x14ac:dyDescent="0.2">
      <c r="K16" t="s">
        <v>8219</v>
      </c>
      <c r="L16">
        <v>41</v>
      </c>
      <c r="N16" t="s">
        <v>8221</v>
      </c>
      <c r="O16">
        <v>0</v>
      </c>
    </row>
    <row r="17" spans="11:15" x14ac:dyDescent="0.2">
      <c r="K17" t="s">
        <v>8219</v>
      </c>
      <c r="L17">
        <v>98</v>
      </c>
      <c r="N17" t="s">
        <v>8221</v>
      </c>
      <c r="O17">
        <v>26</v>
      </c>
    </row>
    <row r="18" spans="11:15" x14ac:dyDescent="0.2">
      <c r="K18" t="s">
        <v>8219</v>
      </c>
      <c r="L18">
        <v>70</v>
      </c>
      <c r="N18" t="s">
        <v>8221</v>
      </c>
      <c r="O18">
        <v>0</v>
      </c>
    </row>
    <row r="19" spans="11:15" x14ac:dyDescent="0.2">
      <c r="K19" t="s">
        <v>8219</v>
      </c>
      <c r="L19">
        <v>36</v>
      </c>
      <c r="N19" t="s">
        <v>8221</v>
      </c>
      <c r="O19">
        <v>7</v>
      </c>
    </row>
    <row r="20" spans="11:15" x14ac:dyDescent="0.2">
      <c r="K20" t="s">
        <v>8219</v>
      </c>
      <c r="L20">
        <v>342</v>
      </c>
      <c r="N20" t="s">
        <v>8221</v>
      </c>
      <c r="O20">
        <v>0</v>
      </c>
    </row>
    <row r="21" spans="11:15" x14ac:dyDescent="0.2">
      <c r="K21" t="s">
        <v>8219</v>
      </c>
      <c r="L21">
        <v>22</v>
      </c>
      <c r="N21" t="s">
        <v>8221</v>
      </c>
      <c r="O21">
        <v>2</v>
      </c>
    </row>
    <row r="22" spans="11:15" x14ac:dyDescent="0.2">
      <c r="K22" t="s">
        <v>8219</v>
      </c>
      <c r="L22">
        <v>25</v>
      </c>
      <c r="N22" t="s">
        <v>8221</v>
      </c>
      <c r="O22">
        <v>13</v>
      </c>
    </row>
    <row r="23" spans="11:15" x14ac:dyDescent="0.2">
      <c r="K23" t="s">
        <v>8219</v>
      </c>
      <c r="L23">
        <v>101</v>
      </c>
      <c r="N23" t="s">
        <v>8221</v>
      </c>
      <c r="O23">
        <v>4</v>
      </c>
    </row>
    <row r="24" spans="11:15" x14ac:dyDescent="0.2">
      <c r="K24" t="s">
        <v>8219</v>
      </c>
      <c r="L24">
        <v>8</v>
      </c>
      <c r="N24" t="s">
        <v>8221</v>
      </c>
      <c r="O24">
        <v>0</v>
      </c>
    </row>
    <row r="25" spans="11:15" x14ac:dyDescent="0.2">
      <c r="K25" t="s">
        <v>8219</v>
      </c>
      <c r="L25">
        <v>23</v>
      </c>
      <c r="N25" t="s">
        <v>8221</v>
      </c>
      <c r="O25">
        <v>12</v>
      </c>
    </row>
    <row r="26" spans="11:15" x14ac:dyDescent="0.2">
      <c r="K26" t="s">
        <v>8219</v>
      </c>
      <c r="L26">
        <v>574</v>
      </c>
      <c r="N26" t="s">
        <v>8221</v>
      </c>
      <c r="O26">
        <v>2</v>
      </c>
    </row>
    <row r="27" spans="11:15" x14ac:dyDescent="0.2">
      <c r="K27" t="s">
        <v>8219</v>
      </c>
      <c r="L27">
        <v>14</v>
      </c>
      <c r="N27" t="s">
        <v>8221</v>
      </c>
      <c r="O27">
        <v>10</v>
      </c>
    </row>
    <row r="28" spans="11:15" x14ac:dyDescent="0.2">
      <c r="K28" t="s">
        <v>8219</v>
      </c>
      <c r="L28">
        <v>19</v>
      </c>
      <c r="N28" t="s">
        <v>8221</v>
      </c>
      <c r="O28">
        <v>0</v>
      </c>
    </row>
    <row r="29" spans="11:15" x14ac:dyDescent="0.2">
      <c r="K29" t="s">
        <v>8219</v>
      </c>
      <c r="L29">
        <v>150</v>
      </c>
      <c r="N29" t="s">
        <v>8221</v>
      </c>
      <c r="O29">
        <v>5</v>
      </c>
    </row>
    <row r="30" spans="11:15" x14ac:dyDescent="0.2">
      <c r="K30" t="s">
        <v>8219</v>
      </c>
      <c r="L30">
        <v>71</v>
      </c>
      <c r="N30" t="s">
        <v>8221</v>
      </c>
      <c r="O30">
        <v>0</v>
      </c>
    </row>
    <row r="31" spans="11:15" x14ac:dyDescent="0.2">
      <c r="K31" t="s">
        <v>8219</v>
      </c>
      <c r="L31">
        <v>117</v>
      </c>
      <c r="N31" t="s">
        <v>8221</v>
      </c>
      <c r="O31">
        <v>5</v>
      </c>
    </row>
    <row r="32" spans="11:15" x14ac:dyDescent="0.2">
      <c r="K32" t="s">
        <v>8219</v>
      </c>
      <c r="L32">
        <v>53</v>
      </c>
      <c r="N32" t="s">
        <v>8221</v>
      </c>
      <c r="O32">
        <v>1</v>
      </c>
    </row>
    <row r="33" spans="11:15" x14ac:dyDescent="0.2">
      <c r="K33" t="s">
        <v>8219</v>
      </c>
      <c r="L33">
        <v>1</v>
      </c>
      <c r="N33" t="s">
        <v>8221</v>
      </c>
      <c r="O33">
        <v>3</v>
      </c>
    </row>
    <row r="34" spans="11:15" x14ac:dyDescent="0.2">
      <c r="K34" t="s">
        <v>8219</v>
      </c>
      <c r="L34">
        <v>89</v>
      </c>
      <c r="N34" t="s">
        <v>8221</v>
      </c>
      <c r="O34">
        <v>3</v>
      </c>
    </row>
    <row r="35" spans="11:15" x14ac:dyDescent="0.2">
      <c r="K35" t="s">
        <v>8219</v>
      </c>
      <c r="L35">
        <v>64</v>
      </c>
      <c r="N35" t="s">
        <v>8221</v>
      </c>
      <c r="O35">
        <v>0</v>
      </c>
    </row>
    <row r="36" spans="11:15" x14ac:dyDescent="0.2">
      <c r="K36" t="s">
        <v>8219</v>
      </c>
      <c r="L36">
        <v>68</v>
      </c>
      <c r="N36" t="s">
        <v>8221</v>
      </c>
      <c r="O36">
        <v>3</v>
      </c>
    </row>
    <row r="37" spans="11:15" x14ac:dyDescent="0.2">
      <c r="K37" t="s">
        <v>8219</v>
      </c>
      <c r="L37">
        <v>28</v>
      </c>
      <c r="N37" t="s">
        <v>8221</v>
      </c>
      <c r="O37">
        <v>0</v>
      </c>
    </row>
    <row r="38" spans="11:15" x14ac:dyDescent="0.2">
      <c r="K38" t="s">
        <v>8219</v>
      </c>
      <c r="L38">
        <v>44</v>
      </c>
      <c r="N38" t="s">
        <v>8221</v>
      </c>
      <c r="O38">
        <v>19</v>
      </c>
    </row>
    <row r="39" spans="11:15" x14ac:dyDescent="0.2">
      <c r="K39" t="s">
        <v>8219</v>
      </c>
      <c r="L39">
        <v>253</v>
      </c>
      <c r="N39" t="s">
        <v>8221</v>
      </c>
      <c r="O39">
        <v>8</v>
      </c>
    </row>
    <row r="40" spans="11:15" x14ac:dyDescent="0.2">
      <c r="K40" t="s">
        <v>8219</v>
      </c>
      <c r="L40">
        <v>66</v>
      </c>
      <c r="N40" t="s">
        <v>8221</v>
      </c>
      <c r="O40">
        <v>6</v>
      </c>
    </row>
    <row r="41" spans="11:15" x14ac:dyDescent="0.2">
      <c r="K41" t="s">
        <v>8219</v>
      </c>
      <c r="L41">
        <v>217</v>
      </c>
      <c r="N41" t="s">
        <v>8221</v>
      </c>
      <c r="O41">
        <v>0</v>
      </c>
    </row>
    <row r="42" spans="11:15" x14ac:dyDescent="0.2">
      <c r="K42" t="s">
        <v>8219</v>
      </c>
      <c r="L42">
        <v>16</v>
      </c>
      <c r="N42" t="s">
        <v>8221</v>
      </c>
      <c r="O42">
        <v>18</v>
      </c>
    </row>
    <row r="43" spans="11:15" x14ac:dyDescent="0.2">
      <c r="K43" t="s">
        <v>8219</v>
      </c>
      <c r="L43">
        <v>19</v>
      </c>
      <c r="N43" t="s">
        <v>8221</v>
      </c>
      <c r="O43">
        <v>7</v>
      </c>
    </row>
    <row r="44" spans="11:15" x14ac:dyDescent="0.2">
      <c r="K44" t="s">
        <v>8219</v>
      </c>
      <c r="L44">
        <v>169</v>
      </c>
      <c r="N44" t="s">
        <v>8221</v>
      </c>
      <c r="O44">
        <v>0</v>
      </c>
    </row>
    <row r="45" spans="11:15" x14ac:dyDescent="0.2">
      <c r="K45" t="s">
        <v>8219</v>
      </c>
      <c r="L45">
        <v>263</v>
      </c>
      <c r="N45" t="s">
        <v>8221</v>
      </c>
      <c r="O45">
        <v>8</v>
      </c>
    </row>
    <row r="46" spans="11:15" x14ac:dyDescent="0.2">
      <c r="K46" t="s">
        <v>8219</v>
      </c>
      <c r="L46">
        <v>15</v>
      </c>
      <c r="N46" t="s">
        <v>8221</v>
      </c>
      <c r="O46">
        <v>1293</v>
      </c>
    </row>
    <row r="47" spans="11:15" x14ac:dyDescent="0.2">
      <c r="K47" t="s">
        <v>8219</v>
      </c>
      <c r="L47">
        <v>61</v>
      </c>
      <c r="N47" t="s">
        <v>8221</v>
      </c>
      <c r="O47">
        <v>17</v>
      </c>
    </row>
    <row r="48" spans="11:15" x14ac:dyDescent="0.2">
      <c r="K48" t="s">
        <v>8219</v>
      </c>
      <c r="L48">
        <v>45</v>
      </c>
      <c r="N48" t="s">
        <v>8221</v>
      </c>
      <c r="O48">
        <v>0</v>
      </c>
    </row>
    <row r="49" spans="11:15" x14ac:dyDescent="0.2">
      <c r="K49" t="s">
        <v>8219</v>
      </c>
      <c r="L49">
        <v>70</v>
      </c>
      <c r="N49" t="s">
        <v>8221</v>
      </c>
      <c r="O49">
        <v>13</v>
      </c>
    </row>
    <row r="50" spans="11:15" x14ac:dyDescent="0.2">
      <c r="K50" t="s">
        <v>8219</v>
      </c>
      <c r="L50">
        <v>38</v>
      </c>
      <c r="N50" t="s">
        <v>8221</v>
      </c>
      <c r="O50">
        <v>0</v>
      </c>
    </row>
    <row r="51" spans="11:15" x14ac:dyDescent="0.2">
      <c r="K51" t="s">
        <v>8219</v>
      </c>
      <c r="L51">
        <v>87</v>
      </c>
      <c r="N51" t="s">
        <v>8221</v>
      </c>
      <c r="O51">
        <v>0</v>
      </c>
    </row>
    <row r="52" spans="11:15" x14ac:dyDescent="0.2">
      <c r="K52" t="s">
        <v>8219</v>
      </c>
      <c r="L52">
        <v>22</v>
      </c>
      <c r="N52" t="s">
        <v>8221</v>
      </c>
      <c r="O52">
        <v>33</v>
      </c>
    </row>
    <row r="53" spans="11:15" x14ac:dyDescent="0.2">
      <c r="K53" t="s">
        <v>8219</v>
      </c>
      <c r="L53">
        <v>119</v>
      </c>
      <c r="N53" t="s">
        <v>8221</v>
      </c>
      <c r="O53">
        <v>12</v>
      </c>
    </row>
    <row r="54" spans="11:15" x14ac:dyDescent="0.2">
      <c r="K54" t="s">
        <v>8219</v>
      </c>
      <c r="L54">
        <v>52</v>
      </c>
      <c r="N54" t="s">
        <v>8221</v>
      </c>
      <c r="O54">
        <v>1</v>
      </c>
    </row>
    <row r="55" spans="11:15" x14ac:dyDescent="0.2">
      <c r="K55" t="s">
        <v>8219</v>
      </c>
      <c r="L55">
        <v>117</v>
      </c>
      <c r="N55" t="s">
        <v>8221</v>
      </c>
      <c r="O55">
        <v>1</v>
      </c>
    </row>
    <row r="56" spans="11:15" x14ac:dyDescent="0.2">
      <c r="K56" t="s">
        <v>8219</v>
      </c>
      <c r="L56">
        <v>52</v>
      </c>
      <c r="N56" t="s">
        <v>8221</v>
      </c>
      <c r="O56">
        <v>1</v>
      </c>
    </row>
    <row r="57" spans="11:15" x14ac:dyDescent="0.2">
      <c r="K57" t="s">
        <v>8219</v>
      </c>
      <c r="L57">
        <v>86</v>
      </c>
      <c r="N57" t="s">
        <v>8221</v>
      </c>
      <c r="O57">
        <v>1</v>
      </c>
    </row>
    <row r="58" spans="11:15" x14ac:dyDescent="0.2">
      <c r="K58" t="s">
        <v>8219</v>
      </c>
      <c r="L58">
        <v>174</v>
      </c>
      <c r="N58" t="s">
        <v>8221</v>
      </c>
      <c r="O58">
        <v>84</v>
      </c>
    </row>
    <row r="59" spans="11:15" x14ac:dyDescent="0.2">
      <c r="K59" t="s">
        <v>8219</v>
      </c>
      <c r="L59">
        <v>69</v>
      </c>
      <c r="N59" t="s">
        <v>8221</v>
      </c>
      <c r="O59">
        <v>38</v>
      </c>
    </row>
    <row r="60" spans="11:15" x14ac:dyDescent="0.2">
      <c r="K60" t="s">
        <v>8219</v>
      </c>
      <c r="L60">
        <v>75</v>
      </c>
      <c r="N60" t="s">
        <v>8221</v>
      </c>
      <c r="O60">
        <v>1</v>
      </c>
    </row>
    <row r="61" spans="11:15" x14ac:dyDescent="0.2">
      <c r="K61" t="s">
        <v>8219</v>
      </c>
      <c r="L61">
        <v>33</v>
      </c>
      <c r="N61" t="s">
        <v>8221</v>
      </c>
      <c r="O61">
        <v>76</v>
      </c>
    </row>
    <row r="62" spans="11:15" x14ac:dyDescent="0.2">
      <c r="K62" t="s">
        <v>8219</v>
      </c>
      <c r="L62">
        <v>108</v>
      </c>
      <c r="N62" t="s">
        <v>8221</v>
      </c>
      <c r="O62">
        <v>3</v>
      </c>
    </row>
    <row r="63" spans="11:15" x14ac:dyDescent="0.2">
      <c r="K63" t="s">
        <v>8219</v>
      </c>
      <c r="L63">
        <v>23</v>
      </c>
      <c r="N63" t="s">
        <v>8221</v>
      </c>
      <c r="O63">
        <v>0</v>
      </c>
    </row>
    <row r="64" spans="11:15" x14ac:dyDescent="0.2">
      <c r="K64" t="s">
        <v>8219</v>
      </c>
      <c r="L64">
        <v>48</v>
      </c>
      <c r="N64" t="s">
        <v>8221</v>
      </c>
      <c r="O64">
        <v>2</v>
      </c>
    </row>
    <row r="65" spans="11:15" x14ac:dyDescent="0.2">
      <c r="K65" t="s">
        <v>8219</v>
      </c>
      <c r="L65">
        <v>64</v>
      </c>
      <c r="N65" t="s">
        <v>8221</v>
      </c>
      <c r="O65">
        <v>0</v>
      </c>
    </row>
    <row r="66" spans="11:15" x14ac:dyDescent="0.2">
      <c r="K66" t="s">
        <v>8219</v>
      </c>
      <c r="L66">
        <v>24</v>
      </c>
      <c r="N66" t="s">
        <v>8221</v>
      </c>
      <c r="O66">
        <v>0</v>
      </c>
    </row>
    <row r="67" spans="11:15" x14ac:dyDescent="0.2">
      <c r="K67" t="s">
        <v>8219</v>
      </c>
      <c r="L67">
        <v>57</v>
      </c>
      <c r="N67" t="s">
        <v>8221</v>
      </c>
      <c r="O67">
        <v>0</v>
      </c>
    </row>
    <row r="68" spans="11:15" x14ac:dyDescent="0.2">
      <c r="K68" t="s">
        <v>8219</v>
      </c>
      <c r="L68">
        <v>26</v>
      </c>
      <c r="N68" t="s">
        <v>8221</v>
      </c>
      <c r="O68">
        <v>2</v>
      </c>
    </row>
    <row r="69" spans="11:15" x14ac:dyDescent="0.2">
      <c r="K69" t="s">
        <v>8219</v>
      </c>
      <c r="L69">
        <v>20</v>
      </c>
      <c r="N69" t="s">
        <v>8221</v>
      </c>
      <c r="O69">
        <v>0</v>
      </c>
    </row>
    <row r="70" spans="11:15" x14ac:dyDescent="0.2">
      <c r="K70" t="s">
        <v>8219</v>
      </c>
      <c r="L70">
        <v>36</v>
      </c>
      <c r="N70" t="s">
        <v>8221</v>
      </c>
      <c r="O70">
        <v>0</v>
      </c>
    </row>
    <row r="71" spans="11:15" x14ac:dyDescent="0.2">
      <c r="K71" t="s">
        <v>8219</v>
      </c>
      <c r="L71">
        <v>178</v>
      </c>
      <c r="N71" t="s">
        <v>8221</v>
      </c>
      <c r="O71">
        <v>0</v>
      </c>
    </row>
    <row r="72" spans="11:15" x14ac:dyDescent="0.2">
      <c r="K72" t="s">
        <v>8219</v>
      </c>
      <c r="L72">
        <v>17</v>
      </c>
      <c r="N72" t="s">
        <v>8221</v>
      </c>
      <c r="O72">
        <v>2</v>
      </c>
    </row>
    <row r="73" spans="11:15" x14ac:dyDescent="0.2">
      <c r="K73" t="s">
        <v>8219</v>
      </c>
      <c r="L73">
        <v>32</v>
      </c>
      <c r="N73" t="s">
        <v>8221</v>
      </c>
      <c r="O73">
        <v>0</v>
      </c>
    </row>
    <row r="74" spans="11:15" x14ac:dyDescent="0.2">
      <c r="K74" t="s">
        <v>8219</v>
      </c>
      <c r="L74">
        <v>41</v>
      </c>
      <c r="N74" t="s">
        <v>8221</v>
      </c>
      <c r="O74">
        <v>7</v>
      </c>
    </row>
    <row r="75" spans="11:15" x14ac:dyDescent="0.2">
      <c r="K75" t="s">
        <v>8219</v>
      </c>
      <c r="L75">
        <v>18</v>
      </c>
      <c r="N75" t="s">
        <v>8221</v>
      </c>
      <c r="O75">
        <v>0</v>
      </c>
    </row>
    <row r="76" spans="11:15" x14ac:dyDescent="0.2">
      <c r="K76" t="s">
        <v>8219</v>
      </c>
      <c r="L76">
        <v>29</v>
      </c>
      <c r="N76" t="s">
        <v>8221</v>
      </c>
      <c r="O76">
        <v>5</v>
      </c>
    </row>
    <row r="77" spans="11:15" x14ac:dyDescent="0.2">
      <c r="K77" t="s">
        <v>8219</v>
      </c>
      <c r="L77">
        <v>47</v>
      </c>
      <c r="N77" t="s">
        <v>8221</v>
      </c>
      <c r="O77">
        <v>0</v>
      </c>
    </row>
    <row r="78" spans="11:15" x14ac:dyDescent="0.2">
      <c r="K78" t="s">
        <v>8219</v>
      </c>
      <c r="L78">
        <v>15</v>
      </c>
      <c r="N78" t="s">
        <v>8221</v>
      </c>
      <c r="O78">
        <v>0</v>
      </c>
    </row>
    <row r="79" spans="11:15" x14ac:dyDescent="0.2">
      <c r="K79" t="s">
        <v>8219</v>
      </c>
      <c r="L79">
        <v>26</v>
      </c>
      <c r="N79" t="s">
        <v>8221</v>
      </c>
      <c r="O79">
        <v>1</v>
      </c>
    </row>
    <row r="80" spans="11:15" x14ac:dyDescent="0.2">
      <c r="K80" t="s">
        <v>8219</v>
      </c>
      <c r="L80">
        <v>35</v>
      </c>
      <c r="N80" t="s">
        <v>8221</v>
      </c>
      <c r="O80">
        <v>0</v>
      </c>
    </row>
    <row r="81" spans="11:15" x14ac:dyDescent="0.2">
      <c r="K81" t="s">
        <v>8219</v>
      </c>
      <c r="L81">
        <v>41</v>
      </c>
      <c r="N81" t="s">
        <v>8221</v>
      </c>
      <c r="O81">
        <v>5</v>
      </c>
    </row>
    <row r="82" spans="11:15" x14ac:dyDescent="0.2">
      <c r="K82" t="s">
        <v>8219</v>
      </c>
      <c r="L82">
        <v>47</v>
      </c>
      <c r="N82" t="s">
        <v>8221</v>
      </c>
      <c r="O82">
        <v>3</v>
      </c>
    </row>
    <row r="83" spans="11:15" x14ac:dyDescent="0.2">
      <c r="K83" t="s">
        <v>8219</v>
      </c>
      <c r="L83">
        <v>28</v>
      </c>
      <c r="N83" t="s">
        <v>8221</v>
      </c>
      <c r="O83">
        <v>6</v>
      </c>
    </row>
    <row r="84" spans="11:15" x14ac:dyDescent="0.2">
      <c r="K84" t="s">
        <v>8219</v>
      </c>
      <c r="L84">
        <v>100</v>
      </c>
      <c r="N84" t="s">
        <v>8221</v>
      </c>
      <c r="O84">
        <v>12</v>
      </c>
    </row>
    <row r="85" spans="11:15" x14ac:dyDescent="0.2">
      <c r="K85" t="s">
        <v>8219</v>
      </c>
      <c r="L85">
        <v>13</v>
      </c>
      <c r="N85" t="s">
        <v>8221</v>
      </c>
      <c r="O85">
        <v>13</v>
      </c>
    </row>
    <row r="86" spans="11:15" x14ac:dyDescent="0.2">
      <c r="K86" t="s">
        <v>8219</v>
      </c>
      <c r="L86">
        <v>7</v>
      </c>
      <c r="N86" t="s">
        <v>8221</v>
      </c>
      <c r="O86">
        <v>5</v>
      </c>
    </row>
    <row r="87" spans="11:15" x14ac:dyDescent="0.2">
      <c r="K87" t="s">
        <v>8219</v>
      </c>
      <c r="L87">
        <v>21</v>
      </c>
      <c r="N87" t="s">
        <v>8221</v>
      </c>
      <c r="O87">
        <v>2</v>
      </c>
    </row>
    <row r="88" spans="11:15" x14ac:dyDescent="0.2">
      <c r="K88" t="s">
        <v>8219</v>
      </c>
      <c r="L88">
        <v>17</v>
      </c>
      <c r="N88" t="s">
        <v>8221</v>
      </c>
      <c r="O88">
        <v>8</v>
      </c>
    </row>
    <row r="89" spans="11:15" x14ac:dyDescent="0.2">
      <c r="K89" t="s">
        <v>8219</v>
      </c>
      <c r="L89">
        <v>25</v>
      </c>
      <c r="N89" t="s">
        <v>8221</v>
      </c>
      <c r="O89">
        <v>0</v>
      </c>
    </row>
    <row r="90" spans="11:15" x14ac:dyDescent="0.2">
      <c r="K90" t="s">
        <v>8219</v>
      </c>
      <c r="L90">
        <v>60</v>
      </c>
      <c r="N90" t="s">
        <v>8221</v>
      </c>
      <c r="O90">
        <v>13</v>
      </c>
    </row>
    <row r="91" spans="11:15" x14ac:dyDescent="0.2">
      <c r="K91" t="s">
        <v>8219</v>
      </c>
      <c r="L91">
        <v>56</v>
      </c>
      <c r="N91" t="s">
        <v>8221</v>
      </c>
      <c r="O91">
        <v>0</v>
      </c>
    </row>
    <row r="92" spans="11:15" x14ac:dyDescent="0.2">
      <c r="K92" t="s">
        <v>8219</v>
      </c>
      <c r="L92">
        <v>16</v>
      </c>
      <c r="N92" t="s">
        <v>8221</v>
      </c>
      <c r="O92">
        <v>5</v>
      </c>
    </row>
    <row r="93" spans="11:15" x14ac:dyDescent="0.2">
      <c r="K93" t="s">
        <v>8219</v>
      </c>
      <c r="L93">
        <v>46</v>
      </c>
      <c r="N93" t="s">
        <v>8221</v>
      </c>
      <c r="O93">
        <v>8</v>
      </c>
    </row>
    <row r="94" spans="11:15" x14ac:dyDescent="0.2">
      <c r="K94" t="s">
        <v>8219</v>
      </c>
      <c r="L94">
        <v>43</v>
      </c>
      <c r="N94" t="s">
        <v>8221</v>
      </c>
      <c r="O94">
        <v>8</v>
      </c>
    </row>
    <row r="95" spans="11:15" x14ac:dyDescent="0.2">
      <c r="K95" t="s">
        <v>8219</v>
      </c>
      <c r="L95">
        <v>15</v>
      </c>
      <c r="N95" t="s">
        <v>8221</v>
      </c>
      <c r="O95">
        <v>0</v>
      </c>
    </row>
    <row r="96" spans="11:15" x14ac:dyDescent="0.2">
      <c r="K96" t="s">
        <v>8219</v>
      </c>
      <c r="L96">
        <v>12</v>
      </c>
      <c r="N96" t="s">
        <v>8221</v>
      </c>
      <c r="O96">
        <v>2</v>
      </c>
    </row>
    <row r="97" spans="11:15" x14ac:dyDescent="0.2">
      <c r="K97" t="s">
        <v>8219</v>
      </c>
      <c r="L97">
        <v>21</v>
      </c>
      <c r="N97" t="s">
        <v>8221</v>
      </c>
      <c r="O97">
        <v>3</v>
      </c>
    </row>
    <row r="98" spans="11:15" x14ac:dyDescent="0.2">
      <c r="K98" t="s">
        <v>8219</v>
      </c>
      <c r="L98">
        <v>34</v>
      </c>
      <c r="N98" t="s">
        <v>8221</v>
      </c>
      <c r="O98">
        <v>0</v>
      </c>
    </row>
    <row r="99" spans="11:15" x14ac:dyDescent="0.2">
      <c r="K99" t="s">
        <v>8219</v>
      </c>
      <c r="L99">
        <v>8</v>
      </c>
      <c r="N99" t="s">
        <v>8221</v>
      </c>
      <c r="O99">
        <v>0</v>
      </c>
    </row>
    <row r="100" spans="11:15" x14ac:dyDescent="0.2">
      <c r="K100" t="s">
        <v>8219</v>
      </c>
      <c r="L100">
        <v>60</v>
      </c>
      <c r="N100" t="s">
        <v>8221</v>
      </c>
      <c r="O100">
        <v>11</v>
      </c>
    </row>
    <row r="101" spans="11:15" x14ac:dyDescent="0.2">
      <c r="K101" t="s">
        <v>8219</v>
      </c>
      <c r="L101">
        <v>39</v>
      </c>
      <c r="N101" t="s">
        <v>8221</v>
      </c>
      <c r="O101">
        <v>0</v>
      </c>
    </row>
    <row r="102" spans="11:15" x14ac:dyDescent="0.2">
      <c r="K102" t="s">
        <v>8219</v>
      </c>
      <c r="L102">
        <v>26</v>
      </c>
      <c r="N102" t="s">
        <v>8221</v>
      </c>
      <c r="O102">
        <v>1</v>
      </c>
    </row>
    <row r="103" spans="11:15" x14ac:dyDescent="0.2">
      <c r="K103" t="s">
        <v>8219</v>
      </c>
      <c r="L103">
        <v>35</v>
      </c>
      <c r="N103" t="s">
        <v>8221</v>
      </c>
      <c r="O103">
        <v>0</v>
      </c>
    </row>
    <row r="104" spans="11:15" x14ac:dyDescent="0.2">
      <c r="K104" t="s">
        <v>8219</v>
      </c>
      <c r="L104">
        <v>65</v>
      </c>
      <c r="N104" t="s">
        <v>8221</v>
      </c>
      <c r="O104">
        <v>17</v>
      </c>
    </row>
    <row r="105" spans="11:15" x14ac:dyDescent="0.2">
      <c r="K105" t="s">
        <v>8219</v>
      </c>
      <c r="L105">
        <v>49</v>
      </c>
      <c r="N105" t="s">
        <v>8221</v>
      </c>
      <c r="O105">
        <v>2</v>
      </c>
    </row>
    <row r="106" spans="11:15" x14ac:dyDescent="0.2">
      <c r="K106" t="s">
        <v>8219</v>
      </c>
      <c r="L106">
        <v>10</v>
      </c>
      <c r="N106" t="s">
        <v>8221</v>
      </c>
      <c r="O106">
        <v>1</v>
      </c>
    </row>
    <row r="107" spans="11:15" x14ac:dyDescent="0.2">
      <c r="K107" t="s">
        <v>8219</v>
      </c>
      <c r="L107">
        <v>60</v>
      </c>
      <c r="N107" t="s">
        <v>8221</v>
      </c>
      <c r="O107">
        <v>2</v>
      </c>
    </row>
    <row r="108" spans="11:15" x14ac:dyDescent="0.2">
      <c r="K108" t="s">
        <v>8219</v>
      </c>
      <c r="L108">
        <v>27</v>
      </c>
      <c r="N108" t="s">
        <v>8221</v>
      </c>
      <c r="O108">
        <v>16</v>
      </c>
    </row>
    <row r="109" spans="11:15" x14ac:dyDescent="0.2">
      <c r="K109" t="s">
        <v>8219</v>
      </c>
      <c r="L109">
        <v>69</v>
      </c>
      <c r="N109" t="s">
        <v>8221</v>
      </c>
      <c r="O109">
        <v>1</v>
      </c>
    </row>
    <row r="110" spans="11:15" x14ac:dyDescent="0.2">
      <c r="K110" t="s">
        <v>8219</v>
      </c>
      <c r="L110">
        <v>47</v>
      </c>
      <c r="N110" t="s">
        <v>8221</v>
      </c>
      <c r="O110">
        <v>4</v>
      </c>
    </row>
    <row r="111" spans="11:15" x14ac:dyDescent="0.2">
      <c r="K111" t="s">
        <v>8219</v>
      </c>
      <c r="L111">
        <v>47</v>
      </c>
      <c r="N111" t="s">
        <v>8221</v>
      </c>
      <c r="O111">
        <v>5</v>
      </c>
    </row>
    <row r="112" spans="11:15" x14ac:dyDescent="0.2">
      <c r="K112" t="s">
        <v>8219</v>
      </c>
      <c r="L112">
        <v>26</v>
      </c>
      <c r="N112" t="s">
        <v>8221</v>
      </c>
      <c r="O112">
        <v>7</v>
      </c>
    </row>
    <row r="113" spans="11:15" x14ac:dyDescent="0.2">
      <c r="K113" t="s">
        <v>8219</v>
      </c>
      <c r="L113">
        <v>53</v>
      </c>
      <c r="N113" t="s">
        <v>8221</v>
      </c>
      <c r="O113">
        <v>0</v>
      </c>
    </row>
    <row r="114" spans="11:15" x14ac:dyDescent="0.2">
      <c r="K114" t="s">
        <v>8219</v>
      </c>
      <c r="L114">
        <v>81</v>
      </c>
      <c r="N114" t="s">
        <v>8221</v>
      </c>
      <c r="O114">
        <v>12</v>
      </c>
    </row>
    <row r="115" spans="11:15" x14ac:dyDescent="0.2">
      <c r="K115" t="s">
        <v>8219</v>
      </c>
      <c r="L115">
        <v>78</v>
      </c>
      <c r="N115" t="s">
        <v>8221</v>
      </c>
      <c r="O115">
        <v>2</v>
      </c>
    </row>
    <row r="116" spans="11:15" x14ac:dyDescent="0.2">
      <c r="K116" t="s">
        <v>8219</v>
      </c>
      <c r="L116">
        <v>35</v>
      </c>
      <c r="N116" t="s">
        <v>8221</v>
      </c>
      <c r="O116">
        <v>5</v>
      </c>
    </row>
    <row r="117" spans="11:15" x14ac:dyDescent="0.2">
      <c r="K117" t="s">
        <v>8219</v>
      </c>
      <c r="L117">
        <v>22</v>
      </c>
      <c r="N117" t="s">
        <v>8221</v>
      </c>
      <c r="O117">
        <v>2</v>
      </c>
    </row>
    <row r="118" spans="11:15" x14ac:dyDescent="0.2">
      <c r="K118" t="s">
        <v>8219</v>
      </c>
      <c r="L118">
        <v>57</v>
      </c>
      <c r="N118" t="s">
        <v>8221</v>
      </c>
      <c r="O118">
        <v>3</v>
      </c>
    </row>
    <row r="119" spans="11:15" x14ac:dyDescent="0.2">
      <c r="K119" t="s">
        <v>8219</v>
      </c>
      <c r="L119">
        <v>27</v>
      </c>
      <c r="N119" t="s">
        <v>8221</v>
      </c>
      <c r="O119">
        <v>0</v>
      </c>
    </row>
    <row r="120" spans="11:15" x14ac:dyDescent="0.2">
      <c r="K120" t="s">
        <v>8219</v>
      </c>
      <c r="L120">
        <v>39</v>
      </c>
      <c r="N120" t="s">
        <v>8221</v>
      </c>
      <c r="O120">
        <v>49</v>
      </c>
    </row>
    <row r="121" spans="11:15" x14ac:dyDescent="0.2">
      <c r="K121" t="s">
        <v>8219</v>
      </c>
      <c r="L121">
        <v>37</v>
      </c>
      <c r="N121" t="s">
        <v>8221</v>
      </c>
      <c r="O121">
        <v>1</v>
      </c>
    </row>
    <row r="122" spans="11:15" x14ac:dyDescent="0.2">
      <c r="K122" t="s">
        <v>8219</v>
      </c>
      <c r="L122">
        <v>137</v>
      </c>
      <c r="N122" t="s">
        <v>8221</v>
      </c>
      <c r="O122">
        <v>2</v>
      </c>
    </row>
    <row r="123" spans="11:15" x14ac:dyDescent="0.2">
      <c r="K123" t="s">
        <v>8219</v>
      </c>
      <c r="L123">
        <v>376</v>
      </c>
      <c r="N123" t="s">
        <v>8221</v>
      </c>
      <c r="O123">
        <v>0</v>
      </c>
    </row>
    <row r="124" spans="11:15" x14ac:dyDescent="0.2">
      <c r="K124" t="s">
        <v>8219</v>
      </c>
      <c r="L124">
        <v>202</v>
      </c>
      <c r="N124" t="s">
        <v>8221</v>
      </c>
      <c r="O124">
        <v>0</v>
      </c>
    </row>
    <row r="125" spans="11:15" x14ac:dyDescent="0.2">
      <c r="K125" t="s">
        <v>8219</v>
      </c>
      <c r="L125">
        <v>328</v>
      </c>
      <c r="N125" t="s">
        <v>8221</v>
      </c>
      <c r="O125">
        <v>11</v>
      </c>
    </row>
    <row r="126" spans="11:15" x14ac:dyDescent="0.2">
      <c r="K126" t="s">
        <v>8219</v>
      </c>
      <c r="L126">
        <v>84</v>
      </c>
      <c r="N126" t="s">
        <v>8221</v>
      </c>
      <c r="O126">
        <v>1</v>
      </c>
    </row>
    <row r="127" spans="11:15" x14ac:dyDescent="0.2">
      <c r="K127" t="s">
        <v>8219</v>
      </c>
      <c r="L127">
        <v>96</v>
      </c>
      <c r="N127" t="s">
        <v>8221</v>
      </c>
      <c r="O127">
        <v>8</v>
      </c>
    </row>
    <row r="128" spans="11:15" x14ac:dyDescent="0.2">
      <c r="K128" t="s">
        <v>8219</v>
      </c>
      <c r="L128">
        <v>223</v>
      </c>
      <c r="N128" t="s">
        <v>8221</v>
      </c>
      <c r="O128">
        <v>5</v>
      </c>
    </row>
    <row r="129" spans="11:15" x14ac:dyDescent="0.2">
      <c r="K129" t="s">
        <v>8219</v>
      </c>
      <c r="L129">
        <v>62</v>
      </c>
      <c r="N129" t="s">
        <v>8221</v>
      </c>
      <c r="O129">
        <v>39</v>
      </c>
    </row>
    <row r="130" spans="11:15" x14ac:dyDescent="0.2">
      <c r="K130" t="s">
        <v>8219</v>
      </c>
      <c r="L130">
        <v>146</v>
      </c>
      <c r="N130" t="s">
        <v>8221</v>
      </c>
      <c r="O130">
        <v>0</v>
      </c>
    </row>
    <row r="131" spans="11:15" x14ac:dyDescent="0.2">
      <c r="K131" t="s">
        <v>8219</v>
      </c>
      <c r="L131">
        <v>235</v>
      </c>
      <c r="N131" t="s">
        <v>8221</v>
      </c>
      <c r="O131">
        <v>0</v>
      </c>
    </row>
    <row r="132" spans="11:15" x14ac:dyDescent="0.2">
      <c r="K132" t="s">
        <v>8219</v>
      </c>
      <c r="L132">
        <v>437</v>
      </c>
      <c r="N132" t="s">
        <v>8221</v>
      </c>
      <c r="O132">
        <v>2</v>
      </c>
    </row>
    <row r="133" spans="11:15" x14ac:dyDescent="0.2">
      <c r="K133" t="s">
        <v>8219</v>
      </c>
      <c r="L133">
        <v>77</v>
      </c>
      <c r="N133" t="s">
        <v>8221</v>
      </c>
      <c r="O133">
        <v>170</v>
      </c>
    </row>
    <row r="134" spans="11:15" x14ac:dyDescent="0.2">
      <c r="K134" t="s">
        <v>8219</v>
      </c>
      <c r="L134">
        <v>108</v>
      </c>
      <c r="N134" t="s">
        <v>8221</v>
      </c>
      <c r="O134">
        <v>5</v>
      </c>
    </row>
    <row r="135" spans="11:15" x14ac:dyDescent="0.2">
      <c r="K135" t="s">
        <v>8219</v>
      </c>
      <c r="L135">
        <v>7</v>
      </c>
      <c r="N135" t="s">
        <v>8221</v>
      </c>
      <c r="O135">
        <v>14</v>
      </c>
    </row>
    <row r="136" spans="11:15" x14ac:dyDescent="0.2">
      <c r="K136" t="s">
        <v>8219</v>
      </c>
      <c r="L136">
        <v>314</v>
      </c>
      <c r="N136" t="s">
        <v>8221</v>
      </c>
      <c r="O136">
        <v>1</v>
      </c>
    </row>
    <row r="137" spans="11:15" x14ac:dyDescent="0.2">
      <c r="K137" t="s">
        <v>8219</v>
      </c>
      <c r="L137">
        <v>188</v>
      </c>
      <c r="N137" t="s">
        <v>8221</v>
      </c>
      <c r="O137">
        <v>0</v>
      </c>
    </row>
    <row r="138" spans="11:15" x14ac:dyDescent="0.2">
      <c r="K138" t="s">
        <v>8219</v>
      </c>
      <c r="L138">
        <v>275</v>
      </c>
      <c r="N138" t="s">
        <v>8221</v>
      </c>
      <c r="O138">
        <v>124</v>
      </c>
    </row>
    <row r="139" spans="11:15" x14ac:dyDescent="0.2">
      <c r="K139" t="s">
        <v>8219</v>
      </c>
      <c r="L139">
        <v>560</v>
      </c>
      <c r="N139" t="s">
        <v>8221</v>
      </c>
      <c r="O139">
        <v>0</v>
      </c>
    </row>
    <row r="140" spans="11:15" x14ac:dyDescent="0.2">
      <c r="K140" t="s">
        <v>8219</v>
      </c>
      <c r="L140">
        <v>688</v>
      </c>
      <c r="N140" t="s">
        <v>8221</v>
      </c>
      <c r="O140">
        <v>0</v>
      </c>
    </row>
    <row r="141" spans="11:15" x14ac:dyDescent="0.2">
      <c r="K141" t="s">
        <v>8219</v>
      </c>
      <c r="L141">
        <v>942</v>
      </c>
      <c r="N141" t="s">
        <v>8221</v>
      </c>
      <c r="O141">
        <v>55</v>
      </c>
    </row>
    <row r="142" spans="11:15" x14ac:dyDescent="0.2">
      <c r="K142" t="s">
        <v>8219</v>
      </c>
      <c r="L142">
        <v>88</v>
      </c>
      <c r="N142" t="s">
        <v>8221</v>
      </c>
      <c r="O142">
        <v>140</v>
      </c>
    </row>
    <row r="143" spans="11:15" x14ac:dyDescent="0.2">
      <c r="K143" t="s">
        <v>8219</v>
      </c>
      <c r="L143">
        <v>220</v>
      </c>
      <c r="N143" t="s">
        <v>8221</v>
      </c>
      <c r="O143">
        <v>21</v>
      </c>
    </row>
    <row r="144" spans="11:15" x14ac:dyDescent="0.2">
      <c r="K144" t="s">
        <v>8219</v>
      </c>
      <c r="L144">
        <v>145</v>
      </c>
      <c r="N144" t="s">
        <v>8221</v>
      </c>
      <c r="O144">
        <v>1</v>
      </c>
    </row>
    <row r="145" spans="11:15" x14ac:dyDescent="0.2">
      <c r="K145" t="s">
        <v>8219</v>
      </c>
      <c r="L145">
        <v>963</v>
      </c>
      <c r="N145" t="s">
        <v>8221</v>
      </c>
      <c r="O145">
        <v>147</v>
      </c>
    </row>
    <row r="146" spans="11:15" x14ac:dyDescent="0.2">
      <c r="K146" t="s">
        <v>8219</v>
      </c>
      <c r="L146">
        <v>91</v>
      </c>
      <c r="N146" t="s">
        <v>8221</v>
      </c>
      <c r="O146">
        <v>11</v>
      </c>
    </row>
    <row r="147" spans="11:15" x14ac:dyDescent="0.2">
      <c r="K147" t="s">
        <v>8219</v>
      </c>
      <c r="L147">
        <v>58</v>
      </c>
      <c r="N147" t="s">
        <v>8221</v>
      </c>
      <c r="O147">
        <v>125</v>
      </c>
    </row>
    <row r="148" spans="11:15" x14ac:dyDescent="0.2">
      <c r="K148" t="s">
        <v>8219</v>
      </c>
      <c r="L148">
        <v>36</v>
      </c>
      <c r="N148" t="s">
        <v>8221</v>
      </c>
      <c r="O148">
        <v>1</v>
      </c>
    </row>
    <row r="149" spans="11:15" x14ac:dyDescent="0.2">
      <c r="K149" t="s">
        <v>8219</v>
      </c>
      <c r="L149">
        <v>165</v>
      </c>
      <c r="N149" t="s">
        <v>8221</v>
      </c>
      <c r="O149">
        <v>0</v>
      </c>
    </row>
    <row r="150" spans="11:15" x14ac:dyDescent="0.2">
      <c r="K150" t="s">
        <v>8219</v>
      </c>
      <c r="L150">
        <v>111</v>
      </c>
      <c r="N150" t="s">
        <v>8221</v>
      </c>
      <c r="O150">
        <v>0</v>
      </c>
    </row>
    <row r="151" spans="11:15" x14ac:dyDescent="0.2">
      <c r="K151" t="s">
        <v>8219</v>
      </c>
      <c r="L151">
        <v>1596</v>
      </c>
      <c r="N151" t="s">
        <v>8221</v>
      </c>
      <c r="O151">
        <v>3</v>
      </c>
    </row>
    <row r="152" spans="11:15" x14ac:dyDescent="0.2">
      <c r="K152" t="s">
        <v>8219</v>
      </c>
      <c r="L152">
        <v>61</v>
      </c>
      <c r="N152" t="s">
        <v>8221</v>
      </c>
      <c r="O152">
        <v>0</v>
      </c>
    </row>
    <row r="153" spans="11:15" x14ac:dyDescent="0.2">
      <c r="K153" t="s">
        <v>8219</v>
      </c>
      <c r="L153">
        <v>287</v>
      </c>
      <c r="N153" t="s">
        <v>8221</v>
      </c>
      <c r="O153">
        <v>0</v>
      </c>
    </row>
    <row r="154" spans="11:15" x14ac:dyDescent="0.2">
      <c r="K154" t="s">
        <v>8219</v>
      </c>
      <c r="L154">
        <v>65</v>
      </c>
      <c r="N154" t="s">
        <v>8221</v>
      </c>
      <c r="O154">
        <v>0</v>
      </c>
    </row>
    <row r="155" spans="11:15" x14ac:dyDescent="0.2">
      <c r="K155" t="s">
        <v>8219</v>
      </c>
      <c r="L155">
        <v>118</v>
      </c>
      <c r="N155" t="s">
        <v>8221</v>
      </c>
      <c r="O155">
        <v>0</v>
      </c>
    </row>
    <row r="156" spans="11:15" x14ac:dyDescent="0.2">
      <c r="K156" t="s">
        <v>8219</v>
      </c>
      <c r="L156">
        <v>113</v>
      </c>
      <c r="N156" t="s">
        <v>8221</v>
      </c>
      <c r="O156">
        <v>3</v>
      </c>
    </row>
    <row r="157" spans="11:15" x14ac:dyDescent="0.2">
      <c r="K157" t="s">
        <v>8219</v>
      </c>
      <c r="L157">
        <v>332</v>
      </c>
      <c r="N157" t="s">
        <v>8221</v>
      </c>
      <c r="O157">
        <v>0</v>
      </c>
    </row>
    <row r="158" spans="11:15" x14ac:dyDescent="0.2">
      <c r="K158" t="s">
        <v>8219</v>
      </c>
      <c r="L158">
        <v>62</v>
      </c>
      <c r="N158" t="s">
        <v>8221</v>
      </c>
      <c r="O158">
        <v>1</v>
      </c>
    </row>
    <row r="159" spans="11:15" x14ac:dyDescent="0.2">
      <c r="K159" t="s">
        <v>8219</v>
      </c>
      <c r="L159">
        <v>951</v>
      </c>
      <c r="N159" t="s">
        <v>8221</v>
      </c>
      <c r="O159">
        <v>3</v>
      </c>
    </row>
    <row r="160" spans="11:15" x14ac:dyDescent="0.2">
      <c r="K160" t="s">
        <v>8219</v>
      </c>
      <c r="L160">
        <v>415</v>
      </c>
      <c r="N160" t="s">
        <v>8221</v>
      </c>
      <c r="O160">
        <v>22</v>
      </c>
    </row>
    <row r="161" spans="11:15" x14ac:dyDescent="0.2">
      <c r="K161" t="s">
        <v>8219</v>
      </c>
      <c r="L161">
        <v>305</v>
      </c>
      <c r="N161" t="s">
        <v>8221</v>
      </c>
      <c r="O161">
        <v>26</v>
      </c>
    </row>
    <row r="162" spans="11:15" x14ac:dyDescent="0.2">
      <c r="K162" t="s">
        <v>8219</v>
      </c>
      <c r="L162">
        <v>2139</v>
      </c>
      <c r="N162" t="s">
        <v>8221</v>
      </c>
      <c r="O162">
        <v>4</v>
      </c>
    </row>
    <row r="163" spans="11:15" x14ac:dyDescent="0.2">
      <c r="K163" t="s">
        <v>8219</v>
      </c>
      <c r="L163">
        <v>79</v>
      </c>
      <c r="N163" t="s">
        <v>8221</v>
      </c>
      <c r="O163">
        <v>0</v>
      </c>
    </row>
    <row r="164" spans="11:15" x14ac:dyDescent="0.2">
      <c r="K164" t="s">
        <v>8219</v>
      </c>
      <c r="L164">
        <v>179</v>
      </c>
      <c r="N164" t="s">
        <v>8221</v>
      </c>
      <c r="O164">
        <v>4</v>
      </c>
    </row>
    <row r="165" spans="11:15" x14ac:dyDescent="0.2">
      <c r="K165" t="s">
        <v>8219</v>
      </c>
      <c r="L165">
        <v>202</v>
      </c>
      <c r="N165" t="s">
        <v>8221</v>
      </c>
      <c r="O165">
        <v>9</v>
      </c>
    </row>
    <row r="166" spans="11:15" x14ac:dyDescent="0.2">
      <c r="K166" t="s">
        <v>8219</v>
      </c>
      <c r="L166">
        <v>760</v>
      </c>
      <c r="N166" t="s">
        <v>8221</v>
      </c>
      <c r="O166">
        <v>5</v>
      </c>
    </row>
    <row r="167" spans="11:15" x14ac:dyDescent="0.2">
      <c r="K167" t="s">
        <v>8219</v>
      </c>
      <c r="L167">
        <v>563</v>
      </c>
      <c r="N167" t="s">
        <v>8221</v>
      </c>
      <c r="O167">
        <v>14</v>
      </c>
    </row>
    <row r="168" spans="11:15" x14ac:dyDescent="0.2">
      <c r="K168" t="s">
        <v>8219</v>
      </c>
      <c r="L168">
        <v>135</v>
      </c>
      <c r="N168" t="s">
        <v>8221</v>
      </c>
      <c r="O168">
        <v>1</v>
      </c>
    </row>
    <row r="169" spans="11:15" x14ac:dyDescent="0.2">
      <c r="K169" t="s">
        <v>8219</v>
      </c>
      <c r="L169">
        <v>290</v>
      </c>
      <c r="N169" t="s">
        <v>8221</v>
      </c>
      <c r="O169">
        <v>10</v>
      </c>
    </row>
    <row r="170" spans="11:15" x14ac:dyDescent="0.2">
      <c r="K170" t="s">
        <v>8219</v>
      </c>
      <c r="L170">
        <v>447</v>
      </c>
      <c r="N170" t="s">
        <v>8221</v>
      </c>
      <c r="O170">
        <v>3</v>
      </c>
    </row>
    <row r="171" spans="11:15" x14ac:dyDescent="0.2">
      <c r="K171" t="s">
        <v>8219</v>
      </c>
      <c r="L171">
        <v>232</v>
      </c>
      <c r="N171" t="s">
        <v>8221</v>
      </c>
      <c r="O171">
        <v>1</v>
      </c>
    </row>
    <row r="172" spans="11:15" x14ac:dyDescent="0.2">
      <c r="K172" t="s">
        <v>8219</v>
      </c>
      <c r="L172">
        <v>168</v>
      </c>
      <c r="N172" t="s">
        <v>8221</v>
      </c>
      <c r="O172">
        <v>0</v>
      </c>
    </row>
    <row r="173" spans="11:15" x14ac:dyDescent="0.2">
      <c r="K173" t="s">
        <v>8219</v>
      </c>
      <c r="L173">
        <v>128</v>
      </c>
      <c r="N173" t="s">
        <v>8221</v>
      </c>
      <c r="O173">
        <v>5</v>
      </c>
    </row>
    <row r="174" spans="11:15" x14ac:dyDescent="0.2">
      <c r="K174" t="s">
        <v>8219</v>
      </c>
      <c r="L174">
        <v>493</v>
      </c>
      <c r="N174" t="s">
        <v>8221</v>
      </c>
      <c r="O174">
        <v>2</v>
      </c>
    </row>
    <row r="175" spans="11:15" x14ac:dyDescent="0.2">
      <c r="K175" t="s">
        <v>8219</v>
      </c>
      <c r="L175">
        <v>131</v>
      </c>
      <c r="N175" t="s">
        <v>8221</v>
      </c>
      <c r="O175">
        <v>68</v>
      </c>
    </row>
    <row r="176" spans="11:15" x14ac:dyDescent="0.2">
      <c r="K176" t="s">
        <v>8219</v>
      </c>
      <c r="L176">
        <v>50</v>
      </c>
      <c r="N176" t="s">
        <v>8221</v>
      </c>
      <c r="O176">
        <v>3</v>
      </c>
    </row>
    <row r="177" spans="11:15" x14ac:dyDescent="0.2">
      <c r="K177" t="s">
        <v>8219</v>
      </c>
      <c r="L177">
        <v>665</v>
      </c>
      <c r="N177" t="s">
        <v>8221</v>
      </c>
      <c r="O177">
        <v>34</v>
      </c>
    </row>
    <row r="178" spans="11:15" x14ac:dyDescent="0.2">
      <c r="K178" t="s">
        <v>8219</v>
      </c>
      <c r="L178">
        <v>129</v>
      </c>
      <c r="N178" t="s">
        <v>8221</v>
      </c>
      <c r="O178">
        <v>0</v>
      </c>
    </row>
    <row r="179" spans="11:15" x14ac:dyDescent="0.2">
      <c r="K179" t="s">
        <v>8219</v>
      </c>
      <c r="L179">
        <v>142</v>
      </c>
      <c r="N179" t="s">
        <v>8221</v>
      </c>
      <c r="O179">
        <v>3</v>
      </c>
    </row>
    <row r="180" spans="11:15" x14ac:dyDescent="0.2">
      <c r="K180" t="s">
        <v>8219</v>
      </c>
      <c r="L180">
        <v>2436</v>
      </c>
      <c r="N180" t="s">
        <v>8221</v>
      </c>
      <c r="O180">
        <v>0</v>
      </c>
    </row>
    <row r="181" spans="11:15" x14ac:dyDescent="0.2">
      <c r="K181" t="s">
        <v>8219</v>
      </c>
      <c r="L181">
        <v>244</v>
      </c>
      <c r="N181" t="s">
        <v>8221</v>
      </c>
      <c r="O181">
        <v>70</v>
      </c>
    </row>
    <row r="182" spans="11:15" x14ac:dyDescent="0.2">
      <c r="K182" t="s">
        <v>8219</v>
      </c>
      <c r="L182">
        <v>298</v>
      </c>
      <c r="N182" t="s">
        <v>8221</v>
      </c>
      <c r="O182">
        <v>1</v>
      </c>
    </row>
    <row r="183" spans="11:15" x14ac:dyDescent="0.2">
      <c r="K183" t="s">
        <v>8219</v>
      </c>
      <c r="L183">
        <v>251</v>
      </c>
      <c r="N183" t="s">
        <v>8221</v>
      </c>
      <c r="O183">
        <v>1</v>
      </c>
    </row>
    <row r="184" spans="11:15" x14ac:dyDescent="0.2">
      <c r="K184" t="s">
        <v>8219</v>
      </c>
      <c r="L184">
        <v>108</v>
      </c>
      <c r="N184" t="s">
        <v>8221</v>
      </c>
      <c r="O184">
        <v>1</v>
      </c>
    </row>
    <row r="185" spans="11:15" x14ac:dyDescent="0.2">
      <c r="K185" t="s">
        <v>8219</v>
      </c>
      <c r="L185">
        <v>82</v>
      </c>
      <c r="N185" t="s">
        <v>8221</v>
      </c>
      <c r="O185">
        <v>2</v>
      </c>
    </row>
    <row r="186" spans="11:15" x14ac:dyDescent="0.2">
      <c r="K186" t="s">
        <v>8219</v>
      </c>
      <c r="L186">
        <v>74</v>
      </c>
      <c r="N186" t="s">
        <v>8221</v>
      </c>
      <c r="O186">
        <v>2</v>
      </c>
    </row>
    <row r="187" spans="11:15" x14ac:dyDescent="0.2">
      <c r="K187" t="s">
        <v>8219</v>
      </c>
      <c r="L187">
        <v>189</v>
      </c>
      <c r="N187" t="s">
        <v>8221</v>
      </c>
      <c r="O187">
        <v>34</v>
      </c>
    </row>
    <row r="188" spans="11:15" x14ac:dyDescent="0.2">
      <c r="K188" t="s">
        <v>8219</v>
      </c>
      <c r="L188">
        <v>80</v>
      </c>
      <c r="N188" t="s">
        <v>8221</v>
      </c>
      <c r="O188">
        <v>2</v>
      </c>
    </row>
    <row r="189" spans="11:15" x14ac:dyDescent="0.2">
      <c r="K189" t="s">
        <v>8219</v>
      </c>
      <c r="L189">
        <v>576</v>
      </c>
      <c r="N189" t="s">
        <v>8221</v>
      </c>
      <c r="O189">
        <v>0</v>
      </c>
    </row>
    <row r="190" spans="11:15" x14ac:dyDescent="0.2">
      <c r="K190" t="s">
        <v>8219</v>
      </c>
      <c r="L190">
        <v>202</v>
      </c>
      <c r="N190" t="s">
        <v>8221</v>
      </c>
      <c r="O190">
        <v>1</v>
      </c>
    </row>
    <row r="191" spans="11:15" x14ac:dyDescent="0.2">
      <c r="K191" t="s">
        <v>8219</v>
      </c>
      <c r="L191">
        <v>238</v>
      </c>
      <c r="N191" t="s">
        <v>8221</v>
      </c>
      <c r="O191">
        <v>8</v>
      </c>
    </row>
    <row r="192" spans="11:15" x14ac:dyDescent="0.2">
      <c r="K192" t="s">
        <v>8219</v>
      </c>
      <c r="L192">
        <v>36</v>
      </c>
      <c r="N192" t="s">
        <v>8221</v>
      </c>
      <c r="O192">
        <v>4</v>
      </c>
    </row>
    <row r="193" spans="11:15" x14ac:dyDescent="0.2">
      <c r="K193" t="s">
        <v>8219</v>
      </c>
      <c r="L193">
        <v>150</v>
      </c>
      <c r="N193" t="s">
        <v>8221</v>
      </c>
      <c r="O193">
        <v>28</v>
      </c>
    </row>
    <row r="194" spans="11:15" x14ac:dyDescent="0.2">
      <c r="K194" t="s">
        <v>8219</v>
      </c>
      <c r="L194">
        <v>146</v>
      </c>
      <c r="N194" t="s">
        <v>8221</v>
      </c>
      <c r="O194">
        <v>0</v>
      </c>
    </row>
    <row r="195" spans="11:15" x14ac:dyDescent="0.2">
      <c r="K195" t="s">
        <v>8219</v>
      </c>
      <c r="L195">
        <v>222</v>
      </c>
      <c r="N195" t="s">
        <v>8221</v>
      </c>
      <c r="O195">
        <v>6</v>
      </c>
    </row>
    <row r="196" spans="11:15" x14ac:dyDescent="0.2">
      <c r="K196" t="s">
        <v>8219</v>
      </c>
      <c r="L196">
        <v>120</v>
      </c>
      <c r="N196" t="s">
        <v>8221</v>
      </c>
      <c r="O196">
        <v>22</v>
      </c>
    </row>
    <row r="197" spans="11:15" x14ac:dyDescent="0.2">
      <c r="K197" t="s">
        <v>8219</v>
      </c>
      <c r="L197">
        <v>126</v>
      </c>
      <c r="N197" t="s">
        <v>8221</v>
      </c>
      <c r="O197">
        <v>0</v>
      </c>
    </row>
    <row r="198" spans="11:15" x14ac:dyDescent="0.2">
      <c r="K198" t="s">
        <v>8219</v>
      </c>
      <c r="L198">
        <v>158</v>
      </c>
      <c r="N198" t="s">
        <v>8221</v>
      </c>
      <c r="O198">
        <v>1</v>
      </c>
    </row>
    <row r="199" spans="11:15" x14ac:dyDescent="0.2">
      <c r="K199" t="s">
        <v>8219</v>
      </c>
      <c r="L199">
        <v>316</v>
      </c>
      <c r="N199" t="s">
        <v>8221</v>
      </c>
      <c r="O199">
        <v>20</v>
      </c>
    </row>
    <row r="200" spans="11:15" x14ac:dyDescent="0.2">
      <c r="K200" t="s">
        <v>8219</v>
      </c>
      <c r="L200">
        <v>284</v>
      </c>
      <c r="N200" t="s">
        <v>8221</v>
      </c>
      <c r="O200">
        <v>0</v>
      </c>
    </row>
    <row r="201" spans="11:15" x14ac:dyDescent="0.2">
      <c r="K201" t="s">
        <v>8219</v>
      </c>
      <c r="L201">
        <v>51</v>
      </c>
      <c r="N201" t="s">
        <v>8221</v>
      </c>
      <c r="O201">
        <v>1</v>
      </c>
    </row>
    <row r="202" spans="11:15" x14ac:dyDescent="0.2">
      <c r="K202" t="s">
        <v>8219</v>
      </c>
      <c r="L202">
        <v>158</v>
      </c>
      <c r="N202" t="s">
        <v>8221</v>
      </c>
      <c r="O202">
        <v>3</v>
      </c>
    </row>
    <row r="203" spans="11:15" x14ac:dyDescent="0.2">
      <c r="K203" t="s">
        <v>8219</v>
      </c>
      <c r="L203">
        <v>337</v>
      </c>
      <c r="N203" t="s">
        <v>8221</v>
      </c>
      <c r="O203">
        <v>2</v>
      </c>
    </row>
    <row r="204" spans="11:15" x14ac:dyDescent="0.2">
      <c r="K204" t="s">
        <v>8219</v>
      </c>
      <c r="L204">
        <v>186</v>
      </c>
      <c r="N204" t="s">
        <v>8221</v>
      </c>
      <c r="O204">
        <v>0</v>
      </c>
    </row>
    <row r="205" spans="11:15" x14ac:dyDescent="0.2">
      <c r="K205" t="s">
        <v>8219</v>
      </c>
      <c r="L205">
        <v>58</v>
      </c>
      <c r="N205" t="s">
        <v>8221</v>
      </c>
      <c r="O205">
        <v>2</v>
      </c>
    </row>
    <row r="206" spans="11:15" x14ac:dyDescent="0.2">
      <c r="K206" t="s">
        <v>8219</v>
      </c>
      <c r="L206">
        <v>82</v>
      </c>
      <c r="N206" t="s">
        <v>8221</v>
      </c>
      <c r="O206">
        <v>1</v>
      </c>
    </row>
    <row r="207" spans="11:15" x14ac:dyDescent="0.2">
      <c r="K207" t="s">
        <v>8219</v>
      </c>
      <c r="L207">
        <v>736</v>
      </c>
      <c r="N207" t="s">
        <v>8221</v>
      </c>
      <c r="O207">
        <v>0</v>
      </c>
    </row>
    <row r="208" spans="11:15" x14ac:dyDescent="0.2">
      <c r="K208" t="s">
        <v>8219</v>
      </c>
      <c r="L208">
        <v>1151</v>
      </c>
      <c r="N208" t="s">
        <v>8221</v>
      </c>
      <c r="O208">
        <v>1</v>
      </c>
    </row>
    <row r="209" spans="11:15" x14ac:dyDescent="0.2">
      <c r="K209" t="s">
        <v>8219</v>
      </c>
      <c r="L209">
        <v>34</v>
      </c>
      <c r="N209" t="s">
        <v>8221</v>
      </c>
      <c r="O209">
        <v>0</v>
      </c>
    </row>
    <row r="210" spans="11:15" x14ac:dyDescent="0.2">
      <c r="K210" t="s">
        <v>8219</v>
      </c>
      <c r="L210">
        <v>498</v>
      </c>
      <c r="N210" t="s">
        <v>8221</v>
      </c>
      <c r="O210">
        <v>5</v>
      </c>
    </row>
    <row r="211" spans="11:15" x14ac:dyDescent="0.2">
      <c r="K211" t="s">
        <v>8219</v>
      </c>
      <c r="L211">
        <v>167</v>
      </c>
      <c r="N211" t="s">
        <v>8221</v>
      </c>
      <c r="O211">
        <v>1</v>
      </c>
    </row>
    <row r="212" spans="11:15" x14ac:dyDescent="0.2">
      <c r="K212" t="s">
        <v>8219</v>
      </c>
      <c r="L212">
        <v>340</v>
      </c>
      <c r="N212" t="s">
        <v>8221</v>
      </c>
      <c r="O212">
        <v>1</v>
      </c>
    </row>
    <row r="213" spans="11:15" x14ac:dyDescent="0.2">
      <c r="K213" t="s">
        <v>8219</v>
      </c>
      <c r="L213">
        <v>438</v>
      </c>
      <c r="N213" t="s">
        <v>8221</v>
      </c>
      <c r="O213">
        <v>2</v>
      </c>
    </row>
    <row r="214" spans="11:15" x14ac:dyDescent="0.2">
      <c r="K214" t="s">
        <v>8219</v>
      </c>
      <c r="L214">
        <v>555</v>
      </c>
      <c r="N214" t="s">
        <v>8221</v>
      </c>
      <c r="O214">
        <v>0</v>
      </c>
    </row>
    <row r="215" spans="11:15" x14ac:dyDescent="0.2">
      <c r="K215" t="s">
        <v>8219</v>
      </c>
      <c r="L215">
        <v>266</v>
      </c>
      <c r="N215" t="s">
        <v>8221</v>
      </c>
      <c r="O215">
        <v>9</v>
      </c>
    </row>
    <row r="216" spans="11:15" x14ac:dyDescent="0.2">
      <c r="K216" t="s">
        <v>8219</v>
      </c>
      <c r="L216">
        <v>69</v>
      </c>
      <c r="N216" t="s">
        <v>8221</v>
      </c>
      <c r="O216">
        <v>4</v>
      </c>
    </row>
    <row r="217" spans="11:15" x14ac:dyDescent="0.2">
      <c r="K217" t="s">
        <v>8219</v>
      </c>
      <c r="L217">
        <v>80</v>
      </c>
      <c r="N217" t="s">
        <v>8221</v>
      </c>
      <c r="O217">
        <v>4</v>
      </c>
    </row>
    <row r="218" spans="11:15" x14ac:dyDescent="0.2">
      <c r="K218" t="s">
        <v>8219</v>
      </c>
      <c r="L218">
        <v>493</v>
      </c>
      <c r="N218" t="s">
        <v>8221</v>
      </c>
      <c r="O218">
        <v>1</v>
      </c>
    </row>
    <row r="219" spans="11:15" x14ac:dyDescent="0.2">
      <c r="K219" t="s">
        <v>8219</v>
      </c>
      <c r="L219">
        <v>31</v>
      </c>
      <c r="N219" t="s">
        <v>8221</v>
      </c>
      <c r="O219">
        <v>1</v>
      </c>
    </row>
    <row r="220" spans="11:15" x14ac:dyDescent="0.2">
      <c r="K220" t="s">
        <v>8219</v>
      </c>
      <c r="L220">
        <v>236</v>
      </c>
      <c r="N220" t="s">
        <v>8221</v>
      </c>
      <c r="O220">
        <v>7</v>
      </c>
    </row>
    <row r="221" spans="11:15" x14ac:dyDescent="0.2">
      <c r="K221" t="s">
        <v>8219</v>
      </c>
      <c r="L221">
        <v>89</v>
      </c>
      <c r="N221" t="s">
        <v>8221</v>
      </c>
      <c r="O221">
        <v>5</v>
      </c>
    </row>
    <row r="222" spans="11:15" x14ac:dyDescent="0.2">
      <c r="K222" t="s">
        <v>8219</v>
      </c>
      <c r="L222">
        <v>299</v>
      </c>
      <c r="N222" t="s">
        <v>8221</v>
      </c>
      <c r="O222">
        <v>1</v>
      </c>
    </row>
    <row r="223" spans="11:15" x14ac:dyDescent="0.2">
      <c r="K223" t="s">
        <v>8219</v>
      </c>
      <c r="L223">
        <v>55</v>
      </c>
      <c r="N223" t="s">
        <v>8221</v>
      </c>
      <c r="O223">
        <v>0</v>
      </c>
    </row>
    <row r="224" spans="11:15" x14ac:dyDescent="0.2">
      <c r="K224" t="s">
        <v>8219</v>
      </c>
      <c r="L224">
        <v>325</v>
      </c>
      <c r="N224" t="s">
        <v>8221</v>
      </c>
      <c r="O224">
        <v>0</v>
      </c>
    </row>
    <row r="225" spans="11:15" x14ac:dyDescent="0.2">
      <c r="K225" t="s">
        <v>8219</v>
      </c>
      <c r="L225">
        <v>524</v>
      </c>
      <c r="N225" t="s">
        <v>8221</v>
      </c>
      <c r="O225">
        <v>1</v>
      </c>
    </row>
    <row r="226" spans="11:15" x14ac:dyDescent="0.2">
      <c r="K226" t="s">
        <v>8219</v>
      </c>
      <c r="L226">
        <v>285</v>
      </c>
      <c r="N226" t="s">
        <v>8221</v>
      </c>
      <c r="O226">
        <v>2</v>
      </c>
    </row>
    <row r="227" spans="11:15" x14ac:dyDescent="0.2">
      <c r="K227" t="s">
        <v>8219</v>
      </c>
      <c r="L227">
        <v>179</v>
      </c>
      <c r="N227" t="s">
        <v>8221</v>
      </c>
      <c r="O227">
        <v>0</v>
      </c>
    </row>
    <row r="228" spans="11:15" x14ac:dyDescent="0.2">
      <c r="K228" t="s">
        <v>8219</v>
      </c>
      <c r="L228">
        <v>188</v>
      </c>
      <c r="N228" t="s">
        <v>8221</v>
      </c>
      <c r="O228">
        <v>4</v>
      </c>
    </row>
    <row r="229" spans="11:15" x14ac:dyDescent="0.2">
      <c r="K229" t="s">
        <v>8219</v>
      </c>
      <c r="L229">
        <v>379</v>
      </c>
      <c r="N229" t="s">
        <v>8221</v>
      </c>
      <c r="O229">
        <v>7</v>
      </c>
    </row>
    <row r="230" spans="11:15" x14ac:dyDescent="0.2">
      <c r="K230" t="s">
        <v>8219</v>
      </c>
      <c r="L230">
        <v>119</v>
      </c>
      <c r="N230" t="s">
        <v>8221</v>
      </c>
      <c r="O230">
        <v>2</v>
      </c>
    </row>
    <row r="231" spans="11:15" x14ac:dyDescent="0.2">
      <c r="K231" t="s">
        <v>8219</v>
      </c>
      <c r="L231">
        <v>167</v>
      </c>
      <c r="N231" t="s">
        <v>8221</v>
      </c>
      <c r="O231">
        <v>1</v>
      </c>
    </row>
    <row r="232" spans="11:15" x14ac:dyDescent="0.2">
      <c r="K232" t="s">
        <v>8219</v>
      </c>
      <c r="L232">
        <v>221</v>
      </c>
      <c r="N232" t="s">
        <v>8221</v>
      </c>
      <c r="O232">
        <v>9</v>
      </c>
    </row>
    <row r="233" spans="11:15" x14ac:dyDescent="0.2">
      <c r="K233" t="s">
        <v>8219</v>
      </c>
      <c r="L233">
        <v>964</v>
      </c>
      <c r="N233" t="s">
        <v>8221</v>
      </c>
      <c r="O233">
        <v>2</v>
      </c>
    </row>
    <row r="234" spans="11:15" x14ac:dyDescent="0.2">
      <c r="K234" t="s">
        <v>8219</v>
      </c>
      <c r="L234">
        <v>286</v>
      </c>
      <c r="N234" t="s">
        <v>8221</v>
      </c>
      <c r="O234">
        <v>1</v>
      </c>
    </row>
    <row r="235" spans="11:15" x14ac:dyDescent="0.2">
      <c r="K235" t="s">
        <v>8219</v>
      </c>
      <c r="L235">
        <v>613</v>
      </c>
      <c r="N235" t="s">
        <v>8221</v>
      </c>
      <c r="O235">
        <v>7</v>
      </c>
    </row>
    <row r="236" spans="11:15" x14ac:dyDescent="0.2">
      <c r="K236" t="s">
        <v>8219</v>
      </c>
      <c r="L236">
        <v>29</v>
      </c>
      <c r="N236" t="s">
        <v>8221</v>
      </c>
      <c r="O236">
        <v>2</v>
      </c>
    </row>
    <row r="237" spans="11:15" x14ac:dyDescent="0.2">
      <c r="K237" t="s">
        <v>8219</v>
      </c>
      <c r="L237">
        <v>165</v>
      </c>
      <c r="N237" t="s">
        <v>8221</v>
      </c>
      <c r="O237">
        <v>8</v>
      </c>
    </row>
    <row r="238" spans="11:15" x14ac:dyDescent="0.2">
      <c r="K238" t="s">
        <v>8219</v>
      </c>
      <c r="L238">
        <v>97</v>
      </c>
      <c r="N238" t="s">
        <v>8221</v>
      </c>
      <c r="O238">
        <v>2</v>
      </c>
    </row>
    <row r="239" spans="11:15" x14ac:dyDescent="0.2">
      <c r="K239" t="s">
        <v>8219</v>
      </c>
      <c r="L239">
        <v>303</v>
      </c>
      <c r="N239" t="s">
        <v>8221</v>
      </c>
      <c r="O239">
        <v>2</v>
      </c>
    </row>
    <row r="240" spans="11:15" x14ac:dyDescent="0.2">
      <c r="K240" t="s">
        <v>8219</v>
      </c>
      <c r="L240">
        <v>267</v>
      </c>
      <c r="N240" t="s">
        <v>8221</v>
      </c>
      <c r="O240">
        <v>7</v>
      </c>
    </row>
    <row r="241" spans="11:15" x14ac:dyDescent="0.2">
      <c r="K241" t="s">
        <v>8219</v>
      </c>
      <c r="L241">
        <v>302</v>
      </c>
      <c r="N241" t="s">
        <v>8221</v>
      </c>
      <c r="O241">
        <v>2</v>
      </c>
    </row>
    <row r="242" spans="11:15" x14ac:dyDescent="0.2">
      <c r="K242" t="s">
        <v>8219</v>
      </c>
      <c r="L242">
        <v>87</v>
      </c>
      <c r="N242" t="s">
        <v>8221</v>
      </c>
      <c r="O242">
        <v>18</v>
      </c>
    </row>
    <row r="243" spans="11:15" x14ac:dyDescent="0.2">
      <c r="K243" t="s">
        <v>8219</v>
      </c>
      <c r="L243">
        <v>354</v>
      </c>
      <c r="N243" t="s">
        <v>8221</v>
      </c>
      <c r="O243">
        <v>9</v>
      </c>
    </row>
    <row r="244" spans="11:15" x14ac:dyDescent="0.2">
      <c r="K244" t="s">
        <v>8219</v>
      </c>
      <c r="L244">
        <v>86</v>
      </c>
      <c r="N244" t="s">
        <v>8221</v>
      </c>
      <c r="O244">
        <v>4</v>
      </c>
    </row>
    <row r="245" spans="11:15" x14ac:dyDescent="0.2">
      <c r="K245" t="s">
        <v>8219</v>
      </c>
      <c r="L245">
        <v>26</v>
      </c>
      <c r="N245" t="s">
        <v>8221</v>
      </c>
      <c r="O245">
        <v>7</v>
      </c>
    </row>
    <row r="246" spans="11:15" x14ac:dyDescent="0.2">
      <c r="K246" t="s">
        <v>8219</v>
      </c>
      <c r="L246">
        <v>113</v>
      </c>
      <c r="N246" t="s">
        <v>8221</v>
      </c>
      <c r="O246">
        <v>29</v>
      </c>
    </row>
    <row r="247" spans="11:15" x14ac:dyDescent="0.2">
      <c r="K247" t="s">
        <v>8219</v>
      </c>
      <c r="L247">
        <v>65</v>
      </c>
      <c r="N247" t="s">
        <v>8221</v>
      </c>
      <c r="O247">
        <v>12</v>
      </c>
    </row>
    <row r="248" spans="11:15" x14ac:dyDescent="0.2">
      <c r="K248" t="s">
        <v>8219</v>
      </c>
      <c r="L248">
        <v>134</v>
      </c>
      <c r="N248" t="s">
        <v>8221</v>
      </c>
      <c r="O248">
        <v>4</v>
      </c>
    </row>
    <row r="249" spans="11:15" x14ac:dyDescent="0.2">
      <c r="K249" t="s">
        <v>8219</v>
      </c>
      <c r="L249">
        <v>119</v>
      </c>
      <c r="N249" t="s">
        <v>8221</v>
      </c>
      <c r="O249">
        <v>28</v>
      </c>
    </row>
    <row r="250" spans="11:15" x14ac:dyDescent="0.2">
      <c r="K250" t="s">
        <v>8219</v>
      </c>
      <c r="L250">
        <v>159</v>
      </c>
      <c r="N250" t="s">
        <v>8221</v>
      </c>
      <c r="O250">
        <v>25</v>
      </c>
    </row>
    <row r="251" spans="11:15" x14ac:dyDescent="0.2">
      <c r="K251" t="s">
        <v>8219</v>
      </c>
      <c r="L251">
        <v>167</v>
      </c>
      <c r="N251" t="s">
        <v>8221</v>
      </c>
      <c r="O251">
        <v>28</v>
      </c>
    </row>
    <row r="252" spans="11:15" x14ac:dyDescent="0.2">
      <c r="K252" t="s">
        <v>8219</v>
      </c>
      <c r="L252">
        <v>43</v>
      </c>
      <c r="N252" t="s">
        <v>8221</v>
      </c>
      <c r="O252">
        <v>310</v>
      </c>
    </row>
    <row r="253" spans="11:15" x14ac:dyDescent="0.2">
      <c r="K253" t="s">
        <v>8219</v>
      </c>
      <c r="L253">
        <v>1062</v>
      </c>
      <c r="N253" t="s">
        <v>8221</v>
      </c>
      <c r="O253">
        <v>15</v>
      </c>
    </row>
    <row r="254" spans="11:15" x14ac:dyDescent="0.2">
      <c r="K254" t="s">
        <v>8219</v>
      </c>
      <c r="L254">
        <v>9</v>
      </c>
      <c r="N254" t="s">
        <v>8221</v>
      </c>
      <c r="O254">
        <v>215</v>
      </c>
    </row>
    <row r="255" spans="11:15" x14ac:dyDescent="0.2">
      <c r="K255" t="s">
        <v>8219</v>
      </c>
      <c r="L255">
        <v>89</v>
      </c>
      <c r="N255" t="s">
        <v>8221</v>
      </c>
      <c r="O255">
        <v>3</v>
      </c>
    </row>
    <row r="256" spans="11:15" x14ac:dyDescent="0.2">
      <c r="K256" t="s">
        <v>8219</v>
      </c>
      <c r="L256">
        <v>174</v>
      </c>
      <c r="N256" t="s">
        <v>8221</v>
      </c>
      <c r="O256">
        <v>2</v>
      </c>
    </row>
    <row r="257" spans="11:15" x14ac:dyDescent="0.2">
      <c r="K257" t="s">
        <v>8219</v>
      </c>
      <c r="L257">
        <v>14</v>
      </c>
      <c r="N257" t="s">
        <v>8221</v>
      </c>
      <c r="O257">
        <v>26</v>
      </c>
    </row>
    <row r="258" spans="11:15" x14ac:dyDescent="0.2">
      <c r="K258" t="s">
        <v>8219</v>
      </c>
      <c r="L258">
        <v>48</v>
      </c>
      <c r="N258" t="s">
        <v>8221</v>
      </c>
      <c r="O258">
        <v>24</v>
      </c>
    </row>
    <row r="259" spans="11:15" x14ac:dyDescent="0.2">
      <c r="K259" t="s">
        <v>8219</v>
      </c>
      <c r="L259">
        <v>133</v>
      </c>
      <c r="N259" t="s">
        <v>8221</v>
      </c>
      <c r="O259">
        <v>96</v>
      </c>
    </row>
    <row r="260" spans="11:15" x14ac:dyDescent="0.2">
      <c r="K260" t="s">
        <v>8219</v>
      </c>
      <c r="L260">
        <v>83</v>
      </c>
      <c r="N260" t="s">
        <v>8221</v>
      </c>
      <c r="O260">
        <v>17</v>
      </c>
    </row>
    <row r="261" spans="11:15" x14ac:dyDescent="0.2">
      <c r="K261" t="s">
        <v>8219</v>
      </c>
      <c r="L261">
        <v>149</v>
      </c>
      <c r="N261" t="s">
        <v>8221</v>
      </c>
      <c r="O261">
        <v>94</v>
      </c>
    </row>
    <row r="262" spans="11:15" x14ac:dyDescent="0.2">
      <c r="K262" t="s">
        <v>8219</v>
      </c>
      <c r="L262">
        <v>49</v>
      </c>
      <c r="N262" t="s">
        <v>8221</v>
      </c>
      <c r="O262">
        <v>129</v>
      </c>
    </row>
    <row r="263" spans="11:15" x14ac:dyDescent="0.2">
      <c r="K263" t="s">
        <v>8219</v>
      </c>
      <c r="L263">
        <v>251</v>
      </c>
      <c r="N263" t="s">
        <v>8221</v>
      </c>
      <c r="O263">
        <v>1</v>
      </c>
    </row>
    <row r="264" spans="11:15" x14ac:dyDescent="0.2">
      <c r="K264" t="s">
        <v>8219</v>
      </c>
      <c r="L264">
        <v>22</v>
      </c>
      <c r="N264" t="s">
        <v>8221</v>
      </c>
      <c r="O264">
        <v>4</v>
      </c>
    </row>
    <row r="265" spans="11:15" x14ac:dyDescent="0.2">
      <c r="K265" t="s">
        <v>8219</v>
      </c>
      <c r="L265">
        <v>48</v>
      </c>
      <c r="N265" t="s">
        <v>8221</v>
      </c>
      <c r="O265">
        <v>3</v>
      </c>
    </row>
    <row r="266" spans="11:15" x14ac:dyDescent="0.2">
      <c r="K266" t="s">
        <v>8219</v>
      </c>
      <c r="L266">
        <v>383</v>
      </c>
      <c r="N266" t="s">
        <v>8221</v>
      </c>
      <c r="O266">
        <v>135</v>
      </c>
    </row>
    <row r="267" spans="11:15" x14ac:dyDescent="0.2">
      <c r="K267" t="s">
        <v>8219</v>
      </c>
      <c r="L267">
        <v>237</v>
      </c>
      <c r="N267" t="s">
        <v>8221</v>
      </c>
      <c r="O267">
        <v>10</v>
      </c>
    </row>
    <row r="268" spans="11:15" x14ac:dyDescent="0.2">
      <c r="K268" t="s">
        <v>8219</v>
      </c>
      <c r="L268">
        <v>13</v>
      </c>
      <c r="N268" t="s">
        <v>8221</v>
      </c>
      <c r="O268">
        <v>0</v>
      </c>
    </row>
    <row r="269" spans="11:15" x14ac:dyDescent="0.2">
      <c r="K269" t="s">
        <v>8219</v>
      </c>
      <c r="L269">
        <v>562</v>
      </c>
      <c r="N269" t="s">
        <v>8221</v>
      </c>
      <c r="O269">
        <v>6</v>
      </c>
    </row>
    <row r="270" spans="11:15" x14ac:dyDescent="0.2">
      <c r="K270" t="s">
        <v>8219</v>
      </c>
      <c r="L270">
        <v>71</v>
      </c>
      <c r="N270" t="s">
        <v>8221</v>
      </c>
      <c r="O270">
        <v>36</v>
      </c>
    </row>
    <row r="271" spans="11:15" x14ac:dyDescent="0.2">
      <c r="K271" t="s">
        <v>8219</v>
      </c>
      <c r="L271">
        <v>1510</v>
      </c>
      <c r="N271" t="s">
        <v>8221</v>
      </c>
      <c r="O271">
        <v>336</v>
      </c>
    </row>
    <row r="272" spans="11:15" x14ac:dyDescent="0.2">
      <c r="K272" t="s">
        <v>8219</v>
      </c>
      <c r="L272">
        <v>14</v>
      </c>
      <c r="N272" t="s">
        <v>8221</v>
      </c>
      <c r="O272">
        <v>34</v>
      </c>
    </row>
    <row r="273" spans="11:15" x14ac:dyDescent="0.2">
      <c r="K273" t="s">
        <v>8219</v>
      </c>
      <c r="L273">
        <v>193</v>
      </c>
      <c r="N273" t="s">
        <v>8221</v>
      </c>
      <c r="O273">
        <v>10</v>
      </c>
    </row>
    <row r="274" spans="11:15" x14ac:dyDescent="0.2">
      <c r="K274" t="s">
        <v>8219</v>
      </c>
      <c r="L274">
        <v>206</v>
      </c>
      <c r="N274" t="s">
        <v>8221</v>
      </c>
      <c r="O274">
        <v>201</v>
      </c>
    </row>
    <row r="275" spans="11:15" x14ac:dyDescent="0.2">
      <c r="K275" t="s">
        <v>8219</v>
      </c>
      <c r="L275">
        <v>351</v>
      </c>
      <c r="N275" t="s">
        <v>8221</v>
      </c>
      <c r="O275">
        <v>296</v>
      </c>
    </row>
    <row r="276" spans="11:15" x14ac:dyDescent="0.2">
      <c r="K276" t="s">
        <v>8219</v>
      </c>
      <c r="L276">
        <v>50</v>
      </c>
      <c r="N276" t="s">
        <v>8221</v>
      </c>
      <c r="O276">
        <v>7</v>
      </c>
    </row>
    <row r="277" spans="11:15" x14ac:dyDescent="0.2">
      <c r="K277" t="s">
        <v>8219</v>
      </c>
      <c r="L277">
        <v>184</v>
      </c>
      <c r="N277" t="s">
        <v>8221</v>
      </c>
      <c r="O277">
        <v>7</v>
      </c>
    </row>
    <row r="278" spans="11:15" x14ac:dyDescent="0.2">
      <c r="K278" t="s">
        <v>8219</v>
      </c>
      <c r="L278">
        <v>196</v>
      </c>
      <c r="N278" t="s">
        <v>8221</v>
      </c>
      <c r="O278">
        <v>1</v>
      </c>
    </row>
    <row r="279" spans="11:15" x14ac:dyDescent="0.2">
      <c r="K279" t="s">
        <v>8219</v>
      </c>
      <c r="L279">
        <v>229</v>
      </c>
      <c r="N279" t="s">
        <v>8221</v>
      </c>
      <c r="O279">
        <v>114</v>
      </c>
    </row>
    <row r="280" spans="11:15" x14ac:dyDescent="0.2">
      <c r="K280" t="s">
        <v>8219</v>
      </c>
      <c r="L280">
        <v>67</v>
      </c>
      <c r="N280" t="s">
        <v>8221</v>
      </c>
      <c r="O280">
        <v>29</v>
      </c>
    </row>
    <row r="281" spans="11:15" x14ac:dyDescent="0.2">
      <c r="K281" t="s">
        <v>8219</v>
      </c>
      <c r="L281">
        <v>95</v>
      </c>
      <c r="N281" t="s">
        <v>8221</v>
      </c>
      <c r="O281">
        <v>890</v>
      </c>
    </row>
    <row r="282" spans="11:15" x14ac:dyDescent="0.2">
      <c r="K282" t="s">
        <v>8219</v>
      </c>
      <c r="L282">
        <v>62</v>
      </c>
      <c r="N282" t="s">
        <v>8221</v>
      </c>
      <c r="O282">
        <v>31</v>
      </c>
    </row>
    <row r="283" spans="11:15" x14ac:dyDescent="0.2">
      <c r="K283" t="s">
        <v>8219</v>
      </c>
      <c r="L283">
        <v>73</v>
      </c>
      <c r="N283" t="s">
        <v>8221</v>
      </c>
      <c r="O283">
        <v>21</v>
      </c>
    </row>
    <row r="284" spans="11:15" x14ac:dyDescent="0.2">
      <c r="K284" t="s">
        <v>8219</v>
      </c>
      <c r="L284">
        <v>43</v>
      </c>
      <c r="N284" t="s">
        <v>8221</v>
      </c>
      <c r="O284">
        <v>37</v>
      </c>
    </row>
    <row r="285" spans="11:15" x14ac:dyDescent="0.2">
      <c r="K285" t="s">
        <v>8219</v>
      </c>
      <c r="L285">
        <v>70</v>
      </c>
      <c r="N285" t="s">
        <v>8221</v>
      </c>
      <c r="O285">
        <v>7</v>
      </c>
    </row>
    <row r="286" spans="11:15" x14ac:dyDescent="0.2">
      <c r="K286" t="s">
        <v>8219</v>
      </c>
      <c r="L286">
        <v>271</v>
      </c>
      <c r="N286" t="s">
        <v>8221</v>
      </c>
      <c r="O286">
        <v>4</v>
      </c>
    </row>
    <row r="287" spans="11:15" x14ac:dyDescent="0.2">
      <c r="K287" t="s">
        <v>8219</v>
      </c>
      <c r="L287">
        <v>55</v>
      </c>
      <c r="N287" t="s">
        <v>8221</v>
      </c>
      <c r="O287">
        <v>5</v>
      </c>
    </row>
    <row r="288" spans="11:15" x14ac:dyDescent="0.2">
      <c r="K288" t="s">
        <v>8219</v>
      </c>
      <c r="L288">
        <v>35</v>
      </c>
      <c r="N288" t="s">
        <v>8221</v>
      </c>
      <c r="O288">
        <v>0</v>
      </c>
    </row>
    <row r="289" spans="11:15" x14ac:dyDescent="0.2">
      <c r="K289" t="s">
        <v>8219</v>
      </c>
      <c r="L289">
        <v>22</v>
      </c>
      <c r="N289" t="s">
        <v>8221</v>
      </c>
      <c r="O289">
        <v>456</v>
      </c>
    </row>
    <row r="290" spans="11:15" x14ac:dyDescent="0.2">
      <c r="K290" t="s">
        <v>8219</v>
      </c>
      <c r="L290">
        <v>38</v>
      </c>
      <c r="N290" t="s">
        <v>8221</v>
      </c>
      <c r="O290">
        <v>369</v>
      </c>
    </row>
    <row r="291" spans="11:15" x14ac:dyDescent="0.2">
      <c r="K291" t="s">
        <v>8219</v>
      </c>
      <c r="L291">
        <v>15</v>
      </c>
      <c r="N291" t="s">
        <v>8221</v>
      </c>
      <c r="O291">
        <v>2</v>
      </c>
    </row>
    <row r="292" spans="11:15" x14ac:dyDescent="0.2">
      <c r="K292" t="s">
        <v>8219</v>
      </c>
      <c r="L292">
        <v>7</v>
      </c>
      <c r="N292" t="s">
        <v>8221</v>
      </c>
      <c r="O292">
        <v>0</v>
      </c>
    </row>
    <row r="293" spans="11:15" x14ac:dyDescent="0.2">
      <c r="K293" t="s">
        <v>8219</v>
      </c>
      <c r="L293">
        <v>241</v>
      </c>
      <c r="N293" t="s">
        <v>8221</v>
      </c>
      <c r="O293">
        <v>338</v>
      </c>
    </row>
    <row r="294" spans="11:15" x14ac:dyDescent="0.2">
      <c r="K294" t="s">
        <v>8219</v>
      </c>
      <c r="L294">
        <v>55</v>
      </c>
      <c r="N294" t="s">
        <v>8221</v>
      </c>
      <c r="O294">
        <v>4</v>
      </c>
    </row>
    <row r="295" spans="11:15" x14ac:dyDescent="0.2">
      <c r="K295" t="s">
        <v>8219</v>
      </c>
      <c r="L295">
        <v>171</v>
      </c>
      <c r="N295" t="s">
        <v>8221</v>
      </c>
      <c r="O295">
        <v>1</v>
      </c>
    </row>
    <row r="296" spans="11:15" x14ac:dyDescent="0.2">
      <c r="K296" t="s">
        <v>8219</v>
      </c>
      <c r="L296">
        <v>208</v>
      </c>
      <c r="N296" t="s">
        <v>8221</v>
      </c>
      <c r="O296">
        <v>28</v>
      </c>
    </row>
    <row r="297" spans="11:15" x14ac:dyDescent="0.2">
      <c r="K297" t="s">
        <v>8219</v>
      </c>
      <c r="L297">
        <v>21</v>
      </c>
      <c r="N297" t="s">
        <v>8221</v>
      </c>
      <c r="O297">
        <v>12</v>
      </c>
    </row>
    <row r="298" spans="11:15" x14ac:dyDescent="0.2">
      <c r="K298" t="s">
        <v>8219</v>
      </c>
      <c r="L298">
        <v>25</v>
      </c>
      <c r="N298" t="s">
        <v>8221</v>
      </c>
      <c r="O298">
        <v>16</v>
      </c>
    </row>
    <row r="299" spans="11:15" x14ac:dyDescent="0.2">
      <c r="K299" t="s">
        <v>8219</v>
      </c>
      <c r="L299">
        <v>52</v>
      </c>
      <c r="N299" t="s">
        <v>8221</v>
      </c>
      <c r="O299">
        <v>4</v>
      </c>
    </row>
    <row r="300" spans="11:15" x14ac:dyDescent="0.2">
      <c r="K300" t="s">
        <v>8219</v>
      </c>
      <c r="L300">
        <v>104</v>
      </c>
      <c r="N300" t="s">
        <v>8221</v>
      </c>
      <c r="O300">
        <v>4</v>
      </c>
    </row>
    <row r="301" spans="11:15" x14ac:dyDescent="0.2">
      <c r="K301" t="s">
        <v>8219</v>
      </c>
      <c r="L301">
        <v>73</v>
      </c>
      <c r="N301" t="s">
        <v>8221</v>
      </c>
      <c r="O301">
        <v>10</v>
      </c>
    </row>
    <row r="302" spans="11:15" x14ac:dyDescent="0.2">
      <c r="K302" t="s">
        <v>8219</v>
      </c>
      <c r="L302">
        <v>34</v>
      </c>
      <c r="N302" t="s">
        <v>8221</v>
      </c>
      <c r="O302">
        <v>0</v>
      </c>
    </row>
    <row r="303" spans="11:15" x14ac:dyDescent="0.2">
      <c r="K303" t="s">
        <v>8219</v>
      </c>
      <c r="L303">
        <v>56</v>
      </c>
      <c r="N303" t="s">
        <v>8221</v>
      </c>
      <c r="O303">
        <v>6</v>
      </c>
    </row>
    <row r="304" spans="11:15" x14ac:dyDescent="0.2">
      <c r="K304" t="s">
        <v>8219</v>
      </c>
      <c r="L304">
        <v>31</v>
      </c>
      <c r="N304" t="s">
        <v>8221</v>
      </c>
      <c r="O304">
        <v>0</v>
      </c>
    </row>
    <row r="305" spans="11:15" x14ac:dyDescent="0.2">
      <c r="K305" t="s">
        <v>8219</v>
      </c>
      <c r="L305">
        <v>84</v>
      </c>
      <c r="N305" t="s">
        <v>8221</v>
      </c>
      <c r="O305">
        <v>1</v>
      </c>
    </row>
    <row r="306" spans="11:15" x14ac:dyDescent="0.2">
      <c r="K306" t="s">
        <v>8219</v>
      </c>
      <c r="L306">
        <v>130</v>
      </c>
      <c r="N306" t="s">
        <v>8221</v>
      </c>
      <c r="O306">
        <v>0</v>
      </c>
    </row>
    <row r="307" spans="11:15" x14ac:dyDescent="0.2">
      <c r="K307" t="s">
        <v>8219</v>
      </c>
      <c r="L307">
        <v>12</v>
      </c>
      <c r="N307" t="s">
        <v>8221</v>
      </c>
      <c r="O307">
        <v>44</v>
      </c>
    </row>
    <row r="308" spans="11:15" x14ac:dyDescent="0.2">
      <c r="K308" t="s">
        <v>8219</v>
      </c>
      <c r="L308">
        <v>23</v>
      </c>
      <c r="N308" t="s">
        <v>8221</v>
      </c>
      <c r="O308">
        <v>0</v>
      </c>
    </row>
    <row r="309" spans="11:15" x14ac:dyDescent="0.2">
      <c r="K309" t="s">
        <v>8219</v>
      </c>
      <c r="L309">
        <v>158</v>
      </c>
      <c r="N309" t="s">
        <v>8221</v>
      </c>
      <c r="O309">
        <v>3</v>
      </c>
    </row>
    <row r="310" spans="11:15" x14ac:dyDescent="0.2">
      <c r="K310" t="s">
        <v>8219</v>
      </c>
      <c r="L310">
        <v>30</v>
      </c>
      <c r="N310" t="s">
        <v>8221</v>
      </c>
      <c r="O310">
        <v>0</v>
      </c>
    </row>
    <row r="311" spans="11:15" x14ac:dyDescent="0.2">
      <c r="K311" t="s">
        <v>8219</v>
      </c>
      <c r="L311">
        <v>18</v>
      </c>
      <c r="N311" t="s">
        <v>8221</v>
      </c>
      <c r="O311">
        <v>52</v>
      </c>
    </row>
    <row r="312" spans="11:15" x14ac:dyDescent="0.2">
      <c r="K312" t="s">
        <v>8219</v>
      </c>
      <c r="L312">
        <v>29</v>
      </c>
      <c r="N312" t="s">
        <v>8221</v>
      </c>
      <c r="O312">
        <v>0</v>
      </c>
    </row>
    <row r="313" spans="11:15" x14ac:dyDescent="0.2">
      <c r="K313" t="s">
        <v>8219</v>
      </c>
      <c r="L313">
        <v>31</v>
      </c>
      <c r="N313" t="s">
        <v>8221</v>
      </c>
      <c r="O313">
        <v>1</v>
      </c>
    </row>
    <row r="314" spans="11:15" x14ac:dyDescent="0.2">
      <c r="K314" t="s">
        <v>8219</v>
      </c>
      <c r="L314">
        <v>173</v>
      </c>
      <c r="N314" t="s">
        <v>8221</v>
      </c>
      <c r="O314">
        <v>1</v>
      </c>
    </row>
    <row r="315" spans="11:15" x14ac:dyDescent="0.2">
      <c r="K315" t="s">
        <v>8219</v>
      </c>
      <c r="L315">
        <v>17</v>
      </c>
      <c r="N315" t="s">
        <v>8221</v>
      </c>
      <c r="O315">
        <v>2</v>
      </c>
    </row>
    <row r="316" spans="11:15" x14ac:dyDescent="0.2">
      <c r="K316" t="s">
        <v>8219</v>
      </c>
      <c r="L316">
        <v>48</v>
      </c>
      <c r="N316" t="s">
        <v>8221</v>
      </c>
      <c r="O316">
        <v>9</v>
      </c>
    </row>
    <row r="317" spans="11:15" x14ac:dyDescent="0.2">
      <c r="K317" t="s">
        <v>8219</v>
      </c>
      <c r="L317">
        <v>59</v>
      </c>
      <c r="N317" t="s">
        <v>8221</v>
      </c>
      <c r="O317">
        <v>5</v>
      </c>
    </row>
    <row r="318" spans="11:15" x14ac:dyDescent="0.2">
      <c r="K318" t="s">
        <v>8219</v>
      </c>
      <c r="L318">
        <v>39</v>
      </c>
      <c r="N318" t="s">
        <v>8221</v>
      </c>
      <c r="O318">
        <v>57</v>
      </c>
    </row>
    <row r="319" spans="11:15" x14ac:dyDescent="0.2">
      <c r="K319" t="s">
        <v>8219</v>
      </c>
      <c r="L319">
        <v>59</v>
      </c>
      <c r="N319" t="s">
        <v>8221</v>
      </c>
      <c r="O319">
        <v>3</v>
      </c>
    </row>
    <row r="320" spans="11:15" x14ac:dyDescent="0.2">
      <c r="K320" t="s">
        <v>8219</v>
      </c>
      <c r="L320">
        <v>60</v>
      </c>
      <c r="N320" t="s">
        <v>8221</v>
      </c>
      <c r="O320">
        <v>1</v>
      </c>
    </row>
    <row r="321" spans="11:15" x14ac:dyDescent="0.2">
      <c r="K321" t="s">
        <v>8219</v>
      </c>
      <c r="L321">
        <v>20</v>
      </c>
      <c r="N321" t="s">
        <v>8221</v>
      </c>
      <c r="O321">
        <v>6</v>
      </c>
    </row>
    <row r="322" spans="11:15" x14ac:dyDescent="0.2">
      <c r="K322" t="s">
        <v>8219</v>
      </c>
      <c r="L322">
        <v>2</v>
      </c>
      <c r="N322" t="s">
        <v>8221</v>
      </c>
      <c r="O322">
        <v>48</v>
      </c>
    </row>
    <row r="323" spans="11:15" x14ac:dyDescent="0.2">
      <c r="K323" t="s">
        <v>8219</v>
      </c>
      <c r="L323">
        <v>315</v>
      </c>
      <c r="N323" t="s">
        <v>8221</v>
      </c>
      <c r="O323">
        <v>2</v>
      </c>
    </row>
    <row r="324" spans="11:15" x14ac:dyDescent="0.2">
      <c r="K324" t="s">
        <v>8219</v>
      </c>
      <c r="L324">
        <v>2174</v>
      </c>
      <c r="N324" t="s">
        <v>8221</v>
      </c>
      <c r="O324">
        <v>4</v>
      </c>
    </row>
    <row r="325" spans="11:15" x14ac:dyDescent="0.2">
      <c r="K325" t="s">
        <v>8219</v>
      </c>
      <c r="L325">
        <v>152</v>
      </c>
      <c r="N325" t="s">
        <v>8221</v>
      </c>
      <c r="O325">
        <v>5</v>
      </c>
    </row>
    <row r="326" spans="11:15" x14ac:dyDescent="0.2">
      <c r="K326" t="s">
        <v>8219</v>
      </c>
      <c r="L326">
        <v>1021</v>
      </c>
      <c r="N326" t="s">
        <v>8221</v>
      </c>
      <c r="O326">
        <v>79</v>
      </c>
    </row>
    <row r="327" spans="11:15" x14ac:dyDescent="0.2">
      <c r="K327" t="s">
        <v>8219</v>
      </c>
      <c r="L327">
        <v>237</v>
      </c>
      <c r="N327" t="s">
        <v>8221</v>
      </c>
      <c r="O327">
        <v>2</v>
      </c>
    </row>
    <row r="328" spans="11:15" x14ac:dyDescent="0.2">
      <c r="K328" t="s">
        <v>8219</v>
      </c>
      <c r="L328">
        <v>27</v>
      </c>
      <c r="N328" t="s">
        <v>8221</v>
      </c>
      <c r="O328">
        <v>11</v>
      </c>
    </row>
    <row r="329" spans="11:15" x14ac:dyDescent="0.2">
      <c r="K329" t="s">
        <v>8219</v>
      </c>
      <c r="L329">
        <v>17</v>
      </c>
      <c r="N329" t="s">
        <v>8221</v>
      </c>
      <c r="O329">
        <v>11</v>
      </c>
    </row>
    <row r="330" spans="11:15" x14ac:dyDescent="0.2">
      <c r="K330" t="s">
        <v>8219</v>
      </c>
      <c r="L330">
        <v>27</v>
      </c>
      <c r="N330" t="s">
        <v>8221</v>
      </c>
      <c r="O330">
        <v>1</v>
      </c>
    </row>
    <row r="331" spans="11:15" x14ac:dyDescent="0.2">
      <c r="K331" t="s">
        <v>8219</v>
      </c>
      <c r="L331">
        <v>82</v>
      </c>
      <c r="N331" t="s">
        <v>8221</v>
      </c>
      <c r="O331">
        <v>3</v>
      </c>
    </row>
    <row r="332" spans="11:15" x14ac:dyDescent="0.2">
      <c r="K332" t="s">
        <v>8219</v>
      </c>
      <c r="L332">
        <v>48</v>
      </c>
      <c r="N332" t="s">
        <v>8221</v>
      </c>
      <c r="O332">
        <v>5</v>
      </c>
    </row>
    <row r="333" spans="11:15" x14ac:dyDescent="0.2">
      <c r="K333" t="s">
        <v>8219</v>
      </c>
      <c r="L333">
        <v>105</v>
      </c>
      <c r="N333" t="s">
        <v>8221</v>
      </c>
      <c r="O333">
        <v>12</v>
      </c>
    </row>
    <row r="334" spans="11:15" x14ac:dyDescent="0.2">
      <c r="K334" t="s">
        <v>8219</v>
      </c>
      <c r="L334">
        <v>28</v>
      </c>
      <c r="N334" t="s">
        <v>8221</v>
      </c>
      <c r="O334">
        <v>2</v>
      </c>
    </row>
    <row r="335" spans="11:15" x14ac:dyDescent="0.2">
      <c r="K335" t="s">
        <v>8219</v>
      </c>
      <c r="L335">
        <v>1107</v>
      </c>
      <c r="N335" t="s">
        <v>8221</v>
      </c>
      <c r="O335">
        <v>5</v>
      </c>
    </row>
    <row r="336" spans="11:15" x14ac:dyDescent="0.2">
      <c r="K336" t="s">
        <v>8219</v>
      </c>
      <c r="L336">
        <v>1013</v>
      </c>
      <c r="N336" t="s">
        <v>8221</v>
      </c>
      <c r="O336">
        <v>21</v>
      </c>
    </row>
    <row r="337" spans="11:15" x14ac:dyDescent="0.2">
      <c r="K337" t="s">
        <v>8219</v>
      </c>
      <c r="L337">
        <v>274</v>
      </c>
      <c r="N337" t="s">
        <v>8221</v>
      </c>
      <c r="O337">
        <v>0</v>
      </c>
    </row>
    <row r="338" spans="11:15" x14ac:dyDescent="0.2">
      <c r="K338" t="s">
        <v>8219</v>
      </c>
      <c r="L338">
        <v>87</v>
      </c>
      <c r="N338" t="s">
        <v>8221</v>
      </c>
      <c r="O338">
        <v>45</v>
      </c>
    </row>
    <row r="339" spans="11:15" x14ac:dyDescent="0.2">
      <c r="K339" t="s">
        <v>8219</v>
      </c>
      <c r="L339">
        <v>99</v>
      </c>
      <c r="N339" t="s">
        <v>8221</v>
      </c>
      <c r="O339">
        <v>29</v>
      </c>
    </row>
    <row r="340" spans="11:15" x14ac:dyDescent="0.2">
      <c r="K340" t="s">
        <v>8219</v>
      </c>
      <c r="L340">
        <v>276</v>
      </c>
      <c r="N340" t="s">
        <v>8221</v>
      </c>
      <c r="O340">
        <v>2</v>
      </c>
    </row>
    <row r="341" spans="11:15" x14ac:dyDescent="0.2">
      <c r="K341" t="s">
        <v>8219</v>
      </c>
      <c r="L341">
        <v>21</v>
      </c>
      <c r="N341" t="s">
        <v>8221</v>
      </c>
      <c r="O341">
        <v>30</v>
      </c>
    </row>
    <row r="342" spans="11:15" x14ac:dyDescent="0.2">
      <c r="K342" t="s">
        <v>8219</v>
      </c>
      <c r="L342">
        <v>41</v>
      </c>
      <c r="N342" t="s">
        <v>8221</v>
      </c>
      <c r="O342">
        <v>8</v>
      </c>
    </row>
    <row r="343" spans="11:15" x14ac:dyDescent="0.2">
      <c r="K343" t="s">
        <v>8219</v>
      </c>
      <c r="L343">
        <v>119</v>
      </c>
      <c r="N343" t="s">
        <v>8221</v>
      </c>
      <c r="O343">
        <v>1</v>
      </c>
    </row>
    <row r="344" spans="11:15" x14ac:dyDescent="0.2">
      <c r="K344" t="s">
        <v>8219</v>
      </c>
      <c r="L344">
        <v>153</v>
      </c>
      <c r="N344" t="s">
        <v>8221</v>
      </c>
      <c r="O344">
        <v>14</v>
      </c>
    </row>
    <row r="345" spans="11:15" x14ac:dyDescent="0.2">
      <c r="K345" t="s">
        <v>8219</v>
      </c>
      <c r="L345">
        <v>100</v>
      </c>
      <c r="N345" t="s">
        <v>8221</v>
      </c>
      <c r="O345">
        <v>24</v>
      </c>
    </row>
    <row r="346" spans="11:15" x14ac:dyDescent="0.2">
      <c r="K346" t="s">
        <v>8219</v>
      </c>
      <c r="L346">
        <v>143</v>
      </c>
      <c r="N346" t="s">
        <v>8221</v>
      </c>
      <c r="O346">
        <v>2</v>
      </c>
    </row>
    <row r="347" spans="11:15" x14ac:dyDescent="0.2">
      <c r="K347" t="s">
        <v>8219</v>
      </c>
      <c r="L347">
        <v>140</v>
      </c>
      <c r="N347" t="s">
        <v>8221</v>
      </c>
      <c r="O347">
        <v>21</v>
      </c>
    </row>
    <row r="348" spans="11:15" x14ac:dyDescent="0.2">
      <c r="K348" t="s">
        <v>8219</v>
      </c>
      <c r="L348">
        <v>35</v>
      </c>
      <c r="N348" t="s">
        <v>8221</v>
      </c>
      <c r="O348">
        <v>7</v>
      </c>
    </row>
    <row r="349" spans="11:15" x14ac:dyDescent="0.2">
      <c r="K349" t="s">
        <v>8219</v>
      </c>
      <c r="L349">
        <v>149</v>
      </c>
      <c r="N349" t="s">
        <v>8221</v>
      </c>
      <c r="O349">
        <v>0</v>
      </c>
    </row>
    <row r="350" spans="11:15" x14ac:dyDescent="0.2">
      <c r="K350" t="s">
        <v>8219</v>
      </c>
      <c r="L350">
        <v>130</v>
      </c>
      <c r="N350" t="s">
        <v>8221</v>
      </c>
      <c r="O350">
        <v>4</v>
      </c>
    </row>
    <row r="351" spans="11:15" x14ac:dyDescent="0.2">
      <c r="K351" t="s">
        <v>8219</v>
      </c>
      <c r="L351">
        <v>120</v>
      </c>
      <c r="N351" t="s">
        <v>8221</v>
      </c>
      <c r="O351">
        <v>32</v>
      </c>
    </row>
    <row r="352" spans="11:15" x14ac:dyDescent="0.2">
      <c r="K352" t="s">
        <v>8219</v>
      </c>
      <c r="L352">
        <v>265</v>
      </c>
      <c r="N352" t="s">
        <v>8221</v>
      </c>
      <c r="O352">
        <v>4</v>
      </c>
    </row>
    <row r="353" spans="11:15" x14ac:dyDescent="0.2">
      <c r="K353" t="s">
        <v>8219</v>
      </c>
      <c r="L353">
        <v>71</v>
      </c>
      <c r="N353" t="s">
        <v>8221</v>
      </c>
      <c r="O353">
        <v>9</v>
      </c>
    </row>
    <row r="354" spans="11:15" x14ac:dyDescent="0.2">
      <c r="K354" t="s">
        <v>8219</v>
      </c>
      <c r="L354">
        <v>13</v>
      </c>
      <c r="N354" t="s">
        <v>8221</v>
      </c>
      <c r="O354">
        <v>17</v>
      </c>
    </row>
    <row r="355" spans="11:15" x14ac:dyDescent="0.2">
      <c r="K355" t="s">
        <v>8219</v>
      </c>
      <c r="L355">
        <v>169</v>
      </c>
      <c r="N355" t="s">
        <v>8221</v>
      </c>
      <c r="O355">
        <v>5</v>
      </c>
    </row>
    <row r="356" spans="11:15" x14ac:dyDescent="0.2">
      <c r="K356" t="s">
        <v>8219</v>
      </c>
      <c r="L356">
        <v>57</v>
      </c>
      <c r="N356" t="s">
        <v>8221</v>
      </c>
      <c r="O356">
        <v>53</v>
      </c>
    </row>
    <row r="357" spans="11:15" x14ac:dyDescent="0.2">
      <c r="K357" t="s">
        <v>8219</v>
      </c>
      <c r="L357">
        <v>229</v>
      </c>
      <c r="N357" t="s">
        <v>8221</v>
      </c>
      <c r="O357">
        <v>7</v>
      </c>
    </row>
    <row r="358" spans="11:15" x14ac:dyDescent="0.2">
      <c r="K358" t="s">
        <v>8219</v>
      </c>
      <c r="L358">
        <v>108</v>
      </c>
      <c r="N358" t="s">
        <v>8221</v>
      </c>
      <c r="O358">
        <v>72</v>
      </c>
    </row>
    <row r="359" spans="11:15" x14ac:dyDescent="0.2">
      <c r="K359" t="s">
        <v>8219</v>
      </c>
      <c r="L359">
        <v>108</v>
      </c>
      <c r="N359" t="s">
        <v>8221</v>
      </c>
      <c r="O359">
        <v>0</v>
      </c>
    </row>
    <row r="360" spans="11:15" x14ac:dyDescent="0.2">
      <c r="K360" t="s">
        <v>8219</v>
      </c>
      <c r="L360">
        <v>41</v>
      </c>
      <c r="N360" t="s">
        <v>8221</v>
      </c>
      <c r="O360">
        <v>2</v>
      </c>
    </row>
    <row r="361" spans="11:15" x14ac:dyDescent="0.2">
      <c r="K361" t="s">
        <v>8219</v>
      </c>
      <c r="L361">
        <v>139</v>
      </c>
      <c r="N361" t="s">
        <v>8221</v>
      </c>
      <c r="O361">
        <v>8</v>
      </c>
    </row>
    <row r="362" spans="11:15" x14ac:dyDescent="0.2">
      <c r="K362" t="s">
        <v>8219</v>
      </c>
      <c r="L362">
        <v>19</v>
      </c>
      <c r="N362" t="s">
        <v>8221</v>
      </c>
      <c r="O362">
        <v>2</v>
      </c>
    </row>
    <row r="363" spans="11:15" x14ac:dyDescent="0.2">
      <c r="K363" t="s">
        <v>8219</v>
      </c>
      <c r="L363">
        <v>94</v>
      </c>
      <c r="N363" t="s">
        <v>8221</v>
      </c>
      <c r="O363">
        <v>0</v>
      </c>
    </row>
    <row r="364" spans="11:15" x14ac:dyDescent="0.2">
      <c r="K364" t="s">
        <v>8219</v>
      </c>
      <c r="L364">
        <v>23</v>
      </c>
      <c r="N364" t="s">
        <v>8221</v>
      </c>
      <c r="O364">
        <v>3</v>
      </c>
    </row>
    <row r="365" spans="11:15" x14ac:dyDescent="0.2">
      <c r="K365" t="s">
        <v>8219</v>
      </c>
      <c r="L365">
        <v>15</v>
      </c>
      <c r="N365" t="s">
        <v>8221</v>
      </c>
      <c r="O365">
        <v>4</v>
      </c>
    </row>
    <row r="366" spans="11:15" x14ac:dyDescent="0.2">
      <c r="K366" t="s">
        <v>8219</v>
      </c>
      <c r="L366">
        <v>62</v>
      </c>
      <c r="N366" t="s">
        <v>8221</v>
      </c>
      <c r="O366">
        <v>3</v>
      </c>
    </row>
    <row r="367" spans="11:15" x14ac:dyDescent="0.2">
      <c r="K367" t="s">
        <v>8219</v>
      </c>
      <c r="L367">
        <v>74</v>
      </c>
      <c r="N367" t="s">
        <v>8221</v>
      </c>
      <c r="O367">
        <v>6</v>
      </c>
    </row>
    <row r="368" spans="11:15" x14ac:dyDescent="0.2">
      <c r="K368" t="s">
        <v>8219</v>
      </c>
      <c r="L368">
        <v>97</v>
      </c>
      <c r="N368" t="s">
        <v>8221</v>
      </c>
      <c r="O368">
        <v>0</v>
      </c>
    </row>
    <row r="369" spans="11:15" x14ac:dyDescent="0.2">
      <c r="K369" t="s">
        <v>8219</v>
      </c>
      <c r="L369">
        <v>55</v>
      </c>
      <c r="N369" t="s">
        <v>8221</v>
      </c>
      <c r="O369">
        <v>0</v>
      </c>
    </row>
    <row r="370" spans="11:15" x14ac:dyDescent="0.2">
      <c r="K370" t="s">
        <v>8219</v>
      </c>
      <c r="L370">
        <v>44</v>
      </c>
      <c r="N370" t="s">
        <v>8221</v>
      </c>
      <c r="O370">
        <v>0</v>
      </c>
    </row>
    <row r="371" spans="11:15" x14ac:dyDescent="0.2">
      <c r="K371" t="s">
        <v>8219</v>
      </c>
      <c r="L371">
        <v>110</v>
      </c>
      <c r="N371" t="s">
        <v>8221</v>
      </c>
      <c r="O371">
        <v>8</v>
      </c>
    </row>
    <row r="372" spans="11:15" x14ac:dyDescent="0.2">
      <c r="K372" t="s">
        <v>8219</v>
      </c>
      <c r="L372">
        <v>59</v>
      </c>
      <c r="N372" t="s">
        <v>8221</v>
      </c>
      <c r="O372">
        <v>5</v>
      </c>
    </row>
    <row r="373" spans="11:15" x14ac:dyDescent="0.2">
      <c r="K373" t="s">
        <v>8219</v>
      </c>
      <c r="L373">
        <v>62</v>
      </c>
      <c r="N373" t="s">
        <v>8221</v>
      </c>
      <c r="O373">
        <v>0</v>
      </c>
    </row>
    <row r="374" spans="11:15" x14ac:dyDescent="0.2">
      <c r="K374" t="s">
        <v>8219</v>
      </c>
      <c r="L374">
        <v>105</v>
      </c>
      <c r="N374" t="s">
        <v>8221</v>
      </c>
      <c r="O374">
        <v>2</v>
      </c>
    </row>
    <row r="375" spans="11:15" x14ac:dyDescent="0.2">
      <c r="K375" t="s">
        <v>8219</v>
      </c>
      <c r="L375">
        <v>26</v>
      </c>
      <c r="N375" t="s">
        <v>8221</v>
      </c>
      <c r="O375">
        <v>24</v>
      </c>
    </row>
    <row r="376" spans="11:15" x14ac:dyDescent="0.2">
      <c r="K376" t="s">
        <v>8219</v>
      </c>
      <c r="L376">
        <v>49</v>
      </c>
      <c r="N376" t="s">
        <v>8221</v>
      </c>
      <c r="O376">
        <v>0</v>
      </c>
    </row>
    <row r="377" spans="11:15" x14ac:dyDescent="0.2">
      <c r="K377" t="s">
        <v>8219</v>
      </c>
      <c r="L377">
        <v>68</v>
      </c>
      <c r="N377" t="s">
        <v>8221</v>
      </c>
      <c r="O377">
        <v>9</v>
      </c>
    </row>
    <row r="378" spans="11:15" x14ac:dyDescent="0.2">
      <c r="K378" t="s">
        <v>8219</v>
      </c>
      <c r="L378">
        <v>22</v>
      </c>
      <c r="N378" t="s">
        <v>8221</v>
      </c>
      <c r="O378">
        <v>0</v>
      </c>
    </row>
    <row r="379" spans="11:15" x14ac:dyDescent="0.2">
      <c r="K379" t="s">
        <v>8219</v>
      </c>
      <c r="L379">
        <v>18</v>
      </c>
      <c r="N379" t="s">
        <v>8221</v>
      </c>
      <c r="O379">
        <v>1</v>
      </c>
    </row>
    <row r="380" spans="11:15" x14ac:dyDescent="0.2">
      <c r="K380" t="s">
        <v>8219</v>
      </c>
      <c r="L380">
        <v>19</v>
      </c>
      <c r="N380" t="s">
        <v>8221</v>
      </c>
      <c r="O380">
        <v>10</v>
      </c>
    </row>
    <row r="381" spans="11:15" x14ac:dyDescent="0.2">
      <c r="K381" t="s">
        <v>8219</v>
      </c>
      <c r="L381">
        <v>99</v>
      </c>
      <c r="N381" t="s">
        <v>8221</v>
      </c>
      <c r="O381">
        <v>1</v>
      </c>
    </row>
    <row r="382" spans="11:15" x14ac:dyDescent="0.2">
      <c r="K382" t="s">
        <v>8219</v>
      </c>
      <c r="L382">
        <v>27</v>
      </c>
      <c r="N382" t="s">
        <v>8221</v>
      </c>
      <c r="O382">
        <v>0</v>
      </c>
    </row>
    <row r="383" spans="11:15" x14ac:dyDescent="0.2">
      <c r="K383" t="s">
        <v>8219</v>
      </c>
      <c r="L383">
        <v>25</v>
      </c>
      <c r="N383" t="s">
        <v>8221</v>
      </c>
      <c r="O383">
        <v>20</v>
      </c>
    </row>
    <row r="384" spans="11:15" x14ac:dyDescent="0.2">
      <c r="K384" t="s">
        <v>8219</v>
      </c>
      <c r="L384">
        <v>14</v>
      </c>
      <c r="N384" t="s">
        <v>8221</v>
      </c>
      <c r="O384">
        <v>30</v>
      </c>
    </row>
    <row r="385" spans="11:15" x14ac:dyDescent="0.2">
      <c r="K385" t="s">
        <v>8219</v>
      </c>
      <c r="L385">
        <v>35</v>
      </c>
      <c r="N385" t="s">
        <v>8221</v>
      </c>
      <c r="O385">
        <v>6</v>
      </c>
    </row>
    <row r="386" spans="11:15" x14ac:dyDescent="0.2">
      <c r="K386" t="s">
        <v>8219</v>
      </c>
      <c r="L386">
        <v>10</v>
      </c>
      <c r="N386" t="s">
        <v>8221</v>
      </c>
      <c r="O386">
        <v>15</v>
      </c>
    </row>
    <row r="387" spans="11:15" x14ac:dyDescent="0.2">
      <c r="K387" t="s">
        <v>8219</v>
      </c>
      <c r="L387">
        <v>29</v>
      </c>
      <c r="N387" t="s">
        <v>8221</v>
      </c>
      <c r="O387">
        <v>5</v>
      </c>
    </row>
    <row r="388" spans="11:15" x14ac:dyDescent="0.2">
      <c r="K388" t="s">
        <v>8219</v>
      </c>
      <c r="L388">
        <v>44</v>
      </c>
      <c r="N388" t="s">
        <v>8221</v>
      </c>
      <c r="O388">
        <v>0</v>
      </c>
    </row>
    <row r="389" spans="11:15" x14ac:dyDescent="0.2">
      <c r="K389" t="s">
        <v>8219</v>
      </c>
      <c r="L389">
        <v>17</v>
      </c>
      <c r="N389" t="s">
        <v>8221</v>
      </c>
      <c r="O389">
        <v>0</v>
      </c>
    </row>
    <row r="390" spans="11:15" x14ac:dyDescent="0.2">
      <c r="K390" t="s">
        <v>8219</v>
      </c>
      <c r="L390">
        <v>34</v>
      </c>
      <c r="N390" t="s">
        <v>8221</v>
      </c>
      <c r="O390">
        <v>28</v>
      </c>
    </row>
    <row r="391" spans="11:15" x14ac:dyDescent="0.2">
      <c r="K391" t="s">
        <v>8219</v>
      </c>
      <c r="L391">
        <v>14</v>
      </c>
      <c r="N391" t="s">
        <v>8221</v>
      </c>
      <c r="O391">
        <v>0</v>
      </c>
    </row>
    <row r="392" spans="11:15" x14ac:dyDescent="0.2">
      <c r="K392" t="s">
        <v>8219</v>
      </c>
      <c r="L392">
        <v>156</v>
      </c>
      <c r="N392" t="s">
        <v>8221</v>
      </c>
      <c r="O392">
        <v>5</v>
      </c>
    </row>
    <row r="393" spans="11:15" x14ac:dyDescent="0.2">
      <c r="K393" t="s">
        <v>8219</v>
      </c>
      <c r="L393">
        <v>128</v>
      </c>
      <c r="N393" t="s">
        <v>8221</v>
      </c>
      <c r="O393">
        <v>7</v>
      </c>
    </row>
    <row r="394" spans="11:15" x14ac:dyDescent="0.2">
      <c r="K394" t="s">
        <v>8219</v>
      </c>
      <c r="L394">
        <v>60</v>
      </c>
      <c r="N394" t="s">
        <v>8221</v>
      </c>
      <c r="O394">
        <v>30</v>
      </c>
    </row>
    <row r="395" spans="11:15" x14ac:dyDescent="0.2">
      <c r="K395" t="s">
        <v>8219</v>
      </c>
      <c r="L395">
        <v>32</v>
      </c>
      <c r="N395" t="s">
        <v>8221</v>
      </c>
      <c r="O395">
        <v>2</v>
      </c>
    </row>
    <row r="396" spans="11:15" x14ac:dyDescent="0.2">
      <c r="K396" t="s">
        <v>8219</v>
      </c>
      <c r="L396">
        <v>53</v>
      </c>
      <c r="N396" t="s">
        <v>8221</v>
      </c>
      <c r="O396">
        <v>30</v>
      </c>
    </row>
    <row r="397" spans="11:15" x14ac:dyDescent="0.2">
      <c r="K397" t="s">
        <v>8219</v>
      </c>
      <c r="L397">
        <v>184</v>
      </c>
      <c r="N397" t="s">
        <v>8221</v>
      </c>
      <c r="O397">
        <v>2</v>
      </c>
    </row>
    <row r="398" spans="11:15" x14ac:dyDescent="0.2">
      <c r="K398" t="s">
        <v>8219</v>
      </c>
      <c r="L398">
        <v>90</v>
      </c>
      <c r="N398" t="s">
        <v>8221</v>
      </c>
      <c r="O398">
        <v>0</v>
      </c>
    </row>
    <row r="399" spans="11:15" x14ac:dyDescent="0.2">
      <c r="K399" t="s">
        <v>8219</v>
      </c>
      <c r="L399">
        <v>71</v>
      </c>
      <c r="N399" t="s">
        <v>8221</v>
      </c>
      <c r="O399">
        <v>2</v>
      </c>
    </row>
    <row r="400" spans="11:15" x14ac:dyDescent="0.2">
      <c r="K400" t="s">
        <v>8219</v>
      </c>
      <c r="L400">
        <v>87</v>
      </c>
      <c r="N400" t="s">
        <v>8221</v>
      </c>
      <c r="O400">
        <v>1</v>
      </c>
    </row>
    <row r="401" spans="11:15" x14ac:dyDescent="0.2">
      <c r="K401" t="s">
        <v>8219</v>
      </c>
      <c r="L401">
        <v>28</v>
      </c>
      <c r="N401" t="s">
        <v>8221</v>
      </c>
      <c r="O401">
        <v>2</v>
      </c>
    </row>
    <row r="402" spans="11:15" x14ac:dyDescent="0.2">
      <c r="K402" t="s">
        <v>8219</v>
      </c>
      <c r="L402">
        <v>56</v>
      </c>
      <c r="N402" t="s">
        <v>8221</v>
      </c>
      <c r="O402">
        <v>14</v>
      </c>
    </row>
    <row r="403" spans="11:15" x14ac:dyDescent="0.2">
      <c r="K403" t="s">
        <v>8219</v>
      </c>
      <c r="L403">
        <v>51</v>
      </c>
      <c r="N403" t="s">
        <v>8221</v>
      </c>
      <c r="O403">
        <v>31</v>
      </c>
    </row>
    <row r="404" spans="11:15" x14ac:dyDescent="0.2">
      <c r="K404" t="s">
        <v>8219</v>
      </c>
      <c r="L404">
        <v>75</v>
      </c>
      <c r="N404" t="s">
        <v>8221</v>
      </c>
      <c r="O404">
        <v>16</v>
      </c>
    </row>
    <row r="405" spans="11:15" x14ac:dyDescent="0.2">
      <c r="K405" t="s">
        <v>8219</v>
      </c>
      <c r="L405">
        <v>38</v>
      </c>
      <c r="N405" t="s">
        <v>8221</v>
      </c>
      <c r="O405">
        <v>12</v>
      </c>
    </row>
    <row r="406" spans="11:15" x14ac:dyDescent="0.2">
      <c r="K406" t="s">
        <v>8219</v>
      </c>
      <c r="L406">
        <v>18</v>
      </c>
      <c r="N406" t="s">
        <v>8221</v>
      </c>
      <c r="O406">
        <v>96</v>
      </c>
    </row>
    <row r="407" spans="11:15" x14ac:dyDescent="0.2">
      <c r="K407" t="s">
        <v>8219</v>
      </c>
      <c r="L407">
        <v>54</v>
      </c>
      <c r="N407" t="s">
        <v>8221</v>
      </c>
      <c r="O407">
        <v>16</v>
      </c>
    </row>
    <row r="408" spans="11:15" x14ac:dyDescent="0.2">
      <c r="K408" t="s">
        <v>8219</v>
      </c>
      <c r="L408">
        <v>71</v>
      </c>
      <c r="N408" t="s">
        <v>8221</v>
      </c>
      <c r="O408">
        <v>5</v>
      </c>
    </row>
    <row r="409" spans="11:15" x14ac:dyDescent="0.2">
      <c r="K409" t="s">
        <v>8219</v>
      </c>
      <c r="L409">
        <v>57</v>
      </c>
      <c r="N409" t="s">
        <v>8221</v>
      </c>
      <c r="O409">
        <v>0</v>
      </c>
    </row>
    <row r="410" spans="11:15" x14ac:dyDescent="0.2">
      <c r="K410" t="s">
        <v>8219</v>
      </c>
      <c r="L410">
        <v>43</v>
      </c>
      <c r="N410" t="s">
        <v>8221</v>
      </c>
      <c r="O410">
        <v>8</v>
      </c>
    </row>
    <row r="411" spans="11:15" x14ac:dyDescent="0.2">
      <c r="K411" t="s">
        <v>8219</v>
      </c>
      <c r="L411">
        <v>52</v>
      </c>
      <c r="N411" t="s">
        <v>8221</v>
      </c>
      <c r="O411">
        <v>7</v>
      </c>
    </row>
    <row r="412" spans="11:15" x14ac:dyDescent="0.2">
      <c r="K412" t="s">
        <v>8219</v>
      </c>
      <c r="L412">
        <v>27</v>
      </c>
      <c r="N412" t="s">
        <v>8221</v>
      </c>
      <c r="O412">
        <v>24</v>
      </c>
    </row>
    <row r="413" spans="11:15" x14ac:dyDescent="0.2">
      <c r="K413" t="s">
        <v>8219</v>
      </c>
      <c r="L413">
        <v>12</v>
      </c>
      <c r="N413" t="s">
        <v>8221</v>
      </c>
      <c r="O413">
        <v>121</v>
      </c>
    </row>
    <row r="414" spans="11:15" x14ac:dyDescent="0.2">
      <c r="K414" t="s">
        <v>8219</v>
      </c>
      <c r="L414">
        <v>33</v>
      </c>
      <c r="N414" t="s">
        <v>8221</v>
      </c>
      <c r="O414">
        <v>196</v>
      </c>
    </row>
    <row r="415" spans="11:15" x14ac:dyDescent="0.2">
      <c r="K415" t="s">
        <v>8219</v>
      </c>
      <c r="L415">
        <v>96</v>
      </c>
      <c r="N415" t="s">
        <v>8221</v>
      </c>
      <c r="O415">
        <v>5</v>
      </c>
    </row>
    <row r="416" spans="11:15" x14ac:dyDescent="0.2">
      <c r="K416" t="s">
        <v>8219</v>
      </c>
      <c r="L416">
        <v>28</v>
      </c>
      <c r="N416" t="s">
        <v>8221</v>
      </c>
      <c r="O416">
        <v>73</v>
      </c>
    </row>
    <row r="417" spans="11:15" x14ac:dyDescent="0.2">
      <c r="K417" t="s">
        <v>8219</v>
      </c>
      <c r="L417">
        <v>43</v>
      </c>
      <c r="N417" t="s">
        <v>8221</v>
      </c>
      <c r="O417">
        <v>93</v>
      </c>
    </row>
    <row r="418" spans="11:15" x14ac:dyDescent="0.2">
      <c r="K418" t="s">
        <v>8219</v>
      </c>
      <c r="L418">
        <v>205</v>
      </c>
      <c r="N418" t="s">
        <v>8221</v>
      </c>
      <c r="O418">
        <v>17</v>
      </c>
    </row>
    <row r="419" spans="11:15" x14ac:dyDescent="0.2">
      <c r="K419" t="s">
        <v>8219</v>
      </c>
      <c r="L419">
        <v>23</v>
      </c>
      <c r="N419" t="s">
        <v>8221</v>
      </c>
      <c r="O419">
        <v>7</v>
      </c>
    </row>
    <row r="420" spans="11:15" x14ac:dyDescent="0.2">
      <c r="K420" t="s">
        <v>8219</v>
      </c>
      <c r="L420">
        <v>19</v>
      </c>
      <c r="N420" t="s">
        <v>8221</v>
      </c>
      <c r="O420">
        <v>17</v>
      </c>
    </row>
    <row r="421" spans="11:15" x14ac:dyDescent="0.2">
      <c r="K421" t="s">
        <v>8219</v>
      </c>
      <c r="L421">
        <v>14</v>
      </c>
      <c r="N421" t="s">
        <v>8221</v>
      </c>
      <c r="O421">
        <v>171</v>
      </c>
    </row>
    <row r="422" spans="11:15" x14ac:dyDescent="0.2">
      <c r="K422" t="s">
        <v>8219</v>
      </c>
      <c r="L422">
        <v>38</v>
      </c>
      <c r="N422" t="s">
        <v>8221</v>
      </c>
      <c r="O422">
        <v>188</v>
      </c>
    </row>
    <row r="423" spans="11:15" x14ac:dyDescent="0.2">
      <c r="K423" t="s">
        <v>8219</v>
      </c>
      <c r="L423">
        <v>78</v>
      </c>
      <c r="N423" t="s">
        <v>8221</v>
      </c>
      <c r="O423">
        <v>110</v>
      </c>
    </row>
    <row r="424" spans="11:15" x14ac:dyDescent="0.2">
      <c r="K424" t="s">
        <v>8219</v>
      </c>
      <c r="L424">
        <v>69</v>
      </c>
      <c r="N424" t="s">
        <v>8221</v>
      </c>
      <c r="O424">
        <v>37</v>
      </c>
    </row>
    <row r="425" spans="11:15" x14ac:dyDescent="0.2">
      <c r="K425" t="s">
        <v>8219</v>
      </c>
      <c r="L425">
        <v>33</v>
      </c>
      <c r="N425" t="s">
        <v>8221</v>
      </c>
      <c r="O425">
        <v>9</v>
      </c>
    </row>
    <row r="426" spans="11:15" x14ac:dyDescent="0.2">
      <c r="K426" t="s">
        <v>8219</v>
      </c>
      <c r="L426">
        <v>54</v>
      </c>
      <c r="N426" t="s">
        <v>8221</v>
      </c>
      <c r="O426">
        <v>29</v>
      </c>
    </row>
    <row r="427" spans="11:15" x14ac:dyDescent="0.2">
      <c r="K427" t="s">
        <v>8219</v>
      </c>
      <c r="L427">
        <v>99</v>
      </c>
      <c r="N427" t="s">
        <v>8221</v>
      </c>
      <c r="O427">
        <v>6</v>
      </c>
    </row>
    <row r="428" spans="11:15" x14ac:dyDescent="0.2">
      <c r="K428" t="s">
        <v>8219</v>
      </c>
      <c r="L428">
        <v>49</v>
      </c>
      <c r="N428" t="s">
        <v>8221</v>
      </c>
      <c r="O428">
        <v>30</v>
      </c>
    </row>
    <row r="429" spans="11:15" x14ac:dyDescent="0.2">
      <c r="K429" t="s">
        <v>8219</v>
      </c>
      <c r="L429">
        <v>11</v>
      </c>
      <c r="N429" t="s">
        <v>8221</v>
      </c>
      <c r="O429">
        <v>81</v>
      </c>
    </row>
    <row r="430" spans="11:15" x14ac:dyDescent="0.2">
      <c r="K430" t="s">
        <v>8219</v>
      </c>
      <c r="L430">
        <v>38</v>
      </c>
      <c r="N430" t="s">
        <v>8221</v>
      </c>
      <c r="O430">
        <v>4</v>
      </c>
    </row>
    <row r="431" spans="11:15" x14ac:dyDescent="0.2">
      <c r="K431" t="s">
        <v>8219</v>
      </c>
      <c r="L431">
        <v>16</v>
      </c>
      <c r="N431" t="s">
        <v>8221</v>
      </c>
      <c r="O431">
        <v>11</v>
      </c>
    </row>
    <row r="432" spans="11:15" x14ac:dyDescent="0.2">
      <c r="K432" t="s">
        <v>8219</v>
      </c>
      <c r="L432">
        <v>32</v>
      </c>
      <c r="N432" t="s">
        <v>8221</v>
      </c>
      <c r="O432">
        <v>14</v>
      </c>
    </row>
    <row r="433" spans="11:15" x14ac:dyDescent="0.2">
      <c r="K433" t="s">
        <v>8219</v>
      </c>
      <c r="L433">
        <v>20</v>
      </c>
      <c r="N433" t="s">
        <v>8221</v>
      </c>
      <c r="O433">
        <v>5</v>
      </c>
    </row>
    <row r="434" spans="11:15" x14ac:dyDescent="0.2">
      <c r="K434" t="s">
        <v>8219</v>
      </c>
      <c r="L434">
        <v>154</v>
      </c>
      <c r="N434" t="s">
        <v>8221</v>
      </c>
      <c r="O434">
        <v>45</v>
      </c>
    </row>
    <row r="435" spans="11:15" x14ac:dyDescent="0.2">
      <c r="K435" t="s">
        <v>8219</v>
      </c>
      <c r="L435">
        <v>41</v>
      </c>
      <c r="N435" t="s">
        <v>8221</v>
      </c>
      <c r="O435">
        <v>8</v>
      </c>
    </row>
    <row r="436" spans="11:15" x14ac:dyDescent="0.2">
      <c r="K436" t="s">
        <v>8219</v>
      </c>
      <c r="L436">
        <v>75</v>
      </c>
      <c r="N436" t="s">
        <v>8221</v>
      </c>
      <c r="O436">
        <v>3</v>
      </c>
    </row>
    <row r="437" spans="11:15" x14ac:dyDescent="0.2">
      <c r="K437" t="s">
        <v>8219</v>
      </c>
      <c r="L437">
        <v>40</v>
      </c>
      <c r="N437" t="s">
        <v>8221</v>
      </c>
      <c r="O437">
        <v>24</v>
      </c>
    </row>
    <row r="438" spans="11:15" x14ac:dyDescent="0.2">
      <c r="K438" t="s">
        <v>8219</v>
      </c>
      <c r="L438">
        <v>46</v>
      </c>
      <c r="N438" t="s">
        <v>8221</v>
      </c>
      <c r="O438">
        <v>18</v>
      </c>
    </row>
    <row r="439" spans="11:15" x14ac:dyDescent="0.2">
      <c r="K439" t="s">
        <v>8219</v>
      </c>
      <c r="L439">
        <v>62</v>
      </c>
      <c r="N439" t="s">
        <v>8221</v>
      </c>
      <c r="O439">
        <v>12</v>
      </c>
    </row>
    <row r="440" spans="11:15" x14ac:dyDescent="0.2">
      <c r="K440" t="s">
        <v>8219</v>
      </c>
      <c r="L440">
        <v>61</v>
      </c>
      <c r="N440" t="s">
        <v>8221</v>
      </c>
      <c r="O440">
        <v>123</v>
      </c>
    </row>
    <row r="441" spans="11:15" x14ac:dyDescent="0.2">
      <c r="K441" t="s">
        <v>8219</v>
      </c>
      <c r="L441">
        <v>96</v>
      </c>
      <c r="N441" t="s">
        <v>8221</v>
      </c>
      <c r="O441">
        <v>96</v>
      </c>
    </row>
    <row r="442" spans="11:15" x14ac:dyDescent="0.2">
      <c r="K442" t="s">
        <v>8219</v>
      </c>
      <c r="L442">
        <v>190</v>
      </c>
      <c r="N442" t="s">
        <v>8221</v>
      </c>
      <c r="O442">
        <v>31</v>
      </c>
    </row>
    <row r="443" spans="11:15" x14ac:dyDescent="0.2">
      <c r="K443" t="s">
        <v>8219</v>
      </c>
      <c r="L443">
        <v>94</v>
      </c>
      <c r="N443" t="s">
        <v>8221</v>
      </c>
      <c r="O443">
        <v>4</v>
      </c>
    </row>
    <row r="444" spans="11:15" x14ac:dyDescent="0.2">
      <c r="K444" t="s">
        <v>8219</v>
      </c>
      <c r="L444">
        <v>39</v>
      </c>
      <c r="N444" t="s">
        <v>8221</v>
      </c>
      <c r="O444">
        <v>3</v>
      </c>
    </row>
    <row r="445" spans="11:15" x14ac:dyDescent="0.2">
      <c r="K445" t="s">
        <v>8219</v>
      </c>
      <c r="L445">
        <v>127</v>
      </c>
      <c r="N445" t="s">
        <v>8221</v>
      </c>
      <c r="O445">
        <v>179</v>
      </c>
    </row>
    <row r="446" spans="11:15" x14ac:dyDescent="0.2">
      <c r="K446" t="s">
        <v>8219</v>
      </c>
      <c r="L446">
        <v>159</v>
      </c>
      <c r="N446" t="s">
        <v>8221</v>
      </c>
      <c r="O446">
        <v>3</v>
      </c>
    </row>
    <row r="447" spans="11:15" x14ac:dyDescent="0.2">
      <c r="K447" t="s">
        <v>8219</v>
      </c>
      <c r="L447">
        <v>177</v>
      </c>
      <c r="N447" t="s">
        <v>8221</v>
      </c>
      <c r="O447">
        <v>23</v>
      </c>
    </row>
    <row r="448" spans="11:15" x14ac:dyDescent="0.2">
      <c r="K448" t="s">
        <v>8219</v>
      </c>
      <c r="L448">
        <v>47</v>
      </c>
      <c r="N448" t="s">
        <v>8221</v>
      </c>
      <c r="O448">
        <v>23</v>
      </c>
    </row>
    <row r="449" spans="11:15" x14ac:dyDescent="0.2">
      <c r="K449" t="s">
        <v>8219</v>
      </c>
      <c r="L449">
        <v>1</v>
      </c>
      <c r="N449" t="s">
        <v>8221</v>
      </c>
      <c r="O449">
        <v>41</v>
      </c>
    </row>
    <row r="450" spans="11:15" x14ac:dyDescent="0.2">
      <c r="K450" t="s">
        <v>8219</v>
      </c>
      <c r="L450">
        <v>16</v>
      </c>
      <c r="N450" t="s">
        <v>8221</v>
      </c>
      <c r="O450">
        <v>0</v>
      </c>
    </row>
    <row r="451" spans="11:15" x14ac:dyDescent="0.2">
      <c r="K451" t="s">
        <v>8219</v>
      </c>
      <c r="L451">
        <v>115</v>
      </c>
      <c r="N451" t="s">
        <v>8221</v>
      </c>
      <c r="O451">
        <v>32</v>
      </c>
    </row>
    <row r="452" spans="11:15" x14ac:dyDescent="0.2">
      <c r="K452" t="s">
        <v>8219</v>
      </c>
      <c r="L452">
        <v>133</v>
      </c>
      <c r="N452" t="s">
        <v>8221</v>
      </c>
      <c r="O452">
        <v>2</v>
      </c>
    </row>
    <row r="453" spans="11:15" x14ac:dyDescent="0.2">
      <c r="K453" t="s">
        <v>8219</v>
      </c>
      <c r="L453">
        <v>70</v>
      </c>
      <c r="N453" t="s">
        <v>8221</v>
      </c>
      <c r="O453">
        <v>7</v>
      </c>
    </row>
    <row r="454" spans="11:15" x14ac:dyDescent="0.2">
      <c r="K454" t="s">
        <v>8219</v>
      </c>
      <c r="L454">
        <v>62</v>
      </c>
      <c r="N454" t="s">
        <v>8221</v>
      </c>
      <c r="O454">
        <v>4</v>
      </c>
    </row>
    <row r="455" spans="11:15" x14ac:dyDescent="0.2">
      <c r="K455" t="s">
        <v>8219</v>
      </c>
      <c r="L455">
        <v>10</v>
      </c>
      <c r="N455" t="s">
        <v>8221</v>
      </c>
      <c r="O455">
        <v>196</v>
      </c>
    </row>
    <row r="456" spans="11:15" x14ac:dyDescent="0.2">
      <c r="K456" t="s">
        <v>8219</v>
      </c>
      <c r="L456">
        <v>499</v>
      </c>
      <c r="N456" t="s">
        <v>8221</v>
      </c>
      <c r="O456">
        <v>11</v>
      </c>
    </row>
    <row r="457" spans="11:15" x14ac:dyDescent="0.2">
      <c r="K457" t="s">
        <v>8219</v>
      </c>
      <c r="L457">
        <v>47</v>
      </c>
      <c r="N457" t="s">
        <v>8221</v>
      </c>
      <c r="O457">
        <v>9</v>
      </c>
    </row>
    <row r="458" spans="11:15" x14ac:dyDescent="0.2">
      <c r="K458" t="s">
        <v>8219</v>
      </c>
      <c r="L458">
        <v>28</v>
      </c>
      <c r="N458" t="s">
        <v>8221</v>
      </c>
      <c r="O458">
        <v>5</v>
      </c>
    </row>
    <row r="459" spans="11:15" x14ac:dyDescent="0.2">
      <c r="K459" t="s">
        <v>8219</v>
      </c>
      <c r="L459">
        <v>24</v>
      </c>
      <c r="N459" t="s">
        <v>8221</v>
      </c>
      <c r="O459">
        <v>8</v>
      </c>
    </row>
    <row r="460" spans="11:15" x14ac:dyDescent="0.2">
      <c r="K460" t="s">
        <v>8219</v>
      </c>
      <c r="L460">
        <v>76</v>
      </c>
      <c r="N460" t="s">
        <v>8221</v>
      </c>
      <c r="O460">
        <v>229</v>
      </c>
    </row>
    <row r="461" spans="11:15" x14ac:dyDescent="0.2">
      <c r="K461" t="s">
        <v>8219</v>
      </c>
      <c r="L461">
        <v>98</v>
      </c>
      <c r="N461" t="s">
        <v>8221</v>
      </c>
      <c r="O461">
        <v>40</v>
      </c>
    </row>
    <row r="462" spans="11:15" x14ac:dyDescent="0.2">
      <c r="K462" t="s">
        <v>8219</v>
      </c>
      <c r="L462">
        <v>30</v>
      </c>
      <c r="N462" t="s">
        <v>8221</v>
      </c>
      <c r="O462">
        <v>123</v>
      </c>
    </row>
    <row r="463" spans="11:15" x14ac:dyDescent="0.2">
      <c r="K463" t="s">
        <v>8219</v>
      </c>
      <c r="L463">
        <v>478</v>
      </c>
      <c r="N463" t="s">
        <v>8221</v>
      </c>
      <c r="O463">
        <v>5</v>
      </c>
    </row>
    <row r="464" spans="11:15" x14ac:dyDescent="0.2">
      <c r="K464" t="s">
        <v>8219</v>
      </c>
      <c r="L464">
        <v>74</v>
      </c>
      <c r="N464" t="s">
        <v>8221</v>
      </c>
      <c r="O464">
        <v>148</v>
      </c>
    </row>
    <row r="465" spans="11:15" x14ac:dyDescent="0.2">
      <c r="K465" t="s">
        <v>8219</v>
      </c>
      <c r="L465">
        <v>131</v>
      </c>
      <c r="N465" t="s">
        <v>8221</v>
      </c>
      <c r="O465">
        <v>10</v>
      </c>
    </row>
    <row r="466" spans="11:15" x14ac:dyDescent="0.2">
      <c r="K466" t="s">
        <v>8219</v>
      </c>
      <c r="L466">
        <v>61</v>
      </c>
      <c r="N466" t="s">
        <v>8221</v>
      </c>
      <c r="O466">
        <v>4</v>
      </c>
    </row>
    <row r="467" spans="11:15" x14ac:dyDescent="0.2">
      <c r="K467" t="s">
        <v>8219</v>
      </c>
      <c r="L467">
        <v>1071</v>
      </c>
      <c r="N467" t="s">
        <v>8221</v>
      </c>
      <c r="O467">
        <v>21</v>
      </c>
    </row>
    <row r="468" spans="11:15" x14ac:dyDescent="0.2">
      <c r="K468" t="s">
        <v>8219</v>
      </c>
      <c r="L468">
        <v>122</v>
      </c>
      <c r="N468" t="s">
        <v>8221</v>
      </c>
      <c r="O468">
        <v>2</v>
      </c>
    </row>
    <row r="469" spans="11:15" x14ac:dyDescent="0.2">
      <c r="K469" t="s">
        <v>8219</v>
      </c>
      <c r="L469">
        <v>111</v>
      </c>
      <c r="N469" t="s">
        <v>8221</v>
      </c>
      <c r="O469">
        <v>0</v>
      </c>
    </row>
    <row r="470" spans="11:15" x14ac:dyDescent="0.2">
      <c r="K470" t="s">
        <v>8219</v>
      </c>
      <c r="L470">
        <v>255</v>
      </c>
      <c r="N470" t="s">
        <v>8221</v>
      </c>
      <c r="O470">
        <v>4</v>
      </c>
    </row>
    <row r="471" spans="11:15" x14ac:dyDescent="0.2">
      <c r="K471" t="s">
        <v>8219</v>
      </c>
      <c r="L471">
        <v>141</v>
      </c>
      <c r="N471" t="s">
        <v>8221</v>
      </c>
      <c r="O471">
        <v>1</v>
      </c>
    </row>
    <row r="472" spans="11:15" x14ac:dyDescent="0.2">
      <c r="K472" t="s">
        <v>8219</v>
      </c>
      <c r="L472">
        <v>159</v>
      </c>
      <c r="N472" t="s">
        <v>8221</v>
      </c>
      <c r="O472">
        <v>30</v>
      </c>
    </row>
    <row r="473" spans="11:15" x14ac:dyDescent="0.2">
      <c r="K473" t="s">
        <v>8219</v>
      </c>
      <c r="L473">
        <v>99</v>
      </c>
      <c r="N473" t="s">
        <v>8221</v>
      </c>
      <c r="O473">
        <v>3</v>
      </c>
    </row>
    <row r="474" spans="11:15" x14ac:dyDescent="0.2">
      <c r="K474" t="s">
        <v>8219</v>
      </c>
      <c r="L474">
        <v>96</v>
      </c>
      <c r="N474" t="s">
        <v>8221</v>
      </c>
      <c r="O474">
        <v>975</v>
      </c>
    </row>
    <row r="475" spans="11:15" x14ac:dyDescent="0.2">
      <c r="K475" t="s">
        <v>8219</v>
      </c>
      <c r="L475">
        <v>27</v>
      </c>
      <c r="N475" t="s">
        <v>8221</v>
      </c>
      <c r="O475">
        <v>167</v>
      </c>
    </row>
    <row r="476" spans="11:15" x14ac:dyDescent="0.2">
      <c r="K476" t="s">
        <v>8219</v>
      </c>
      <c r="L476">
        <v>166</v>
      </c>
      <c r="N476" t="s">
        <v>8221</v>
      </c>
      <c r="O476">
        <v>5</v>
      </c>
    </row>
    <row r="477" spans="11:15" x14ac:dyDescent="0.2">
      <c r="K477" t="s">
        <v>8219</v>
      </c>
      <c r="L477">
        <v>76</v>
      </c>
      <c r="N477" t="s">
        <v>8221</v>
      </c>
      <c r="O477">
        <v>18</v>
      </c>
    </row>
    <row r="478" spans="11:15" x14ac:dyDescent="0.2">
      <c r="K478" t="s">
        <v>8219</v>
      </c>
      <c r="L478">
        <v>211</v>
      </c>
      <c r="N478" t="s">
        <v>8221</v>
      </c>
      <c r="O478">
        <v>98</v>
      </c>
    </row>
    <row r="479" spans="11:15" x14ac:dyDescent="0.2">
      <c r="K479" t="s">
        <v>8219</v>
      </c>
      <c r="L479">
        <v>21</v>
      </c>
      <c r="N479" t="s">
        <v>8221</v>
      </c>
      <c r="O479">
        <v>4</v>
      </c>
    </row>
    <row r="480" spans="11:15" x14ac:dyDescent="0.2">
      <c r="K480" t="s">
        <v>8219</v>
      </c>
      <c r="L480">
        <v>61</v>
      </c>
      <c r="N480" t="s">
        <v>8221</v>
      </c>
      <c r="O480">
        <v>3</v>
      </c>
    </row>
    <row r="481" spans="11:15" x14ac:dyDescent="0.2">
      <c r="K481" t="s">
        <v>8219</v>
      </c>
      <c r="L481">
        <v>30</v>
      </c>
      <c r="N481" t="s">
        <v>8221</v>
      </c>
      <c r="O481">
        <v>1</v>
      </c>
    </row>
    <row r="482" spans="11:15" x14ac:dyDescent="0.2">
      <c r="K482" t="s">
        <v>8219</v>
      </c>
      <c r="L482">
        <v>375</v>
      </c>
      <c r="N482" t="s">
        <v>8221</v>
      </c>
      <c r="O482">
        <v>0</v>
      </c>
    </row>
    <row r="483" spans="11:15" x14ac:dyDescent="0.2">
      <c r="K483" t="s">
        <v>8219</v>
      </c>
      <c r="L483">
        <v>111</v>
      </c>
      <c r="N483" t="s">
        <v>8221</v>
      </c>
      <c r="O483">
        <v>9</v>
      </c>
    </row>
    <row r="484" spans="11:15" x14ac:dyDescent="0.2">
      <c r="K484" t="s">
        <v>8219</v>
      </c>
      <c r="L484">
        <v>123</v>
      </c>
      <c r="N484" t="s">
        <v>8221</v>
      </c>
      <c r="O484">
        <v>2</v>
      </c>
    </row>
    <row r="485" spans="11:15" x14ac:dyDescent="0.2">
      <c r="K485" t="s">
        <v>8219</v>
      </c>
      <c r="L485">
        <v>70</v>
      </c>
      <c r="N485" t="s">
        <v>8221</v>
      </c>
      <c r="O485">
        <v>0</v>
      </c>
    </row>
    <row r="486" spans="11:15" x14ac:dyDescent="0.2">
      <c r="K486" t="s">
        <v>8219</v>
      </c>
      <c r="L486">
        <v>85</v>
      </c>
      <c r="N486" t="s">
        <v>8221</v>
      </c>
      <c r="O486">
        <v>147</v>
      </c>
    </row>
    <row r="487" spans="11:15" x14ac:dyDescent="0.2">
      <c r="K487" t="s">
        <v>8219</v>
      </c>
      <c r="L487">
        <v>86</v>
      </c>
      <c r="N487" t="s">
        <v>8221</v>
      </c>
      <c r="O487">
        <v>49</v>
      </c>
    </row>
    <row r="488" spans="11:15" x14ac:dyDescent="0.2">
      <c r="K488" t="s">
        <v>8219</v>
      </c>
      <c r="L488">
        <v>13</v>
      </c>
      <c r="N488" t="s">
        <v>8221</v>
      </c>
      <c r="O488">
        <v>1</v>
      </c>
    </row>
    <row r="489" spans="11:15" x14ac:dyDescent="0.2">
      <c r="K489" t="s">
        <v>8219</v>
      </c>
      <c r="L489">
        <v>33</v>
      </c>
      <c r="N489" t="s">
        <v>8221</v>
      </c>
      <c r="O489">
        <v>2</v>
      </c>
    </row>
    <row r="490" spans="11:15" x14ac:dyDescent="0.2">
      <c r="K490" t="s">
        <v>8219</v>
      </c>
      <c r="L490">
        <v>15</v>
      </c>
      <c r="N490" t="s">
        <v>8221</v>
      </c>
      <c r="O490">
        <v>7</v>
      </c>
    </row>
    <row r="491" spans="11:15" x14ac:dyDescent="0.2">
      <c r="K491" t="s">
        <v>8219</v>
      </c>
      <c r="L491">
        <v>273</v>
      </c>
      <c r="N491" t="s">
        <v>8221</v>
      </c>
      <c r="O491">
        <v>4</v>
      </c>
    </row>
    <row r="492" spans="11:15" x14ac:dyDescent="0.2">
      <c r="K492" t="s">
        <v>8219</v>
      </c>
      <c r="L492">
        <v>714</v>
      </c>
      <c r="N492" t="s">
        <v>8221</v>
      </c>
      <c r="O492">
        <v>27</v>
      </c>
    </row>
    <row r="493" spans="11:15" x14ac:dyDescent="0.2">
      <c r="K493" t="s">
        <v>8219</v>
      </c>
      <c r="L493">
        <v>170</v>
      </c>
      <c r="N493" t="s">
        <v>8221</v>
      </c>
      <c r="O493">
        <v>94</v>
      </c>
    </row>
    <row r="494" spans="11:15" x14ac:dyDescent="0.2">
      <c r="K494" t="s">
        <v>8219</v>
      </c>
      <c r="L494">
        <v>512</v>
      </c>
      <c r="N494" t="s">
        <v>8221</v>
      </c>
      <c r="O494">
        <v>29</v>
      </c>
    </row>
    <row r="495" spans="11:15" x14ac:dyDescent="0.2">
      <c r="K495" t="s">
        <v>8219</v>
      </c>
      <c r="L495">
        <v>314</v>
      </c>
      <c r="N495" t="s">
        <v>8221</v>
      </c>
      <c r="O495">
        <v>7</v>
      </c>
    </row>
    <row r="496" spans="11:15" x14ac:dyDescent="0.2">
      <c r="K496" t="s">
        <v>8219</v>
      </c>
      <c r="L496">
        <v>167</v>
      </c>
      <c r="N496" t="s">
        <v>8221</v>
      </c>
      <c r="O496">
        <v>22</v>
      </c>
    </row>
    <row r="497" spans="11:15" x14ac:dyDescent="0.2">
      <c r="K497" t="s">
        <v>8219</v>
      </c>
      <c r="L497">
        <v>9</v>
      </c>
      <c r="N497" t="s">
        <v>8221</v>
      </c>
      <c r="O497">
        <v>1</v>
      </c>
    </row>
    <row r="498" spans="11:15" x14ac:dyDescent="0.2">
      <c r="K498" t="s">
        <v>8219</v>
      </c>
      <c r="L498">
        <v>103</v>
      </c>
      <c r="N498" t="s">
        <v>8221</v>
      </c>
      <c r="O498">
        <v>10</v>
      </c>
    </row>
    <row r="499" spans="11:15" x14ac:dyDescent="0.2">
      <c r="K499" t="s">
        <v>8219</v>
      </c>
      <c r="L499">
        <v>111</v>
      </c>
      <c r="N499" t="s">
        <v>8221</v>
      </c>
      <c r="O499">
        <v>6</v>
      </c>
    </row>
    <row r="500" spans="11:15" x14ac:dyDescent="0.2">
      <c r="K500" t="s">
        <v>8219</v>
      </c>
      <c r="L500">
        <v>271</v>
      </c>
      <c r="N500" t="s">
        <v>8221</v>
      </c>
      <c r="O500">
        <v>24</v>
      </c>
    </row>
    <row r="501" spans="11:15" x14ac:dyDescent="0.2">
      <c r="K501" t="s">
        <v>8219</v>
      </c>
      <c r="L501">
        <v>101</v>
      </c>
      <c r="N501" t="s">
        <v>8221</v>
      </c>
      <c r="O501">
        <v>15</v>
      </c>
    </row>
    <row r="502" spans="11:15" x14ac:dyDescent="0.2">
      <c r="K502" t="s">
        <v>8219</v>
      </c>
      <c r="L502">
        <v>57</v>
      </c>
      <c r="N502" t="s">
        <v>8221</v>
      </c>
      <c r="O502">
        <v>37</v>
      </c>
    </row>
    <row r="503" spans="11:15" x14ac:dyDescent="0.2">
      <c r="K503" t="s">
        <v>8219</v>
      </c>
      <c r="L503">
        <v>62</v>
      </c>
      <c r="N503" t="s">
        <v>8221</v>
      </c>
      <c r="O503">
        <v>20</v>
      </c>
    </row>
    <row r="504" spans="11:15" x14ac:dyDescent="0.2">
      <c r="K504" t="s">
        <v>8219</v>
      </c>
      <c r="L504">
        <v>32</v>
      </c>
      <c r="N504" t="s">
        <v>8221</v>
      </c>
      <c r="O504">
        <v>7</v>
      </c>
    </row>
    <row r="505" spans="11:15" x14ac:dyDescent="0.2">
      <c r="K505" t="s">
        <v>8219</v>
      </c>
      <c r="L505">
        <v>141</v>
      </c>
      <c r="N505" t="s">
        <v>8221</v>
      </c>
      <c r="O505">
        <v>0</v>
      </c>
    </row>
    <row r="506" spans="11:15" x14ac:dyDescent="0.2">
      <c r="K506" t="s">
        <v>8219</v>
      </c>
      <c r="L506">
        <v>75</v>
      </c>
      <c r="N506" t="s">
        <v>8221</v>
      </c>
      <c r="O506">
        <v>21</v>
      </c>
    </row>
    <row r="507" spans="11:15" x14ac:dyDescent="0.2">
      <c r="K507" t="s">
        <v>8219</v>
      </c>
      <c r="L507">
        <v>46</v>
      </c>
      <c r="N507" t="s">
        <v>8221</v>
      </c>
      <c r="O507">
        <v>3</v>
      </c>
    </row>
    <row r="508" spans="11:15" x14ac:dyDescent="0.2">
      <c r="K508" t="s">
        <v>8219</v>
      </c>
      <c r="L508">
        <v>103</v>
      </c>
      <c r="N508" t="s">
        <v>8221</v>
      </c>
      <c r="O508">
        <v>11</v>
      </c>
    </row>
    <row r="509" spans="11:15" x14ac:dyDescent="0.2">
      <c r="K509" t="s">
        <v>8219</v>
      </c>
      <c r="L509">
        <v>6</v>
      </c>
      <c r="N509" t="s">
        <v>8221</v>
      </c>
      <c r="O509">
        <v>1</v>
      </c>
    </row>
    <row r="510" spans="11:15" x14ac:dyDescent="0.2">
      <c r="K510" t="s">
        <v>8219</v>
      </c>
      <c r="L510">
        <v>83</v>
      </c>
      <c r="N510" t="s">
        <v>8221</v>
      </c>
      <c r="O510">
        <v>312</v>
      </c>
    </row>
    <row r="511" spans="11:15" x14ac:dyDescent="0.2">
      <c r="K511" t="s">
        <v>8219</v>
      </c>
      <c r="L511">
        <v>108</v>
      </c>
      <c r="N511" t="s">
        <v>8221</v>
      </c>
      <c r="O511">
        <v>1</v>
      </c>
    </row>
    <row r="512" spans="11:15" x14ac:dyDescent="0.2">
      <c r="K512" t="s">
        <v>8219</v>
      </c>
      <c r="L512">
        <v>25</v>
      </c>
      <c r="N512" t="s">
        <v>8221</v>
      </c>
      <c r="O512">
        <v>3</v>
      </c>
    </row>
    <row r="513" spans="11:15" x14ac:dyDescent="0.2">
      <c r="K513" t="s">
        <v>8219</v>
      </c>
      <c r="L513">
        <v>549</v>
      </c>
      <c r="N513" t="s">
        <v>8221</v>
      </c>
      <c r="O513">
        <v>4</v>
      </c>
    </row>
    <row r="514" spans="11:15" x14ac:dyDescent="0.2">
      <c r="K514" t="s">
        <v>8219</v>
      </c>
      <c r="L514">
        <v>222</v>
      </c>
      <c r="N514" t="s">
        <v>8221</v>
      </c>
      <c r="O514">
        <v>10</v>
      </c>
    </row>
    <row r="515" spans="11:15" x14ac:dyDescent="0.2">
      <c r="K515" t="s">
        <v>8219</v>
      </c>
      <c r="L515">
        <v>183</v>
      </c>
      <c r="N515" t="s">
        <v>8221</v>
      </c>
      <c r="O515">
        <v>8</v>
      </c>
    </row>
    <row r="516" spans="11:15" x14ac:dyDescent="0.2">
      <c r="K516" t="s">
        <v>8219</v>
      </c>
      <c r="L516">
        <v>89</v>
      </c>
      <c r="N516" t="s">
        <v>8221</v>
      </c>
      <c r="O516">
        <v>3</v>
      </c>
    </row>
    <row r="517" spans="11:15" x14ac:dyDescent="0.2">
      <c r="K517" t="s">
        <v>8219</v>
      </c>
      <c r="L517">
        <v>253</v>
      </c>
      <c r="N517" t="s">
        <v>8221</v>
      </c>
      <c r="O517">
        <v>1</v>
      </c>
    </row>
    <row r="518" spans="11:15" x14ac:dyDescent="0.2">
      <c r="K518" t="s">
        <v>8219</v>
      </c>
      <c r="L518">
        <v>140</v>
      </c>
      <c r="N518" t="s">
        <v>8221</v>
      </c>
      <c r="O518">
        <v>0</v>
      </c>
    </row>
    <row r="519" spans="11:15" x14ac:dyDescent="0.2">
      <c r="K519" t="s">
        <v>8219</v>
      </c>
      <c r="L519">
        <v>103</v>
      </c>
      <c r="N519" t="s">
        <v>8221</v>
      </c>
      <c r="O519">
        <v>5</v>
      </c>
    </row>
    <row r="520" spans="11:15" x14ac:dyDescent="0.2">
      <c r="K520" t="s">
        <v>8219</v>
      </c>
      <c r="L520">
        <v>138</v>
      </c>
      <c r="N520" t="s">
        <v>8221</v>
      </c>
      <c r="O520">
        <v>0</v>
      </c>
    </row>
    <row r="521" spans="11:15" x14ac:dyDescent="0.2">
      <c r="K521" t="s">
        <v>8219</v>
      </c>
      <c r="L521">
        <v>191</v>
      </c>
      <c r="N521" t="s">
        <v>8221</v>
      </c>
      <c r="O521">
        <v>3</v>
      </c>
    </row>
    <row r="522" spans="11:15" x14ac:dyDescent="0.2">
      <c r="K522" t="s">
        <v>8219</v>
      </c>
      <c r="L522">
        <v>45</v>
      </c>
      <c r="N522" t="s">
        <v>8221</v>
      </c>
      <c r="O522">
        <v>7</v>
      </c>
    </row>
    <row r="523" spans="11:15" x14ac:dyDescent="0.2">
      <c r="K523" t="s">
        <v>8219</v>
      </c>
      <c r="L523">
        <v>17</v>
      </c>
      <c r="N523" t="s">
        <v>8221</v>
      </c>
      <c r="O523">
        <v>0</v>
      </c>
    </row>
    <row r="524" spans="11:15" x14ac:dyDescent="0.2">
      <c r="K524" t="s">
        <v>8219</v>
      </c>
      <c r="L524">
        <v>31</v>
      </c>
      <c r="N524" t="s">
        <v>8221</v>
      </c>
      <c r="O524">
        <v>2</v>
      </c>
    </row>
    <row r="525" spans="11:15" x14ac:dyDescent="0.2">
      <c r="K525" t="s">
        <v>8219</v>
      </c>
      <c r="L525">
        <v>50</v>
      </c>
      <c r="N525" t="s">
        <v>8221</v>
      </c>
      <c r="O525">
        <v>23</v>
      </c>
    </row>
    <row r="526" spans="11:15" x14ac:dyDescent="0.2">
      <c r="K526" t="s">
        <v>8219</v>
      </c>
      <c r="L526">
        <v>59</v>
      </c>
      <c r="N526" t="s">
        <v>8221</v>
      </c>
      <c r="O526">
        <v>1</v>
      </c>
    </row>
    <row r="527" spans="11:15" x14ac:dyDescent="0.2">
      <c r="K527" t="s">
        <v>8219</v>
      </c>
      <c r="L527">
        <v>81</v>
      </c>
      <c r="N527" t="s">
        <v>8221</v>
      </c>
      <c r="O527">
        <v>2</v>
      </c>
    </row>
    <row r="528" spans="11:15" x14ac:dyDescent="0.2">
      <c r="K528" t="s">
        <v>8219</v>
      </c>
      <c r="L528">
        <v>508</v>
      </c>
      <c r="N528" t="s">
        <v>8221</v>
      </c>
      <c r="O528">
        <v>3</v>
      </c>
    </row>
    <row r="529" spans="11:15" x14ac:dyDescent="0.2">
      <c r="K529" t="s">
        <v>8219</v>
      </c>
      <c r="L529">
        <v>74</v>
      </c>
      <c r="N529" t="s">
        <v>8221</v>
      </c>
      <c r="O529">
        <v>0</v>
      </c>
    </row>
    <row r="530" spans="11:15" x14ac:dyDescent="0.2">
      <c r="K530" t="s">
        <v>8219</v>
      </c>
      <c r="L530">
        <v>141</v>
      </c>
      <c r="N530" t="s">
        <v>8221</v>
      </c>
      <c r="O530">
        <v>13</v>
      </c>
    </row>
    <row r="531" spans="11:15" x14ac:dyDescent="0.2">
      <c r="K531" t="s">
        <v>8219</v>
      </c>
      <c r="L531">
        <v>711</v>
      </c>
      <c r="N531" t="s">
        <v>8221</v>
      </c>
      <c r="O531">
        <v>1</v>
      </c>
    </row>
    <row r="532" spans="11:15" x14ac:dyDescent="0.2">
      <c r="K532" t="s">
        <v>8219</v>
      </c>
      <c r="L532">
        <v>141</v>
      </c>
      <c r="N532" t="s">
        <v>8221</v>
      </c>
      <c r="O532">
        <v>1</v>
      </c>
    </row>
    <row r="533" spans="11:15" x14ac:dyDescent="0.2">
      <c r="K533" t="s">
        <v>8219</v>
      </c>
      <c r="L533">
        <v>109</v>
      </c>
      <c r="N533" t="s">
        <v>8221</v>
      </c>
      <c r="O533">
        <v>1</v>
      </c>
    </row>
    <row r="534" spans="11:15" x14ac:dyDescent="0.2">
      <c r="K534" t="s">
        <v>8219</v>
      </c>
      <c r="L534">
        <v>361</v>
      </c>
      <c r="N534" t="s">
        <v>8221</v>
      </c>
      <c r="O534">
        <v>6</v>
      </c>
    </row>
    <row r="535" spans="11:15" x14ac:dyDescent="0.2">
      <c r="K535" t="s">
        <v>8219</v>
      </c>
      <c r="L535">
        <v>176</v>
      </c>
      <c r="N535" t="s">
        <v>8221</v>
      </c>
      <c r="O535">
        <v>39</v>
      </c>
    </row>
    <row r="536" spans="11:15" x14ac:dyDescent="0.2">
      <c r="K536" t="s">
        <v>8219</v>
      </c>
      <c r="L536">
        <v>670</v>
      </c>
      <c r="N536" t="s">
        <v>8221</v>
      </c>
      <c r="O536">
        <v>4</v>
      </c>
    </row>
    <row r="537" spans="11:15" x14ac:dyDescent="0.2">
      <c r="K537" t="s">
        <v>8219</v>
      </c>
      <c r="L537">
        <v>96</v>
      </c>
      <c r="N537" t="s">
        <v>8221</v>
      </c>
      <c r="O537">
        <v>1</v>
      </c>
    </row>
    <row r="538" spans="11:15" x14ac:dyDescent="0.2">
      <c r="K538" t="s">
        <v>8219</v>
      </c>
      <c r="L538">
        <v>74</v>
      </c>
      <c r="N538" t="s">
        <v>8221</v>
      </c>
      <c r="O538">
        <v>0</v>
      </c>
    </row>
    <row r="539" spans="11:15" x14ac:dyDescent="0.2">
      <c r="K539" t="s">
        <v>8219</v>
      </c>
      <c r="L539">
        <v>52</v>
      </c>
      <c r="N539" t="s">
        <v>8221</v>
      </c>
      <c r="O539">
        <v>0</v>
      </c>
    </row>
    <row r="540" spans="11:15" x14ac:dyDescent="0.2">
      <c r="K540" t="s">
        <v>8219</v>
      </c>
      <c r="L540">
        <v>105</v>
      </c>
      <c r="N540" t="s">
        <v>8221</v>
      </c>
      <c r="O540">
        <v>0</v>
      </c>
    </row>
    <row r="541" spans="11:15" x14ac:dyDescent="0.2">
      <c r="K541" t="s">
        <v>8219</v>
      </c>
      <c r="L541">
        <v>41</v>
      </c>
      <c r="N541" t="s">
        <v>8221</v>
      </c>
      <c r="O541">
        <v>8</v>
      </c>
    </row>
    <row r="542" spans="11:15" x14ac:dyDescent="0.2">
      <c r="K542" t="s">
        <v>8219</v>
      </c>
      <c r="L542">
        <v>34</v>
      </c>
      <c r="N542" t="s">
        <v>8221</v>
      </c>
      <c r="O542">
        <v>0</v>
      </c>
    </row>
    <row r="543" spans="11:15" x14ac:dyDescent="0.2">
      <c r="K543" t="s">
        <v>8219</v>
      </c>
      <c r="L543">
        <v>66</v>
      </c>
      <c r="N543" t="s">
        <v>8221</v>
      </c>
      <c r="O543">
        <v>1</v>
      </c>
    </row>
    <row r="544" spans="11:15" x14ac:dyDescent="0.2">
      <c r="K544" t="s">
        <v>8219</v>
      </c>
      <c r="L544">
        <v>50</v>
      </c>
      <c r="N544" t="s">
        <v>8221</v>
      </c>
      <c r="O544">
        <v>12</v>
      </c>
    </row>
    <row r="545" spans="11:15" x14ac:dyDescent="0.2">
      <c r="K545" t="s">
        <v>8219</v>
      </c>
      <c r="L545">
        <v>159</v>
      </c>
      <c r="N545" t="s">
        <v>8221</v>
      </c>
      <c r="O545">
        <v>0</v>
      </c>
    </row>
    <row r="546" spans="11:15" x14ac:dyDescent="0.2">
      <c r="K546" t="s">
        <v>8219</v>
      </c>
      <c r="L546">
        <v>182</v>
      </c>
      <c r="N546" t="s">
        <v>8221</v>
      </c>
      <c r="O546">
        <v>3</v>
      </c>
    </row>
    <row r="547" spans="11:15" x14ac:dyDescent="0.2">
      <c r="K547" t="s">
        <v>8219</v>
      </c>
      <c r="L547">
        <v>206</v>
      </c>
      <c r="N547" t="s">
        <v>8221</v>
      </c>
      <c r="O547">
        <v>2</v>
      </c>
    </row>
    <row r="548" spans="11:15" x14ac:dyDescent="0.2">
      <c r="K548" t="s">
        <v>8219</v>
      </c>
      <c r="L548">
        <v>169</v>
      </c>
      <c r="N548" t="s">
        <v>8221</v>
      </c>
      <c r="O548">
        <v>6</v>
      </c>
    </row>
    <row r="549" spans="11:15" x14ac:dyDescent="0.2">
      <c r="K549" t="s">
        <v>8219</v>
      </c>
      <c r="L549">
        <v>31</v>
      </c>
      <c r="N549" t="s">
        <v>8221</v>
      </c>
      <c r="O549">
        <v>0</v>
      </c>
    </row>
    <row r="550" spans="11:15" x14ac:dyDescent="0.2">
      <c r="K550" t="s">
        <v>8219</v>
      </c>
      <c r="L550">
        <v>28</v>
      </c>
      <c r="N550" t="s">
        <v>8221</v>
      </c>
      <c r="O550">
        <v>15</v>
      </c>
    </row>
    <row r="551" spans="11:15" x14ac:dyDescent="0.2">
      <c r="K551" t="s">
        <v>8219</v>
      </c>
      <c r="L551">
        <v>54</v>
      </c>
      <c r="N551" t="s">
        <v>8221</v>
      </c>
      <c r="O551">
        <v>1</v>
      </c>
    </row>
    <row r="552" spans="11:15" x14ac:dyDescent="0.2">
      <c r="K552" t="s">
        <v>8219</v>
      </c>
      <c r="L552">
        <v>467</v>
      </c>
      <c r="N552" t="s">
        <v>8221</v>
      </c>
      <c r="O552">
        <v>3</v>
      </c>
    </row>
    <row r="553" spans="11:15" x14ac:dyDescent="0.2">
      <c r="K553" t="s">
        <v>8219</v>
      </c>
      <c r="L553">
        <v>389</v>
      </c>
      <c r="N553" t="s">
        <v>8221</v>
      </c>
      <c r="O553">
        <v>8</v>
      </c>
    </row>
    <row r="554" spans="11:15" x14ac:dyDescent="0.2">
      <c r="K554" t="s">
        <v>8219</v>
      </c>
      <c r="L554">
        <v>68</v>
      </c>
      <c r="N554" t="s">
        <v>8221</v>
      </c>
      <c r="O554">
        <v>0</v>
      </c>
    </row>
    <row r="555" spans="11:15" x14ac:dyDescent="0.2">
      <c r="K555" t="s">
        <v>8219</v>
      </c>
      <c r="L555">
        <v>413</v>
      </c>
      <c r="N555" t="s">
        <v>8221</v>
      </c>
      <c r="O555">
        <v>3</v>
      </c>
    </row>
    <row r="556" spans="11:15" x14ac:dyDescent="0.2">
      <c r="K556" t="s">
        <v>8219</v>
      </c>
      <c r="L556">
        <v>190</v>
      </c>
      <c r="N556" t="s">
        <v>8221</v>
      </c>
      <c r="O556">
        <v>3</v>
      </c>
    </row>
    <row r="557" spans="11:15" x14ac:dyDescent="0.2">
      <c r="K557" t="s">
        <v>8219</v>
      </c>
      <c r="L557">
        <v>189</v>
      </c>
      <c r="N557" t="s">
        <v>8221</v>
      </c>
      <c r="O557">
        <v>0</v>
      </c>
    </row>
    <row r="558" spans="11:15" x14ac:dyDescent="0.2">
      <c r="K558" t="s">
        <v>8219</v>
      </c>
      <c r="L558">
        <v>130</v>
      </c>
      <c r="N558" t="s">
        <v>8221</v>
      </c>
      <c r="O558">
        <v>19</v>
      </c>
    </row>
    <row r="559" spans="11:15" x14ac:dyDescent="0.2">
      <c r="K559" t="s">
        <v>8219</v>
      </c>
      <c r="L559">
        <v>74</v>
      </c>
      <c r="N559" t="s">
        <v>8221</v>
      </c>
      <c r="O559">
        <v>0</v>
      </c>
    </row>
    <row r="560" spans="11:15" x14ac:dyDescent="0.2">
      <c r="K560" t="s">
        <v>8219</v>
      </c>
      <c r="L560">
        <v>274</v>
      </c>
      <c r="N560" t="s">
        <v>8221</v>
      </c>
      <c r="O560">
        <v>2</v>
      </c>
    </row>
    <row r="561" spans="11:15" x14ac:dyDescent="0.2">
      <c r="K561" t="s">
        <v>8219</v>
      </c>
      <c r="L561">
        <v>22</v>
      </c>
      <c r="N561" t="s">
        <v>8221</v>
      </c>
      <c r="O561">
        <v>0</v>
      </c>
    </row>
    <row r="562" spans="11:15" x14ac:dyDescent="0.2">
      <c r="K562" t="s">
        <v>8219</v>
      </c>
      <c r="L562">
        <v>31</v>
      </c>
      <c r="N562" t="s">
        <v>8221</v>
      </c>
      <c r="O562">
        <v>0</v>
      </c>
    </row>
    <row r="563" spans="11:15" x14ac:dyDescent="0.2">
      <c r="K563" t="s">
        <v>8219</v>
      </c>
      <c r="L563">
        <v>63</v>
      </c>
      <c r="N563" t="s">
        <v>8221</v>
      </c>
      <c r="O563">
        <v>25</v>
      </c>
    </row>
    <row r="564" spans="11:15" x14ac:dyDescent="0.2">
      <c r="K564" t="s">
        <v>8219</v>
      </c>
      <c r="L564">
        <v>20</v>
      </c>
      <c r="N564" t="s">
        <v>8221</v>
      </c>
      <c r="O564">
        <v>8</v>
      </c>
    </row>
    <row r="565" spans="11:15" x14ac:dyDescent="0.2">
      <c r="K565" t="s">
        <v>8219</v>
      </c>
      <c r="L565">
        <v>25</v>
      </c>
      <c r="N565" t="s">
        <v>8221</v>
      </c>
      <c r="O565">
        <v>16</v>
      </c>
    </row>
    <row r="566" spans="11:15" x14ac:dyDescent="0.2">
      <c r="K566" t="s">
        <v>8219</v>
      </c>
      <c r="L566">
        <v>61</v>
      </c>
      <c r="N566" t="s">
        <v>8221</v>
      </c>
      <c r="O566">
        <v>3</v>
      </c>
    </row>
    <row r="567" spans="11:15" x14ac:dyDescent="0.2">
      <c r="K567" t="s">
        <v>8219</v>
      </c>
      <c r="L567">
        <v>52</v>
      </c>
      <c r="N567" t="s">
        <v>8221</v>
      </c>
      <c r="O567">
        <v>3</v>
      </c>
    </row>
    <row r="568" spans="11:15" x14ac:dyDescent="0.2">
      <c r="K568" t="s">
        <v>8219</v>
      </c>
      <c r="L568">
        <v>86</v>
      </c>
      <c r="N568" t="s">
        <v>8221</v>
      </c>
      <c r="O568">
        <v>2</v>
      </c>
    </row>
    <row r="569" spans="11:15" x14ac:dyDescent="0.2">
      <c r="K569" t="s">
        <v>8219</v>
      </c>
      <c r="L569">
        <v>42</v>
      </c>
      <c r="N569" t="s">
        <v>8221</v>
      </c>
      <c r="O569">
        <v>1</v>
      </c>
    </row>
    <row r="570" spans="11:15" x14ac:dyDescent="0.2">
      <c r="K570" t="s">
        <v>8219</v>
      </c>
      <c r="L570">
        <v>52</v>
      </c>
      <c r="N570" t="s">
        <v>8221</v>
      </c>
      <c r="O570">
        <v>0</v>
      </c>
    </row>
    <row r="571" spans="11:15" x14ac:dyDescent="0.2">
      <c r="K571" t="s">
        <v>8219</v>
      </c>
      <c r="L571">
        <v>120</v>
      </c>
      <c r="N571" t="s">
        <v>8221</v>
      </c>
      <c r="O571">
        <v>1</v>
      </c>
    </row>
    <row r="572" spans="11:15" x14ac:dyDescent="0.2">
      <c r="K572" t="s">
        <v>8219</v>
      </c>
      <c r="L572">
        <v>22</v>
      </c>
      <c r="N572" t="s">
        <v>8221</v>
      </c>
      <c r="O572">
        <v>19</v>
      </c>
    </row>
    <row r="573" spans="11:15" x14ac:dyDescent="0.2">
      <c r="K573" t="s">
        <v>8219</v>
      </c>
      <c r="L573">
        <v>64</v>
      </c>
      <c r="N573" t="s">
        <v>8221</v>
      </c>
      <c r="O573">
        <v>9</v>
      </c>
    </row>
    <row r="574" spans="11:15" x14ac:dyDescent="0.2">
      <c r="K574" t="s">
        <v>8219</v>
      </c>
      <c r="L574">
        <v>23</v>
      </c>
      <c r="N574" t="s">
        <v>8221</v>
      </c>
      <c r="O574">
        <v>1</v>
      </c>
    </row>
    <row r="575" spans="11:15" x14ac:dyDescent="0.2">
      <c r="K575" t="s">
        <v>8219</v>
      </c>
      <c r="L575">
        <v>238</v>
      </c>
      <c r="N575" t="s">
        <v>8221</v>
      </c>
      <c r="O575">
        <v>0</v>
      </c>
    </row>
    <row r="576" spans="11:15" x14ac:dyDescent="0.2">
      <c r="K576" t="s">
        <v>8219</v>
      </c>
      <c r="L576">
        <v>33</v>
      </c>
      <c r="N576" t="s">
        <v>8221</v>
      </c>
      <c r="O576">
        <v>1</v>
      </c>
    </row>
    <row r="577" spans="11:15" x14ac:dyDescent="0.2">
      <c r="K577" t="s">
        <v>8219</v>
      </c>
      <c r="L577">
        <v>32</v>
      </c>
      <c r="N577" t="s">
        <v>8221</v>
      </c>
      <c r="O577">
        <v>5</v>
      </c>
    </row>
    <row r="578" spans="11:15" x14ac:dyDescent="0.2">
      <c r="K578" t="s">
        <v>8219</v>
      </c>
      <c r="L578">
        <v>24</v>
      </c>
      <c r="N578" t="s">
        <v>8221</v>
      </c>
      <c r="O578">
        <v>85</v>
      </c>
    </row>
    <row r="579" spans="11:15" x14ac:dyDescent="0.2">
      <c r="K579" t="s">
        <v>8219</v>
      </c>
      <c r="L579">
        <v>29</v>
      </c>
      <c r="N579" t="s">
        <v>8221</v>
      </c>
      <c r="O579">
        <v>3</v>
      </c>
    </row>
    <row r="580" spans="11:15" x14ac:dyDescent="0.2">
      <c r="K580" t="s">
        <v>8219</v>
      </c>
      <c r="L580">
        <v>50</v>
      </c>
      <c r="N580" t="s">
        <v>8221</v>
      </c>
      <c r="O580">
        <v>4</v>
      </c>
    </row>
    <row r="581" spans="11:15" x14ac:dyDescent="0.2">
      <c r="K581" t="s">
        <v>8219</v>
      </c>
      <c r="L581">
        <v>108</v>
      </c>
      <c r="N581" t="s">
        <v>8221</v>
      </c>
      <c r="O581">
        <v>3</v>
      </c>
    </row>
    <row r="582" spans="11:15" x14ac:dyDescent="0.2">
      <c r="K582" t="s">
        <v>8219</v>
      </c>
      <c r="L582">
        <v>139</v>
      </c>
      <c r="N582" t="s">
        <v>8221</v>
      </c>
      <c r="O582">
        <v>5</v>
      </c>
    </row>
    <row r="583" spans="11:15" x14ac:dyDescent="0.2">
      <c r="K583" t="s">
        <v>8219</v>
      </c>
      <c r="L583">
        <v>7</v>
      </c>
      <c r="N583" t="s">
        <v>8221</v>
      </c>
      <c r="O583">
        <v>17</v>
      </c>
    </row>
    <row r="584" spans="11:15" x14ac:dyDescent="0.2">
      <c r="K584" t="s">
        <v>8219</v>
      </c>
      <c r="L584">
        <v>149</v>
      </c>
      <c r="N584" t="s">
        <v>8221</v>
      </c>
      <c r="O584">
        <v>3</v>
      </c>
    </row>
    <row r="585" spans="11:15" x14ac:dyDescent="0.2">
      <c r="K585" t="s">
        <v>8219</v>
      </c>
      <c r="L585">
        <v>31</v>
      </c>
      <c r="N585" t="s">
        <v>8221</v>
      </c>
      <c r="O585">
        <v>2</v>
      </c>
    </row>
    <row r="586" spans="11:15" x14ac:dyDescent="0.2">
      <c r="K586" t="s">
        <v>8219</v>
      </c>
      <c r="L586">
        <v>26</v>
      </c>
      <c r="N586" t="s">
        <v>8221</v>
      </c>
      <c r="O586">
        <v>6</v>
      </c>
    </row>
    <row r="587" spans="11:15" x14ac:dyDescent="0.2">
      <c r="K587" t="s">
        <v>8219</v>
      </c>
      <c r="L587">
        <v>172</v>
      </c>
      <c r="N587" t="s">
        <v>8221</v>
      </c>
      <c r="O587">
        <v>0</v>
      </c>
    </row>
    <row r="588" spans="11:15" x14ac:dyDescent="0.2">
      <c r="K588" t="s">
        <v>8219</v>
      </c>
      <c r="L588">
        <v>78</v>
      </c>
      <c r="N588" t="s">
        <v>8221</v>
      </c>
      <c r="O588">
        <v>1</v>
      </c>
    </row>
    <row r="589" spans="11:15" x14ac:dyDescent="0.2">
      <c r="K589" t="s">
        <v>8219</v>
      </c>
      <c r="L589">
        <v>120</v>
      </c>
      <c r="N589" t="s">
        <v>8221</v>
      </c>
      <c r="O589">
        <v>3</v>
      </c>
    </row>
    <row r="590" spans="11:15" x14ac:dyDescent="0.2">
      <c r="K590" t="s">
        <v>8219</v>
      </c>
      <c r="L590">
        <v>227</v>
      </c>
      <c r="N590" t="s">
        <v>8221</v>
      </c>
      <c r="O590">
        <v>13</v>
      </c>
    </row>
    <row r="591" spans="11:15" x14ac:dyDescent="0.2">
      <c r="K591" t="s">
        <v>8219</v>
      </c>
      <c r="L591">
        <v>42</v>
      </c>
      <c r="N591" t="s">
        <v>8221</v>
      </c>
      <c r="O591">
        <v>1</v>
      </c>
    </row>
    <row r="592" spans="11:15" x14ac:dyDescent="0.2">
      <c r="K592" t="s">
        <v>8219</v>
      </c>
      <c r="L592">
        <v>64</v>
      </c>
      <c r="N592" t="s">
        <v>8221</v>
      </c>
      <c r="O592">
        <v>1</v>
      </c>
    </row>
    <row r="593" spans="11:15" x14ac:dyDescent="0.2">
      <c r="K593" t="s">
        <v>8219</v>
      </c>
      <c r="L593">
        <v>121</v>
      </c>
      <c r="N593" t="s">
        <v>8221</v>
      </c>
      <c r="O593">
        <v>9</v>
      </c>
    </row>
    <row r="594" spans="11:15" x14ac:dyDescent="0.2">
      <c r="K594" t="s">
        <v>8219</v>
      </c>
      <c r="L594">
        <v>87</v>
      </c>
      <c r="N594" t="s">
        <v>8221</v>
      </c>
      <c r="O594">
        <v>0</v>
      </c>
    </row>
    <row r="595" spans="11:15" x14ac:dyDescent="0.2">
      <c r="K595" t="s">
        <v>8219</v>
      </c>
      <c r="L595">
        <v>65</v>
      </c>
      <c r="N595" t="s">
        <v>8221</v>
      </c>
      <c r="O595">
        <v>2</v>
      </c>
    </row>
    <row r="596" spans="11:15" x14ac:dyDescent="0.2">
      <c r="K596" t="s">
        <v>8219</v>
      </c>
      <c r="L596">
        <v>49</v>
      </c>
      <c r="N596" t="s">
        <v>8221</v>
      </c>
      <c r="O596">
        <v>1</v>
      </c>
    </row>
    <row r="597" spans="11:15" x14ac:dyDescent="0.2">
      <c r="K597" t="s">
        <v>8219</v>
      </c>
      <c r="L597">
        <v>19</v>
      </c>
      <c r="N597" t="s">
        <v>8221</v>
      </c>
      <c r="O597">
        <v>10</v>
      </c>
    </row>
    <row r="598" spans="11:15" x14ac:dyDescent="0.2">
      <c r="K598" t="s">
        <v>8219</v>
      </c>
      <c r="L598">
        <v>81</v>
      </c>
      <c r="N598" t="s">
        <v>8221</v>
      </c>
      <c r="O598">
        <v>3</v>
      </c>
    </row>
    <row r="599" spans="11:15" x14ac:dyDescent="0.2">
      <c r="K599" t="s">
        <v>8219</v>
      </c>
      <c r="L599">
        <v>264</v>
      </c>
      <c r="N599" t="s">
        <v>8221</v>
      </c>
      <c r="O599">
        <v>2</v>
      </c>
    </row>
    <row r="600" spans="11:15" x14ac:dyDescent="0.2">
      <c r="K600" t="s">
        <v>8219</v>
      </c>
      <c r="L600">
        <v>25</v>
      </c>
      <c r="N600" t="s">
        <v>8221</v>
      </c>
      <c r="O600">
        <v>2</v>
      </c>
    </row>
    <row r="601" spans="11:15" x14ac:dyDescent="0.2">
      <c r="K601" t="s">
        <v>8219</v>
      </c>
      <c r="L601">
        <v>5</v>
      </c>
      <c r="N601" t="s">
        <v>8221</v>
      </c>
      <c r="O601">
        <v>1</v>
      </c>
    </row>
    <row r="602" spans="11:15" x14ac:dyDescent="0.2">
      <c r="K602" t="s">
        <v>8219</v>
      </c>
      <c r="L602">
        <v>144</v>
      </c>
      <c r="N602" t="s">
        <v>8221</v>
      </c>
      <c r="O602">
        <v>14</v>
      </c>
    </row>
    <row r="603" spans="11:15" x14ac:dyDescent="0.2">
      <c r="K603" t="s">
        <v>8219</v>
      </c>
      <c r="L603">
        <v>92</v>
      </c>
      <c r="N603" t="s">
        <v>8221</v>
      </c>
      <c r="O603">
        <v>0</v>
      </c>
    </row>
    <row r="604" spans="11:15" x14ac:dyDescent="0.2">
      <c r="K604" t="s">
        <v>8219</v>
      </c>
      <c r="L604">
        <v>147</v>
      </c>
      <c r="N604" t="s">
        <v>8221</v>
      </c>
      <c r="O604">
        <v>0</v>
      </c>
    </row>
    <row r="605" spans="11:15" x14ac:dyDescent="0.2">
      <c r="K605" t="s">
        <v>8219</v>
      </c>
      <c r="L605">
        <v>90</v>
      </c>
      <c r="N605" t="s">
        <v>8221</v>
      </c>
      <c r="O605">
        <v>4</v>
      </c>
    </row>
    <row r="606" spans="11:15" x14ac:dyDescent="0.2">
      <c r="K606" t="s">
        <v>8219</v>
      </c>
      <c r="L606">
        <v>87</v>
      </c>
      <c r="N606" t="s">
        <v>8221</v>
      </c>
      <c r="O606">
        <v>3</v>
      </c>
    </row>
    <row r="607" spans="11:15" x14ac:dyDescent="0.2">
      <c r="K607" t="s">
        <v>8219</v>
      </c>
      <c r="L607">
        <v>406</v>
      </c>
      <c r="N607" t="s">
        <v>8221</v>
      </c>
      <c r="O607">
        <v>0</v>
      </c>
    </row>
    <row r="608" spans="11:15" x14ac:dyDescent="0.2">
      <c r="K608" t="s">
        <v>8219</v>
      </c>
      <c r="L608">
        <v>20</v>
      </c>
      <c r="N608" t="s">
        <v>8221</v>
      </c>
      <c r="O608">
        <v>5</v>
      </c>
    </row>
    <row r="609" spans="11:15" x14ac:dyDescent="0.2">
      <c r="K609" t="s">
        <v>8219</v>
      </c>
      <c r="L609">
        <v>70</v>
      </c>
      <c r="N609" t="s">
        <v>8221</v>
      </c>
      <c r="O609">
        <v>47</v>
      </c>
    </row>
    <row r="610" spans="11:15" x14ac:dyDescent="0.2">
      <c r="K610" t="s">
        <v>8219</v>
      </c>
      <c r="L610">
        <v>16</v>
      </c>
      <c r="N610" t="s">
        <v>8221</v>
      </c>
      <c r="O610">
        <v>0</v>
      </c>
    </row>
    <row r="611" spans="11:15" x14ac:dyDescent="0.2">
      <c r="K611" t="s">
        <v>8219</v>
      </c>
      <c r="L611">
        <v>52</v>
      </c>
      <c r="N611" t="s">
        <v>8221</v>
      </c>
      <c r="O611">
        <v>10</v>
      </c>
    </row>
    <row r="612" spans="11:15" x14ac:dyDescent="0.2">
      <c r="K612" t="s">
        <v>8219</v>
      </c>
      <c r="L612">
        <v>66</v>
      </c>
      <c r="N612" t="s">
        <v>8221</v>
      </c>
      <c r="O612">
        <v>11</v>
      </c>
    </row>
    <row r="613" spans="11:15" x14ac:dyDescent="0.2">
      <c r="K613" t="s">
        <v>8219</v>
      </c>
      <c r="L613">
        <v>109</v>
      </c>
      <c r="N613" t="s">
        <v>8221</v>
      </c>
      <c r="O613">
        <v>2</v>
      </c>
    </row>
    <row r="614" spans="11:15" x14ac:dyDescent="0.2">
      <c r="K614" t="s">
        <v>8219</v>
      </c>
      <c r="L614">
        <v>168</v>
      </c>
      <c r="N614" t="s">
        <v>8221</v>
      </c>
      <c r="O614">
        <v>2</v>
      </c>
    </row>
    <row r="615" spans="11:15" x14ac:dyDescent="0.2">
      <c r="K615" t="s">
        <v>8219</v>
      </c>
      <c r="L615">
        <v>31</v>
      </c>
      <c r="N615" t="s">
        <v>8221</v>
      </c>
      <c r="O615">
        <v>22</v>
      </c>
    </row>
    <row r="616" spans="11:15" x14ac:dyDescent="0.2">
      <c r="K616" t="s">
        <v>8219</v>
      </c>
      <c r="L616">
        <v>133</v>
      </c>
      <c r="N616" t="s">
        <v>8221</v>
      </c>
      <c r="O616">
        <v>8</v>
      </c>
    </row>
    <row r="617" spans="11:15" x14ac:dyDescent="0.2">
      <c r="K617" t="s">
        <v>8219</v>
      </c>
      <c r="L617">
        <v>151</v>
      </c>
      <c r="N617" t="s">
        <v>8221</v>
      </c>
      <c r="O617">
        <v>6</v>
      </c>
    </row>
    <row r="618" spans="11:15" x14ac:dyDescent="0.2">
      <c r="K618" t="s">
        <v>8219</v>
      </c>
      <c r="L618">
        <v>5</v>
      </c>
      <c r="N618" t="s">
        <v>8221</v>
      </c>
      <c r="O618">
        <v>1</v>
      </c>
    </row>
    <row r="619" spans="11:15" x14ac:dyDescent="0.2">
      <c r="K619" t="s">
        <v>8219</v>
      </c>
      <c r="L619">
        <v>73</v>
      </c>
      <c r="N619" t="s">
        <v>8221</v>
      </c>
      <c r="O619">
        <v>3</v>
      </c>
    </row>
    <row r="620" spans="11:15" x14ac:dyDescent="0.2">
      <c r="K620" t="s">
        <v>8219</v>
      </c>
      <c r="L620">
        <v>148</v>
      </c>
      <c r="N620" t="s">
        <v>8221</v>
      </c>
      <c r="O620">
        <v>0</v>
      </c>
    </row>
    <row r="621" spans="11:15" x14ac:dyDescent="0.2">
      <c r="K621" t="s">
        <v>8219</v>
      </c>
      <c r="L621">
        <v>93</v>
      </c>
      <c r="N621" t="s">
        <v>8221</v>
      </c>
      <c r="O621">
        <v>0</v>
      </c>
    </row>
    <row r="622" spans="11:15" x14ac:dyDescent="0.2">
      <c r="K622" t="s">
        <v>8219</v>
      </c>
      <c r="L622">
        <v>63</v>
      </c>
      <c r="N622" t="s">
        <v>8221</v>
      </c>
      <c r="O622">
        <v>0</v>
      </c>
    </row>
    <row r="623" spans="11:15" x14ac:dyDescent="0.2">
      <c r="K623" t="s">
        <v>8219</v>
      </c>
      <c r="L623">
        <v>134</v>
      </c>
      <c r="N623" t="s">
        <v>8221</v>
      </c>
      <c r="O623">
        <v>0</v>
      </c>
    </row>
    <row r="624" spans="11:15" x14ac:dyDescent="0.2">
      <c r="K624" t="s">
        <v>8219</v>
      </c>
      <c r="L624">
        <v>14</v>
      </c>
      <c r="N624" t="s">
        <v>8221</v>
      </c>
      <c r="O624">
        <v>0</v>
      </c>
    </row>
    <row r="625" spans="11:15" x14ac:dyDescent="0.2">
      <c r="K625" t="s">
        <v>8219</v>
      </c>
      <c r="L625">
        <v>78</v>
      </c>
      <c r="N625" t="s">
        <v>8221</v>
      </c>
      <c r="O625">
        <v>3</v>
      </c>
    </row>
    <row r="626" spans="11:15" x14ac:dyDescent="0.2">
      <c r="K626" t="s">
        <v>8219</v>
      </c>
      <c r="L626">
        <v>112</v>
      </c>
      <c r="N626" t="s">
        <v>8221</v>
      </c>
      <c r="O626">
        <v>0</v>
      </c>
    </row>
    <row r="627" spans="11:15" x14ac:dyDescent="0.2">
      <c r="K627" t="s">
        <v>8219</v>
      </c>
      <c r="L627">
        <v>34</v>
      </c>
      <c r="N627" t="s">
        <v>8221</v>
      </c>
      <c r="O627">
        <v>0</v>
      </c>
    </row>
    <row r="628" spans="11:15" x14ac:dyDescent="0.2">
      <c r="K628" t="s">
        <v>8219</v>
      </c>
      <c r="L628">
        <v>19</v>
      </c>
      <c r="N628" t="s">
        <v>8221</v>
      </c>
      <c r="O628">
        <v>1</v>
      </c>
    </row>
    <row r="629" spans="11:15" x14ac:dyDescent="0.2">
      <c r="K629" t="s">
        <v>8219</v>
      </c>
      <c r="L629">
        <v>13</v>
      </c>
      <c r="N629" t="s">
        <v>8221</v>
      </c>
      <c r="O629">
        <v>6</v>
      </c>
    </row>
    <row r="630" spans="11:15" x14ac:dyDescent="0.2">
      <c r="K630" t="s">
        <v>8219</v>
      </c>
      <c r="L630">
        <v>104</v>
      </c>
      <c r="N630" t="s">
        <v>8221</v>
      </c>
      <c r="O630">
        <v>1</v>
      </c>
    </row>
    <row r="631" spans="11:15" x14ac:dyDescent="0.2">
      <c r="K631" t="s">
        <v>8219</v>
      </c>
      <c r="L631">
        <v>52</v>
      </c>
      <c r="N631" t="s">
        <v>8221</v>
      </c>
      <c r="O631">
        <v>2</v>
      </c>
    </row>
    <row r="632" spans="11:15" x14ac:dyDescent="0.2">
      <c r="K632" t="s">
        <v>8219</v>
      </c>
      <c r="L632">
        <v>17</v>
      </c>
      <c r="N632" t="s">
        <v>8221</v>
      </c>
      <c r="O632">
        <v>0</v>
      </c>
    </row>
    <row r="633" spans="11:15" x14ac:dyDescent="0.2">
      <c r="K633" t="s">
        <v>8219</v>
      </c>
      <c r="L633">
        <v>82</v>
      </c>
      <c r="N633" t="s">
        <v>8221</v>
      </c>
      <c r="O633">
        <v>3</v>
      </c>
    </row>
    <row r="634" spans="11:15" x14ac:dyDescent="0.2">
      <c r="K634" t="s">
        <v>8219</v>
      </c>
      <c r="L634">
        <v>73</v>
      </c>
      <c r="N634" t="s">
        <v>8221</v>
      </c>
      <c r="O634">
        <v>3</v>
      </c>
    </row>
    <row r="635" spans="11:15" x14ac:dyDescent="0.2">
      <c r="K635" t="s">
        <v>8219</v>
      </c>
      <c r="L635">
        <v>158</v>
      </c>
      <c r="N635" t="s">
        <v>8221</v>
      </c>
      <c r="O635">
        <v>0</v>
      </c>
    </row>
    <row r="636" spans="11:15" x14ac:dyDescent="0.2">
      <c r="K636" t="s">
        <v>8219</v>
      </c>
      <c r="L636">
        <v>65</v>
      </c>
      <c r="N636" t="s">
        <v>8221</v>
      </c>
      <c r="O636">
        <v>6</v>
      </c>
    </row>
    <row r="637" spans="11:15" x14ac:dyDescent="0.2">
      <c r="K637" t="s">
        <v>8219</v>
      </c>
      <c r="L637">
        <v>184</v>
      </c>
      <c r="N637" t="s">
        <v>8221</v>
      </c>
      <c r="O637">
        <v>0</v>
      </c>
    </row>
    <row r="638" spans="11:15" x14ac:dyDescent="0.2">
      <c r="K638" t="s">
        <v>8219</v>
      </c>
      <c r="L638">
        <v>34</v>
      </c>
      <c r="N638" t="s">
        <v>8221</v>
      </c>
      <c r="O638">
        <v>19</v>
      </c>
    </row>
    <row r="639" spans="11:15" x14ac:dyDescent="0.2">
      <c r="K639" t="s">
        <v>8219</v>
      </c>
      <c r="L639">
        <v>240</v>
      </c>
      <c r="N639" t="s">
        <v>8221</v>
      </c>
      <c r="O639">
        <v>1</v>
      </c>
    </row>
    <row r="640" spans="11:15" x14ac:dyDescent="0.2">
      <c r="K640" t="s">
        <v>8219</v>
      </c>
      <c r="L640">
        <v>113</v>
      </c>
      <c r="N640" t="s">
        <v>8221</v>
      </c>
      <c r="O640">
        <v>2</v>
      </c>
    </row>
    <row r="641" spans="11:15" x14ac:dyDescent="0.2">
      <c r="K641" t="s">
        <v>8219</v>
      </c>
      <c r="L641">
        <v>66</v>
      </c>
      <c r="N641" t="s">
        <v>8221</v>
      </c>
      <c r="O641">
        <v>0</v>
      </c>
    </row>
    <row r="642" spans="11:15" x14ac:dyDescent="0.2">
      <c r="K642" t="s">
        <v>8219</v>
      </c>
      <c r="L642">
        <v>340</v>
      </c>
      <c r="N642" t="s">
        <v>8221</v>
      </c>
      <c r="O642">
        <v>11</v>
      </c>
    </row>
    <row r="643" spans="11:15" x14ac:dyDescent="0.2">
      <c r="K643" t="s">
        <v>8219</v>
      </c>
      <c r="L643">
        <v>150</v>
      </c>
      <c r="N643" t="s">
        <v>8221</v>
      </c>
      <c r="O643">
        <v>0</v>
      </c>
    </row>
    <row r="644" spans="11:15" x14ac:dyDescent="0.2">
      <c r="K644" t="s">
        <v>8219</v>
      </c>
      <c r="L644">
        <v>25</v>
      </c>
      <c r="N644" t="s">
        <v>8221</v>
      </c>
      <c r="O644">
        <v>0</v>
      </c>
    </row>
    <row r="645" spans="11:15" x14ac:dyDescent="0.2">
      <c r="K645" t="s">
        <v>8219</v>
      </c>
      <c r="L645">
        <v>234</v>
      </c>
      <c r="N645" t="s">
        <v>8221</v>
      </c>
      <c r="O645">
        <v>1</v>
      </c>
    </row>
    <row r="646" spans="11:15" x14ac:dyDescent="0.2">
      <c r="K646" t="s">
        <v>8219</v>
      </c>
      <c r="L646">
        <v>2602</v>
      </c>
      <c r="N646" t="s">
        <v>8221</v>
      </c>
      <c r="O646">
        <v>3</v>
      </c>
    </row>
    <row r="647" spans="11:15" x14ac:dyDescent="0.2">
      <c r="K647" t="s">
        <v>8219</v>
      </c>
      <c r="L647">
        <v>248</v>
      </c>
      <c r="N647" t="s">
        <v>8221</v>
      </c>
      <c r="O647">
        <v>1</v>
      </c>
    </row>
    <row r="648" spans="11:15" x14ac:dyDescent="0.2">
      <c r="K648" t="s">
        <v>8219</v>
      </c>
      <c r="L648">
        <v>600</v>
      </c>
      <c r="N648" t="s">
        <v>8221</v>
      </c>
      <c r="O648">
        <v>15</v>
      </c>
    </row>
    <row r="649" spans="11:15" x14ac:dyDescent="0.2">
      <c r="K649" t="s">
        <v>8219</v>
      </c>
      <c r="L649">
        <v>293</v>
      </c>
      <c r="N649" t="s">
        <v>8221</v>
      </c>
      <c r="O649">
        <v>2</v>
      </c>
    </row>
    <row r="650" spans="11:15" x14ac:dyDescent="0.2">
      <c r="K650" t="s">
        <v>8219</v>
      </c>
      <c r="L650">
        <v>321</v>
      </c>
      <c r="N650" t="s">
        <v>8221</v>
      </c>
      <c r="O650">
        <v>1</v>
      </c>
    </row>
    <row r="651" spans="11:15" x14ac:dyDescent="0.2">
      <c r="K651" t="s">
        <v>8219</v>
      </c>
      <c r="L651">
        <v>81</v>
      </c>
      <c r="N651" t="s">
        <v>8221</v>
      </c>
      <c r="O651">
        <v>1</v>
      </c>
    </row>
    <row r="652" spans="11:15" x14ac:dyDescent="0.2">
      <c r="K652" t="s">
        <v>8219</v>
      </c>
      <c r="L652">
        <v>343</v>
      </c>
      <c r="N652" t="s">
        <v>8221</v>
      </c>
      <c r="O652">
        <v>0</v>
      </c>
    </row>
    <row r="653" spans="11:15" x14ac:dyDescent="0.2">
      <c r="K653" t="s">
        <v>8219</v>
      </c>
      <c r="L653">
        <v>336</v>
      </c>
      <c r="N653" t="s">
        <v>8221</v>
      </c>
      <c r="O653">
        <v>1</v>
      </c>
    </row>
    <row r="654" spans="11:15" x14ac:dyDescent="0.2">
      <c r="K654" t="s">
        <v>8219</v>
      </c>
      <c r="L654">
        <v>47</v>
      </c>
      <c r="N654" t="s">
        <v>8221</v>
      </c>
      <c r="O654">
        <v>11</v>
      </c>
    </row>
    <row r="655" spans="11:15" x14ac:dyDescent="0.2">
      <c r="K655" t="s">
        <v>8219</v>
      </c>
      <c r="L655">
        <v>76</v>
      </c>
      <c r="N655" t="s">
        <v>8221</v>
      </c>
      <c r="O655">
        <v>0</v>
      </c>
    </row>
    <row r="656" spans="11:15" x14ac:dyDescent="0.2">
      <c r="K656" t="s">
        <v>8219</v>
      </c>
      <c r="L656">
        <v>441</v>
      </c>
      <c r="N656" t="s">
        <v>8221</v>
      </c>
      <c r="O656">
        <v>1</v>
      </c>
    </row>
    <row r="657" spans="11:15" x14ac:dyDescent="0.2">
      <c r="K657" t="s">
        <v>8219</v>
      </c>
      <c r="L657">
        <v>916</v>
      </c>
      <c r="N657" t="s">
        <v>8221</v>
      </c>
      <c r="O657">
        <v>6</v>
      </c>
    </row>
    <row r="658" spans="11:15" x14ac:dyDescent="0.2">
      <c r="K658" t="s">
        <v>8219</v>
      </c>
      <c r="L658">
        <v>369</v>
      </c>
      <c r="N658" t="s">
        <v>8221</v>
      </c>
      <c r="O658">
        <v>7</v>
      </c>
    </row>
    <row r="659" spans="11:15" x14ac:dyDescent="0.2">
      <c r="K659" t="s">
        <v>8219</v>
      </c>
      <c r="L659">
        <v>20242</v>
      </c>
      <c r="N659" t="s">
        <v>8221</v>
      </c>
      <c r="O659">
        <v>0</v>
      </c>
    </row>
    <row r="660" spans="11:15" x14ac:dyDescent="0.2">
      <c r="K660" t="s">
        <v>8219</v>
      </c>
      <c r="L660">
        <v>71</v>
      </c>
      <c r="N660" t="s">
        <v>8221</v>
      </c>
      <c r="O660">
        <v>16</v>
      </c>
    </row>
    <row r="661" spans="11:15" x14ac:dyDescent="0.2">
      <c r="K661" t="s">
        <v>8219</v>
      </c>
      <c r="L661">
        <v>635</v>
      </c>
      <c r="N661" t="s">
        <v>8221</v>
      </c>
      <c r="O661">
        <v>0</v>
      </c>
    </row>
    <row r="662" spans="11:15" x14ac:dyDescent="0.2">
      <c r="K662" t="s">
        <v>8219</v>
      </c>
      <c r="L662">
        <v>885</v>
      </c>
      <c r="N662" t="s">
        <v>8221</v>
      </c>
      <c r="O662">
        <v>0</v>
      </c>
    </row>
    <row r="663" spans="11:15" x14ac:dyDescent="0.2">
      <c r="K663" t="s">
        <v>8219</v>
      </c>
      <c r="L663">
        <v>329</v>
      </c>
      <c r="N663" t="s">
        <v>8221</v>
      </c>
      <c r="O663">
        <v>0</v>
      </c>
    </row>
    <row r="664" spans="11:15" x14ac:dyDescent="0.2">
      <c r="K664" t="s">
        <v>8219</v>
      </c>
      <c r="L664">
        <v>71</v>
      </c>
      <c r="N664" t="s">
        <v>8221</v>
      </c>
      <c r="O664">
        <v>12</v>
      </c>
    </row>
    <row r="665" spans="11:15" x14ac:dyDescent="0.2">
      <c r="K665" t="s">
        <v>8219</v>
      </c>
      <c r="L665">
        <v>269</v>
      </c>
      <c r="N665" t="s">
        <v>8221</v>
      </c>
      <c r="O665">
        <v>1</v>
      </c>
    </row>
    <row r="666" spans="11:15" x14ac:dyDescent="0.2">
      <c r="K666" t="s">
        <v>8219</v>
      </c>
      <c r="L666">
        <v>345</v>
      </c>
      <c r="N666" t="s">
        <v>8221</v>
      </c>
      <c r="O666">
        <v>3</v>
      </c>
    </row>
    <row r="667" spans="11:15" x14ac:dyDescent="0.2">
      <c r="K667" t="s">
        <v>8219</v>
      </c>
      <c r="L667">
        <v>43</v>
      </c>
      <c r="N667" t="s">
        <v>8221</v>
      </c>
      <c r="O667">
        <v>1</v>
      </c>
    </row>
    <row r="668" spans="11:15" x14ac:dyDescent="0.2">
      <c r="K668" t="s">
        <v>8219</v>
      </c>
      <c r="L668">
        <v>33</v>
      </c>
      <c r="N668" t="s">
        <v>8221</v>
      </c>
      <c r="O668">
        <v>4</v>
      </c>
    </row>
    <row r="669" spans="11:15" x14ac:dyDescent="0.2">
      <c r="K669" t="s">
        <v>8219</v>
      </c>
      <c r="L669">
        <v>211</v>
      </c>
      <c r="N669" t="s">
        <v>8221</v>
      </c>
      <c r="O669">
        <v>1</v>
      </c>
    </row>
    <row r="670" spans="11:15" x14ac:dyDescent="0.2">
      <c r="K670" t="s">
        <v>8219</v>
      </c>
      <c r="L670">
        <v>196</v>
      </c>
      <c r="N670" t="s">
        <v>8221</v>
      </c>
      <c r="O670">
        <v>3</v>
      </c>
    </row>
    <row r="671" spans="11:15" x14ac:dyDescent="0.2">
      <c r="K671" t="s">
        <v>8219</v>
      </c>
      <c r="L671">
        <v>405</v>
      </c>
      <c r="N671" t="s">
        <v>8221</v>
      </c>
      <c r="O671">
        <v>1</v>
      </c>
    </row>
    <row r="672" spans="11:15" x14ac:dyDescent="0.2">
      <c r="K672" t="s">
        <v>8219</v>
      </c>
      <c r="L672">
        <v>206</v>
      </c>
      <c r="N672" t="s">
        <v>8221</v>
      </c>
      <c r="O672">
        <v>0</v>
      </c>
    </row>
    <row r="673" spans="11:15" x14ac:dyDescent="0.2">
      <c r="K673" t="s">
        <v>8219</v>
      </c>
      <c r="L673">
        <v>335</v>
      </c>
      <c r="N673" t="s">
        <v>8221</v>
      </c>
      <c r="O673">
        <v>12</v>
      </c>
    </row>
    <row r="674" spans="11:15" x14ac:dyDescent="0.2">
      <c r="K674" t="s">
        <v>8219</v>
      </c>
      <c r="L674">
        <v>215</v>
      </c>
      <c r="N674" t="s">
        <v>8221</v>
      </c>
      <c r="O674">
        <v>0</v>
      </c>
    </row>
    <row r="675" spans="11:15" x14ac:dyDescent="0.2">
      <c r="K675" t="s">
        <v>8219</v>
      </c>
      <c r="L675">
        <v>176</v>
      </c>
      <c r="N675" t="s">
        <v>8221</v>
      </c>
      <c r="O675">
        <v>1</v>
      </c>
    </row>
    <row r="676" spans="11:15" x14ac:dyDescent="0.2">
      <c r="K676" t="s">
        <v>8219</v>
      </c>
      <c r="L676">
        <v>555</v>
      </c>
      <c r="N676" t="s">
        <v>8221</v>
      </c>
      <c r="O676">
        <v>0</v>
      </c>
    </row>
    <row r="677" spans="11:15" x14ac:dyDescent="0.2">
      <c r="K677" t="s">
        <v>8219</v>
      </c>
      <c r="L677">
        <v>116</v>
      </c>
      <c r="N677" t="s">
        <v>8221</v>
      </c>
      <c r="O677">
        <v>0</v>
      </c>
    </row>
    <row r="678" spans="11:15" x14ac:dyDescent="0.2">
      <c r="K678" t="s">
        <v>8219</v>
      </c>
      <c r="L678">
        <v>615</v>
      </c>
      <c r="N678" t="s">
        <v>8221</v>
      </c>
      <c r="O678">
        <v>2</v>
      </c>
    </row>
    <row r="679" spans="11:15" x14ac:dyDescent="0.2">
      <c r="K679" t="s">
        <v>8219</v>
      </c>
      <c r="L679">
        <v>236</v>
      </c>
      <c r="N679" t="s">
        <v>8221</v>
      </c>
      <c r="O679">
        <v>92</v>
      </c>
    </row>
    <row r="680" spans="11:15" x14ac:dyDescent="0.2">
      <c r="K680" t="s">
        <v>8219</v>
      </c>
      <c r="L680">
        <v>145</v>
      </c>
      <c r="N680" t="s">
        <v>8221</v>
      </c>
      <c r="O680">
        <v>0</v>
      </c>
    </row>
    <row r="681" spans="11:15" x14ac:dyDescent="0.2">
      <c r="K681" t="s">
        <v>8219</v>
      </c>
      <c r="L681">
        <v>167</v>
      </c>
      <c r="N681" t="s">
        <v>8221</v>
      </c>
      <c r="O681">
        <v>3</v>
      </c>
    </row>
    <row r="682" spans="11:15" x14ac:dyDescent="0.2">
      <c r="K682" t="s">
        <v>8219</v>
      </c>
      <c r="L682">
        <v>235</v>
      </c>
      <c r="N682" t="s">
        <v>8221</v>
      </c>
      <c r="O682">
        <v>10</v>
      </c>
    </row>
    <row r="683" spans="11:15" x14ac:dyDescent="0.2">
      <c r="K683" t="s">
        <v>8219</v>
      </c>
      <c r="L683">
        <v>452</v>
      </c>
      <c r="N683" t="s">
        <v>8221</v>
      </c>
      <c r="O683">
        <v>7</v>
      </c>
    </row>
    <row r="684" spans="11:15" x14ac:dyDescent="0.2">
      <c r="K684" t="s">
        <v>8219</v>
      </c>
      <c r="L684">
        <v>241</v>
      </c>
      <c r="N684" t="s">
        <v>8221</v>
      </c>
      <c r="O684">
        <v>3</v>
      </c>
    </row>
    <row r="685" spans="11:15" x14ac:dyDescent="0.2">
      <c r="K685" t="s">
        <v>8219</v>
      </c>
      <c r="L685">
        <v>28</v>
      </c>
      <c r="N685" t="s">
        <v>8221</v>
      </c>
      <c r="O685">
        <v>0</v>
      </c>
    </row>
    <row r="686" spans="11:15" x14ac:dyDescent="0.2">
      <c r="K686" t="s">
        <v>8219</v>
      </c>
      <c r="L686">
        <v>140</v>
      </c>
      <c r="N686" t="s">
        <v>8221</v>
      </c>
      <c r="O686">
        <v>1</v>
      </c>
    </row>
    <row r="687" spans="11:15" x14ac:dyDescent="0.2">
      <c r="K687" t="s">
        <v>8219</v>
      </c>
      <c r="L687">
        <v>280</v>
      </c>
      <c r="N687" t="s">
        <v>8221</v>
      </c>
      <c r="O687">
        <v>0</v>
      </c>
    </row>
    <row r="688" spans="11:15" x14ac:dyDescent="0.2">
      <c r="K688" t="s">
        <v>8219</v>
      </c>
      <c r="L688">
        <v>70</v>
      </c>
      <c r="N688" t="s">
        <v>8221</v>
      </c>
      <c r="O688">
        <v>9</v>
      </c>
    </row>
    <row r="689" spans="11:15" x14ac:dyDescent="0.2">
      <c r="K689" t="s">
        <v>8219</v>
      </c>
      <c r="L689">
        <v>160</v>
      </c>
      <c r="N689" t="s">
        <v>8221</v>
      </c>
      <c r="O689">
        <v>2</v>
      </c>
    </row>
    <row r="690" spans="11:15" x14ac:dyDescent="0.2">
      <c r="K690" t="s">
        <v>8219</v>
      </c>
      <c r="L690">
        <v>141</v>
      </c>
      <c r="N690" t="s">
        <v>8221</v>
      </c>
      <c r="O690">
        <v>1</v>
      </c>
    </row>
    <row r="691" spans="11:15" x14ac:dyDescent="0.2">
      <c r="K691" t="s">
        <v>8219</v>
      </c>
      <c r="L691">
        <v>874</v>
      </c>
      <c r="N691" t="s">
        <v>8221</v>
      </c>
      <c r="O691">
        <v>2</v>
      </c>
    </row>
    <row r="692" spans="11:15" x14ac:dyDescent="0.2">
      <c r="K692" t="s">
        <v>8219</v>
      </c>
      <c r="L692">
        <v>73</v>
      </c>
      <c r="N692" t="s">
        <v>8221</v>
      </c>
      <c r="O692">
        <v>11</v>
      </c>
    </row>
    <row r="693" spans="11:15" x14ac:dyDescent="0.2">
      <c r="K693" t="s">
        <v>8219</v>
      </c>
      <c r="L693">
        <v>294</v>
      </c>
      <c r="N693" t="s">
        <v>8221</v>
      </c>
      <c r="O693">
        <v>0</v>
      </c>
    </row>
    <row r="694" spans="11:15" x14ac:dyDescent="0.2">
      <c r="K694" t="s">
        <v>8219</v>
      </c>
      <c r="L694">
        <v>740</v>
      </c>
      <c r="N694" t="s">
        <v>8221</v>
      </c>
      <c r="O694">
        <v>0</v>
      </c>
    </row>
    <row r="695" spans="11:15" x14ac:dyDescent="0.2">
      <c r="K695" t="s">
        <v>8219</v>
      </c>
      <c r="L695">
        <v>369</v>
      </c>
      <c r="N695" t="s">
        <v>8221</v>
      </c>
      <c r="O695">
        <v>9</v>
      </c>
    </row>
    <row r="696" spans="11:15" x14ac:dyDescent="0.2">
      <c r="K696" t="s">
        <v>8219</v>
      </c>
      <c r="L696">
        <v>110</v>
      </c>
      <c r="N696" t="s">
        <v>8221</v>
      </c>
      <c r="O696">
        <v>0</v>
      </c>
    </row>
    <row r="697" spans="11:15" x14ac:dyDescent="0.2">
      <c r="K697" t="s">
        <v>8219</v>
      </c>
      <c r="L697">
        <v>455</v>
      </c>
      <c r="N697" t="s">
        <v>8221</v>
      </c>
      <c r="O697">
        <v>4</v>
      </c>
    </row>
    <row r="698" spans="11:15" x14ac:dyDescent="0.2">
      <c r="K698" t="s">
        <v>8219</v>
      </c>
      <c r="L698">
        <v>224</v>
      </c>
      <c r="N698" t="s">
        <v>8221</v>
      </c>
      <c r="O698">
        <v>1</v>
      </c>
    </row>
    <row r="699" spans="11:15" x14ac:dyDescent="0.2">
      <c r="K699" t="s">
        <v>8219</v>
      </c>
      <c r="L699">
        <v>46</v>
      </c>
      <c r="N699" t="s">
        <v>8221</v>
      </c>
      <c r="O699">
        <v>2</v>
      </c>
    </row>
    <row r="700" spans="11:15" x14ac:dyDescent="0.2">
      <c r="K700" t="s">
        <v>8219</v>
      </c>
      <c r="L700">
        <v>284</v>
      </c>
      <c r="N700" t="s">
        <v>8221</v>
      </c>
      <c r="O700">
        <v>0</v>
      </c>
    </row>
    <row r="701" spans="11:15" x14ac:dyDescent="0.2">
      <c r="K701" t="s">
        <v>8219</v>
      </c>
      <c r="L701">
        <v>98</v>
      </c>
      <c r="N701" t="s">
        <v>8221</v>
      </c>
      <c r="O701">
        <v>1</v>
      </c>
    </row>
    <row r="702" spans="11:15" x14ac:dyDescent="0.2">
      <c r="K702" t="s">
        <v>8219</v>
      </c>
      <c r="L702">
        <v>56</v>
      </c>
      <c r="N702" t="s">
        <v>8221</v>
      </c>
      <c r="O702">
        <v>17</v>
      </c>
    </row>
    <row r="703" spans="11:15" x14ac:dyDescent="0.2">
      <c r="K703" t="s">
        <v>8219</v>
      </c>
      <c r="L703">
        <v>32</v>
      </c>
      <c r="N703" t="s">
        <v>8221</v>
      </c>
      <c r="O703">
        <v>2</v>
      </c>
    </row>
    <row r="704" spans="11:15" x14ac:dyDescent="0.2">
      <c r="K704" t="s">
        <v>8219</v>
      </c>
      <c r="L704">
        <v>30</v>
      </c>
      <c r="N704" t="s">
        <v>8221</v>
      </c>
      <c r="O704">
        <v>3</v>
      </c>
    </row>
    <row r="705" spans="11:15" x14ac:dyDescent="0.2">
      <c r="K705" t="s">
        <v>8219</v>
      </c>
      <c r="L705">
        <v>70</v>
      </c>
      <c r="N705" t="s">
        <v>8221</v>
      </c>
      <c r="O705">
        <v>41</v>
      </c>
    </row>
    <row r="706" spans="11:15" x14ac:dyDescent="0.2">
      <c r="K706" t="s">
        <v>8219</v>
      </c>
      <c r="L706">
        <v>44</v>
      </c>
      <c r="N706" t="s">
        <v>8221</v>
      </c>
      <c r="O706">
        <v>2</v>
      </c>
    </row>
    <row r="707" spans="11:15" x14ac:dyDescent="0.2">
      <c r="K707" t="s">
        <v>8219</v>
      </c>
      <c r="L707">
        <v>92</v>
      </c>
      <c r="N707" t="s">
        <v>8221</v>
      </c>
      <c r="O707">
        <v>3</v>
      </c>
    </row>
    <row r="708" spans="11:15" x14ac:dyDescent="0.2">
      <c r="K708" t="s">
        <v>8219</v>
      </c>
      <c r="L708">
        <v>205</v>
      </c>
      <c r="N708" t="s">
        <v>8221</v>
      </c>
      <c r="O708">
        <v>8</v>
      </c>
    </row>
    <row r="709" spans="11:15" x14ac:dyDescent="0.2">
      <c r="K709" t="s">
        <v>8219</v>
      </c>
      <c r="L709">
        <v>23</v>
      </c>
      <c r="N709" t="s">
        <v>8221</v>
      </c>
      <c r="O709">
        <v>0</v>
      </c>
    </row>
    <row r="710" spans="11:15" x14ac:dyDescent="0.2">
      <c r="K710" t="s">
        <v>8219</v>
      </c>
      <c r="L710">
        <v>4</v>
      </c>
      <c r="N710" t="s">
        <v>8221</v>
      </c>
      <c r="O710">
        <v>1</v>
      </c>
    </row>
    <row r="711" spans="11:15" x14ac:dyDescent="0.2">
      <c r="K711" t="s">
        <v>8219</v>
      </c>
      <c r="L711">
        <v>112</v>
      </c>
      <c r="N711" t="s">
        <v>8221</v>
      </c>
      <c r="O711">
        <v>3</v>
      </c>
    </row>
    <row r="712" spans="11:15" x14ac:dyDescent="0.2">
      <c r="K712" t="s">
        <v>8219</v>
      </c>
      <c r="L712">
        <v>27</v>
      </c>
      <c r="N712" t="s">
        <v>8221</v>
      </c>
      <c r="O712">
        <v>4</v>
      </c>
    </row>
    <row r="713" spans="11:15" x14ac:dyDescent="0.2">
      <c r="K713" t="s">
        <v>8219</v>
      </c>
      <c r="L713">
        <v>11</v>
      </c>
      <c r="N713" t="s">
        <v>8221</v>
      </c>
      <c r="O713">
        <v>9</v>
      </c>
    </row>
    <row r="714" spans="11:15" x14ac:dyDescent="0.2">
      <c r="K714" t="s">
        <v>8219</v>
      </c>
      <c r="L714">
        <v>26</v>
      </c>
      <c r="N714" t="s">
        <v>8221</v>
      </c>
      <c r="O714">
        <v>16</v>
      </c>
    </row>
    <row r="715" spans="11:15" x14ac:dyDescent="0.2">
      <c r="K715" t="s">
        <v>8219</v>
      </c>
      <c r="L715">
        <v>77</v>
      </c>
      <c r="N715" t="s">
        <v>8221</v>
      </c>
      <c r="O715">
        <v>1</v>
      </c>
    </row>
    <row r="716" spans="11:15" x14ac:dyDescent="0.2">
      <c r="K716" t="s">
        <v>8219</v>
      </c>
      <c r="L716">
        <v>136</v>
      </c>
      <c r="N716" t="s">
        <v>8221</v>
      </c>
      <c r="O716">
        <v>7</v>
      </c>
    </row>
    <row r="717" spans="11:15" x14ac:dyDescent="0.2">
      <c r="K717" t="s">
        <v>8219</v>
      </c>
      <c r="L717">
        <v>157</v>
      </c>
      <c r="N717" t="s">
        <v>8221</v>
      </c>
      <c r="O717">
        <v>0</v>
      </c>
    </row>
    <row r="718" spans="11:15" x14ac:dyDescent="0.2">
      <c r="K718" t="s">
        <v>8219</v>
      </c>
      <c r="L718">
        <v>158</v>
      </c>
      <c r="N718" t="s">
        <v>8221</v>
      </c>
      <c r="O718">
        <v>0</v>
      </c>
    </row>
    <row r="719" spans="11:15" x14ac:dyDescent="0.2">
      <c r="K719" t="s">
        <v>8219</v>
      </c>
      <c r="L719">
        <v>27</v>
      </c>
      <c r="N719" t="s">
        <v>8221</v>
      </c>
      <c r="O719">
        <v>0</v>
      </c>
    </row>
    <row r="720" spans="11:15" x14ac:dyDescent="0.2">
      <c r="K720" t="s">
        <v>8219</v>
      </c>
      <c r="L720">
        <v>23</v>
      </c>
      <c r="N720" t="s">
        <v>8221</v>
      </c>
      <c r="O720">
        <v>0</v>
      </c>
    </row>
    <row r="721" spans="11:15" x14ac:dyDescent="0.2">
      <c r="K721" t="s">
        <v>8219</v>
      </c>
      <c r="L721">
        <v>17</v>
      </c>
      <c r="N721" t="s">
        <v>8221</v>
      </c>
      <c r="O721">
        <v>0</v>
      </c>
    </row>
    <row r="722" spans="11:15" x14ac:dyDescent="0.2">
      <c r="K722" t="s">
        <v>8219</v>
      </c>
      <c r="L722">
        <v>37</v>
      </c>
      <c r="N722" t="s">
        <v>8221</v>
      </c>
      <c r="O722">
        <v>1</v>
      </c>
    </row>
    <row r="723" spans="11:15" x14ac:dyDescent="0.2">
      <c r="K723" t="s">
        <v>8219</v>
      </c>
      <c r="L723">
        <v>65</v>
      </c>
      <c r="N723" t="s">
        <v>8221</v>
      </c>
      <c r="O723">
        <v>2</v>
      </c>
    </row>
    <row r="724" spans="11:15" x14ac:dyDescent="0.2">
      <c r="K724" t="s">
        <v>8219</v>
      </c>
      <c r="L724">
        <v>18</v>
      </c>
      <c r="N724" t="s">
        <v>8221</v>
      </c>
      <c r="O724">
        <v>1</v>
      </c>
    </row>
    <row r="725" spans="11:15" x14ac:dyDescent="0.2">
      <c r="K725" t="s">
        <v>8219</v>
      </c>
      <c r="L725">
        <v>25</v>
      </c>
      <c r="N725" t="s">
        <v>8221</v>
      </c>
      <c r="O725">
        <v>15</v>
      </c>
    </row>
    <row r="726" spans="11:15" x14ac:dyDescent="0.2">
      <c r="K726" t="s">
        <v>8219</v>
      </c>
      <c r="L726">
        <v>104</v>
      </c>
      <c r="N726" t="s">
        <v>8221</v>
      </c>
      <c r="O726">
        <v>1</v>
      </c>
    </row>
    <row r="727" spans="11:15" x14ac:dyDescent="0.2">
      <c r="K727" t="s">
        <v>8219</v>
      </c>
      <c r="L727">
        <v>108</v>
      </c>
      <c r="N727" t="s">
        <v>8221</v>
      </c>
      <c r="O727">
        <v>1</v>
      </c>
    </row>
    <row r="728" spans="11:15" x14ac:dyDescent="0.2">
      <c r="K728" t="s">
        <v>8219</v>
      </c>
      <c r="L728">
        <v>38</v>
      </c>
      <c r="N728" t="s">
        <v>8221</v>
      </c>
      <c r="O728">
        <v>0</v>
      </c>
    </row>
    <row r="729" spans="11:15" x14ac:dyDescent="0.2">
      <c r="K729" t="s">
        <v>8219</v>
      </c>
      <c r="L729">
        <v>88</v>
      </c>
      <c r="N729" t="s">
        <v>8221</v>
      </c>
      <c r="O729">
        <v>39</v>
      </c>
    </row>
    <row r="730" spans="11:15" x14ac:dyDescent="0.2">
      <c r="K730" t="s">
        <v>8219</v>
      </c>
      <c r="L730">
        <v>82</v>
      </c>
      <c r="N730" t="s">
        <v>8221</v>
      </c>
      <c r="O730">
        <v>103</v>
      </c>
    </row>
    <row r="731" spans="11:15" x14ac:dyDescent="0.2">
      <c r="K731" t="s">
        <v>8219</v>
      </c>
      <c r="L731">
        <v>126</v>
      </c>
      <c r="N731" t="s">
        <v>8221</v>
      </c>
      <c r="O731">
        <v>0</v>
      </c>
    </row>
    <row r="732" spans="11:15" x14ac:dyDescent="0.2">
      <c r="K732" t="s">
        <v>8219</v>
      </c>
      <c r="L732">
        <v>133</v>
      </c>
      <c r="N732" t="s">
        <v>8221</v>
      </c>
      <c r="O732">
        <v>39</v>
      </c>
    </row>
    <row r="733" spans="11:15" x14ac:dyDescent="0.2">
      <c r="K733" t="s">
        <v>8219</v>
      </c>
      <c r="L733">
        <v>47</v>
      </c>
      <c r="N733" t="s">
        <v>8221</v>
      </c>
      <c r="O733">
        <v>15</v>
      </c>
    </row>
    <row r="734" spans="11:15" x14ac:dyDescent="0.2">
      <c r="K734" t="s">
        <v>8219</v>
      </c>
      <c r="L734">
        <v>58</v>
      </c>
      <c r="N734" t="s">
        <v>8221</v>
      </c>
      <c r="O734">
        <v>22</v>
      </c>
    </row>
    <row r="735" spans="11:15" x14ac:dyDescent="0.2">
      <c r="K735" t="s">
        <v>8219</v>
      </c>
      <c r="L735">
        <v>32</v>
      </c>
      <c r="N735" t="s">
        <v>8221</v>
      </c>
      <c r="O735">
        <v>92</v>
      </c>
    </row>
    <row r="736" spans="11:15" x14ac:dyDescent="0.2">
      <c r="K736" t="s">
        <v>8219</v>
      </c>
      <c r="L736">
        <v>37</v>
      </c>
      <c r="N736" t="s">
        <v>8221</v>
      </c>
      <c r="O736">
        <v>25</v>
      </c>
    </row>
    <row r="737" spans="11:15" x14ac:dyDescent="0.2">
      <c r="K737" t="s">
        <v>8219</v>
      </c>
      <c r="L737">
        <v>87</v>
      </c>
      <c r="N737" t="s">
        <v>8221</v>
      </c>
      <c r="O737">
        <v>19</v>
      </c>
    </row>
    <row r="738" spans="11:15" x14ac:dyDescent="0.2">
      <c r="K738" t="s">
        <v>8219</v>
      </c>
      <c r="L738">
        <v>15</v>
      </c>
      <c r="N738" t="s">
        <v>8221</v>
      </c>
      <c r="O738">
        <v>19</v>
      </c>
    </row>
    <row r="739" spans="11:15" x14ac:dyDescent="0.2">
      <c r="K739" t="s">
        <v>8219</v>
      </c>
      <c r="L739">
        <v>27</v>
      </c>
      <c r="N739" t="s">
        <v>8221</v>
      </c>
      <c r="O739">
        <v>13</v>
      </c>
    </row>
    <row r="740" spans="11:15" x14ac:dyDescent="0.2">
      <c r="K740" t="s">
        <v>8219</v>
      </c>
      <c r="L740">
        <v>19</v>
      </c>
      <c r="N740" t="s">
        <v>8221</v>
      </c>
      <c r="O740">
        <v>124</v>
      </c>
    </row>
    <row r="741" spans="11:15" x14ac:dyDescent="0.2">
      <c r="K741" t="s">
        <v>8219</v>
      </c>
      <c r="L741">
        <v>17</v>
      </c>
      <c r="N741" t="s">
        <v>8221</v>
      </c>
      <c r="O741">
        <v>4</v>
      </c>
    </row>
    <row r="742" spans="11:15" x14ac:dyDescent="0.2">
      <c r="K742" t="s">
        <v>8219</v>
      </c>
      <c r="L742">
        <v>26</v>
      </c>
      <c r="N742" t="s">
        <v>8221</v>
      </c>
      <c r="O742">
        <v>10</v>
      </c>
    </row>
    <row r="743" spans="11:15" x14ac:dyDescent="0.2">
      <c r="K743" t="s">
        <v>8219</v>
      </c>
      <c r="L743">
        <v>28</v>
      </c>
      <c r="N743" t="s">
        <v>8221</v>
      </c>
      <c r="O743">
        <v>15</v>
      </c>
    </row>
    <row r="744" spans="11:15" x14ac:dyDescent="0.2">
      <c r="K744" t="s">
        <v>8219</v>
      </c>
      <c r="L744">
        <v>37</v>
      </c>
      <c r="N744" t="s">
        <v>8221</v>
      </c>
      <c r="O744">
        <v>38</v>
      </c>
    </row>
    <row r="745" spans="11:15" x14ac:dyDescent="0.2">
      <c r="K745" t="s">
        <v>8219</v>
      </c>
      <c r="L745">
        <v>128</v>
      </c>
      <c r="N745" t="s">
        <v>8221</v>
      </c>
      <c r="O745">
        <v>152</v>
      </c>
    </row>
    <row r="746" spans="11:15" x14ac:dyDescent="0.2">
      <c r="K746" t="s">
        <v>8219</v>
      </c>
      <c r="L746">
        <v>10</v>
      </c>
      <c r="N746" t="s">
        <v>8221</v>
      </c>
      <c r="O746">
        <v>24</v>
      </c>
    </row>
    <row r="747" spans="11:15" x14ac:dyDescent="0.2">
      <c r="K747" t="s">
        <v>8219</v>
      </c>
      <c r="L747">
        <v>83</v>
      </c>
      <c r="N747" t="s">
        <v>8221</v>
      </c>
      <c r="O747">
        <v>76</v>
      </c>
    </row>
    <row r="748" spans="11:15" x14ac:dyDescent="0.2">
      <c r="K748" t="s">
        <v>8219</v>
      </c>
      <c r="L748">
        <v>46</v>
      </c>
      <c r="N748" t="s">
        <v>8221</v>
      </c>
      <c r="O748">
        <v>185</v>
      </c>
    </row>
    <row r="749" spans="11:15" x14ac:dyDescent="0.2">
      <c r="K749" t="s">
        <v>8219</v>
      </c>
      <c r="L749">
        <v>90</v>
      </c>
      <c r="N749" t="s">
        <v>8221</v>
      </c>
      <c r="O749">
        <v>33</v>
      </c>
    </row>
    <row r="750" spans="11:15" x14ac:dyDescent="0.2">
      <c r="K750" t="s">
        <v>8219</v>
      </c>
      <c r="L750">
        <v>81</v>
      </c>
      <c r="N750" t="s">
        <v>8221</v>
      </c>
      <c r="O750">
        <v>108</v>
      </c>
    </row>
    <row r="751" spans="11:15" x14ac:dyDescent="0.2">
      <c r="K751" t="s">
        <v>8219</v>
      </c>
      <c r="L751">
        <v>32</v>
      </c>
      <c r="N751" t="s">
        <v>8221</v>
      </c>
      <c r="O751">
        <v>29</v>
      </c>
    </row>
    <row r="752" spans="11:15" x14ac:dyDescent="0.2">
      <c r="K752" t="s">
        <v>8219</v>
      </c>
      <c r="L752">
        <v>20</v>
      </c>
      <c r="N752" t="s">
        <v>8221</v>
      </c>
      <c r="O752">
        <v>24</v>
      </c>
    </row>
    <row r="753" spans="11:15" x14ac:dyDescent="0.2">
      <c r="K753" t="s">
        <v>8219</v>
      </c>
      <c r="L753">
        <v>70</v>
      </c>
      <c r="N753" t="s">
        <v>8221</v>
      </c>
      <c r="O753">
        <v>4</v>
      </c>
    </row>
    <row r="754" spans="11:15" x14ac:dyDescent="0.2">
      <c r="K754" t="s">
        <v>8219</v>
      </c>
      <c r="L754">
        <v>168</v>
      </c>
      <c r="N754" t="s">
        <v>8221</v>
      </c>
      <c r="O754">
        <v>4</v>
      </c>
    </row>
    <row r="755" spans="11:15" x14ac:dyDescent="0.2">
      <c r="K755" t="s">
        <v>8219</v>
      </c>
      <c r="L755">
        <v>34</v>
      </c>
      <c r="N755" t="s">
        <v>8221</v>
      </c>
      <c r="O755">
        <v>15</v>
      </c>
    </row>
    <row r="756" spans="11:15" x14ac:dyDescent="0.2">
      <c r="K756" t="s">
        <v>8219</v>
      </c>
      <c r="L756">
        <v>48</v>
      </c>
      <c r="N756" t="s">
        <v>8221</v>
      </c>
      <c r="O756">
        <v>4</v>
      </c>
    </row>
    <row r="757" spans="11:15" x14ac:dyDescent="0.2">
      <c r="K757" t="s">
        <v>8219</v>
      </c>
      <c r="L757">
        <v>48</v>
      </c>
      <c r="N757" t="s">
        <v>8221</v>
      </c>
      <c r="O757">
        <v>139</v>
      </c>
    </row>
    <row r="758" spans="11:15" x14ac:dyDescent="0.2">
      <c r="K758" t="s">
        <v>8219</v>
      </c>
      <c r="L758">
        <v>221</v>
      </c>
      <c r="N758" t="s">
        <v>8221</v>
      </c>
      <c r="O758">
        <v>2</v>
      </c>
    </row>
    <row r="759" spans="11:15" x14ac:dyDescent="0.2">
      <c r="K759" t="s">
        <v>8219</v>
      </c>
      <c r="L759">
        <v>107</v>
      </c>
      <c r="N759" t="s">
        <v>8221</v>
      </c>
      <c r="O759">
        <v>18</v>
      </c>
    </row>
    <row r="760" spans="11:15" x14ac:dyDescent="0.2">
      <c r="K760" t="s">
        <v>8219</v>
      </c>
      <c r="L760">
        <v>45</v>
      </c>
      <c r="N760" t="s">
        <v>8221</v>
      </c>
      <c r="O760">
        <v>81</v>
      </c>
    </row>
    <row r="761" spans="11:15" x14ac:dyDescent="0.2">
      <c r="K761" t="s">
        <v>8219</v>
      </c>
      <c r="L761">
        <v>36</v>
      </c>
      <c r="N761" t="s">
        <v>8221</v>
      </c>
      <c r="O761">
        <v>86</v>
      </c>
    </row>
    <row r="762" spans="11:15" x14ac:dyDescent="0.2">
      <c r="K762" t="s">
        <v>8219</v>
      </c>
      <c r="L762">
        <v>101</v>
      </c>
      <c r="N762" t="s">
        <v>8221</v>
      </c>
      <c r="O762">
        <v>140</v>
      </c>
    </row>
    <row r="763" spans="11:15" x14ac:dyDescent="0.2">
      <c r="K763" t="s">
        <v>8219</v>
      </c>
      <c r="L763">
        <v>62</v>
      </c>
      <c r="N763" t="s">
        <v>8221</v>
      </c>
      <c r="O763">
        <v>37</v>
      </c>
    </row>
    <row r="764" spans="11:15" x14ac:dyDescent="0.2">
      <c r="K764" t="s">
        <v>8219</v>
      </c>
      <c r="L764">
        <v>32</v>
      </c>
      <c r="N764" t="s">
        <v>8221</v>
      </c>
      <c r="O764">
        <v>6</v>
      </c>
    </row>
    <row r="765" spans="11:15" x14ac:dyDescent="0.2">
      <c r="K765" t="s">
        <v>8219</v>
      </c>
      <c r="L765">
        <v>89</v>
      </c>
      <c r="N765" t="s">
        <v>8221</v>
      </c>
      <c r="O765">
        <v>113</v>
      </c>
    </row>
    <row r="766" spans="11:15" x14ac:dyDescent="0.2">
      <c r="K766" t="s">
        <v>8219</v>
      </c>
      <c r="L766">
        <v>93</v>
      </c>
      <c r="N766" t="s">
        <v>8221</v>
      </c>
      <c r="O766">
        <v>37</v>
      </c>
    </row>
    <row r="767" spans="11:15" x14ac:dyDescent="0.2">
      <c r="K767" t="s">
        <v>8219</v>
      </c>
      <c r="L767">
        <v>98</v>
      </c>
      <c r="N767" t="s">
        <v>8221</v>
      </c>
      <c r="O767">
        <v>18</v>
      </c>
    </row>
    <row r="768" spans="11:15" x14ac:dyDescent="0.2">
      <c r="K768" t="s">
        <v>8219</v>
      </c>
      <c r="L768">
        <v>82</v>
      </c>
      <c r="N768" t="s">
        <v>8221</v>
      </c>
      <c r="O768">
        <v>75</v>
      </c>
    </row>
    <row r="769" spans="11:15" x14ac:dyDescent="0.2">
      <c r="K769" t="s">
        <v>8219</v>
      </c>
      <c r="L769">
        <v>116</v>
      </c>
      <c r="N769" t="s">
        <v>8221</v>
      </c>
      <c r="O769">
        <v>52</v>
      </c>
    </row>
    <row r="770" spans="11:15" x14ac:dyDescent="0.2">
      <c r="K770" t="s">
        <v>8219</v>
      </c>
      <c r="L770">
        <v>52</v>
      </c>
      <c r="N770" t="s">
        <v>8221</v>
      </c>
      <c r="O770">
        <v>122</v>
      </c>
    </row>
    <row r="771" spans="11:15" x14ac:dyDescent="0.2">
      <c r="K771" t="s">
        <v>8219</v>
      </c>
      <c r="L771">
        <v>23</v>
      </c>
      <c r="N771" t="s">
        <v>8221</v>
      </c>
      <c r="O771">
        <v>8</v>
      </c>
    </row>
    <row r="772" spans="11:15" x14ac:dyDescent="0.2">
      <c r="K772" t="s">
        <v>8219</v>
      </c>
      <c r="L772">
        <v>77</v>
      </c>
      <c r="N772" t="s">
        <v>8221</v>
      </c>
      <c r="O772">
        <v>8</v>
      </c>
    </row>
    <row r="773" spans="11:15" x14ac:dyDescent="0.2">
      <c r="K773" t="s">
        <v>8219</v>
      </c>
      <c r="L773">
        <v>49</v>
      </c>
      <c r="N773" t="s">
        <v>8221</v>
      </c>
      <c r="O773">
        <v>96</v>
      </c>
    </row>
    <row r="774" spans="11:15" x14ac:dyDescent="0.2">
      <c r="K774" t="s">
        <v>8219</v>
      </c>
      <c r="L774">
        <v>59</v>
      </c>
      <c r="N774" t="s">
        <v>8221</v>
      </c>
      <c r="O774">
        <v>9</v>
      </c>
    </row>
    <row r="775" spans="11:15" x14ac:dyDescent="0.2">
      <c r="K775" t="s">
        <v>8219</v>
      </c>
      <c r="L775">
        <v>113</v>
      </c>
      <c r="N775" t="s">
        <v>8221</v>
      </c>
      <c r="O775">
        <v>2</v>
      </c>
    </row>
    <row r="776" spans="11:15" x14ac:dyDescent="0.2">
      <c r="K776" t="s">
        <v>8219</v>
      </c>
      <c r="L776">
        <v>34</v>
      </c>
      <c r="N776" t="s">
        <v>8221</v>
      </c>
      <c r="O776">
        <v>26</v>
      </c>
    </row>
    <row r="777" spans="11:15" x14ac:dyDescent="0.2">
      <c r="K777" t="s">
        <v>8219</v>
      </c>
      <c r="L777">
        <v>42</v>
      </c>
      <c r="N777" t="s">
        <v>8221</v>
      </c>
      <c r="O777">
        <v>23</v>
      </c>
    </row>
    <row r="778" spans="11:15" x14ac:dyDescent="0.2">
      <c r="K778" t="s">
        <v>8219</v>
      </c>
      <c r="L778">
        <v>42</v>
      </c>
      <c r="N778" t="s">
        <v>8221</v>
      </c>
      <c r="O778">
        <v>0</v>
      </c>
    </row>
    <row r="779" spans="11:15" x14ac:dyDescent="0.2">
      <c r="K779" t="s">
        <v>8219</v>
      </c>
      <c r="L779">
        <v>49</v>
      </c>
      <c r="N779" t="s">
        <v>8221</v>
      </c>
      <c r="O779">
        <v>140</v>
      </c>
    </row>
    <row r="780" spans="11:15" x14ac:dyDescent="0.2">
      <c r="K780" t="s">
        <v>8219</v>
      </c>
      <c r="L780">
        <v>56</v>
      </c>
      <c r="N780" t="s">
        <v>8221</v>
      </c>
      <c r="O780">
        <v>0</v>
      </c>
    </row>
    <row r="781" spans="11:15" x14ac:dyDescent="0.2">
      <c r="K781" t="s">
        <v>8219</v>
      </c>
      <c r="L781">
        <v>25</v>
      </c>
      <c r="N781" t="s">
        <v>8221</v>
      </c>
      <c r="O781">
        <v>6</v>
      </c>
    </row>
    <row r="782" spans="11:15" x14ac:dyDescent="0.2">
      <c r="K782" t="s">
        <v>8219</v>
      </c>
      <c r="L782">
        <v>52</v>
      </c>
      <c r="N782" t="s">
        <v>8221</v>
      </c>
      <c r="O782">
        <v>100</v>
      </c>
    </row>
    <row r="783" spans="11:15" x14ac:dyDescent="0.2">
      <c r="K783" t="s">
        <v>8219</v>
      </c>
      <c r="L783">
        <v>34</v>
      </c>
      <c r="N783" t="s">
        <v>8221</v>
      </c>
      <c r="O783">
        <v>0</v>
      </c>
    </row>
    <row r="784" spans="11:15" x14ac:dyDescent="0.2">
      <c r="K784" t="s">
        <v>8219</v>
      </c>
      <c r="L784">
        <v>67</v>
      </c>
      <c r="N784" t="s">
        <v>8221</v>
      </c>
      <c r="O784">
        <v>4</v>
      </c>
    </row>
    <row r="785" spans="11:15" x14ac:dyDescent="0.2">
      <c r="K785" t="s">
        <v>8219</v>
      </c>
      <c r="L785">
        <v>70</v>
      </c>
      <c r="N785" t="s">
        <v>8221</v>
      </c>
      <c r="O785">
        <v>8</v>
      </c>
    </row>
    <row r="786" spans="11:15" x14ac:dyDescent="0.2">
      <c r="K786" t="s">
        <v>8219</v>
      </c>
      <c r="L786">
        <v>89</v>
      </c>
      <c r="N786" t="s">
        <v>8221</v>
      </c>
      <c r="O786">
        <v>0</v>
      </c>
    </row>
    <row r="787" spans="11:15" x14ac:dyDescent="0.2">
      <c r="K787" t="s">
        <v>8219</v>
      </c>
      <c r="L787">
        <v>107</v>
      </c>
      <c r="N787" t="s">
        <v>8221</v>
      </c>
      <c r="O787">
        <v>16</v>
      </c>
    </row>
    <row r="788" spans="11:15" x14ac:dyDescent="0.2">
      <c r="K788" t="s">
        <v>8219</v>
      </c>
      <c r="L788">
        <v>159</v>
      </c>
      <c r="N788" t="s">
        <v>8221</v>
      </c>
      <c r="O788">
        <v>2</v>
      </c>
    </row>
    <row r="789" spans="11:15" x14ac:dyDescent="0.2">
      <c r="K789" t="s">
        <v>8219</v>
      </c>
      <c r="L789">
        <v>181</v>
      </c>
      <c r="N789" t="s">
        <v>8221</v>
      </c>
      <c r="O789">
        <v>48</v>
      </c>
    </row>
    <row r="790" spans="11:15" x14ac:dyDescent="0.2">
      <c r="K790" t="s">
        <v>8219</v>
      </c>
      <c r="L790">
        <v>131</v>
      </c>
      <c r="N790" t="s">
        <v>8221</v>
      </c>
      <c r="O790">
        <v>2</v>
      </c>
    </row>
    <row r="791" spans="11:15" x14ac:dyDescent="0.2">
      <c r="K791" t="s">
        <v>8219</v>
      </c>
      <c r="L791">
        <v>125</v>
      </c>
      <c r="N791" t="s">
        <v>8221</v>
      </c>
      <c r="O791">
        <v>2</v>
      </c>
    </row>
    <row r="792" spans="11:15" x14ac:dyDescent="0.2">
      <c r="K792" t="s">
        <v>8219</v>
      </c>
      <c r="L792">
        <v>61</v>
      </c>
      <c r="N792" t="s">
        <v>8221</v>
      </c>
      <c r="O792">
        <v>1</v>
      </c>
    </row>
    <row r="793" spans="11:15" x14ac:dyDescent="0.2">
      <c r="K793" t="s">
        <v>8219</v>
      </c>
      <c r="L793">
        <v>90</v>
      </c>
      <c r="N793" t="s">
        <v>8221</v>
      </c>
      <c r="O793">
        <v>17</v>
      </c>
    </row>
    <row r="794" spans="11:15" x14ac:dyDescent="0.2">
      <c r="K794" t="s">
        <v>8219</v>
      </c>
      <c r="L794">
        <v>35</v>
      </c>
      <c r="N794" t="s">
        <v>8221</v>
      </c>
      <c r="O794">
        <v>0</v>
      </c>
    </row>
    <row r="795" spans="11:15" x14ac:dyDescent="0.2">
      <c r="K795" t="s">
        <v>8219</v>
      </c>
      <c r="L795">
        <v>90</v>
      </c>
      <c r="N795" t="s">
        <v>8221</v>
      </c>
      <c r="O795">
        <v>11</v>
      </c>
    </row>
    <row r="796" spans="11:15" x14ac:dyDescent="0.2">
      <c r="K796" t="s">
        <v>8219</v>
      </c>
      <c r="L796">
        <v>4</v>
      </c>
      <c r="N796" t="s">
        <v>8221</v>
      </c>
      <c r="O796">
        <v>95</v>
      </c>
    </row>
    <row r="797" spans="11:15" x14ac:dyDescent="0.2">
      <c r="K797" t="s">
        <v>8219</v>
      </c>
      <c r="L797">
        <v>120</v>
      </c>
      <c r="N797" t="s">
        <v>8221</v>
      </c>
      <c r="O797">
        <v>13</v>
      </c>
    </row>
    <row r="798" spans="11:15" x14ac:dyDescent="0.2">
      <c r="K798" t="s">
        <v>8219</v>
      </c>
      <c r="L798">
        <v>14</v>
      </c>
      <c r="N798" t="s">
        <v>8221</v>
      </c>
      <c r="O798">
        <v>2</v>
      </c>
    </row>
    <row r="799" spans="11:15" x14ac:dyDescent="0.2">
      <c r="K799" t="s">
        <v>8219</v>
      </c>
      <c r="L799">
        <v>27</v>
      </c>
      <c r="N799" t="s">
        <v>8221</v>
      </c>
      <c r="O799">
        <v>2</v>
      </c>
    </row>
    <row r="800" spans="11:15" x14ac:dyDescent="0.2">
      <c r="K800" t="s">
        <v>8219</v>
      </c>
      <c r="L800">
        <v>49</v>
      </c>
      <c r="N800" t="s">
        <v>8221</v>
      </c>
      <c r="O800">
        <v>3</v>
      </c>
    </row>
    <row r="801" spans="11:15" x14ac:dyDescent="0.2">
      <c r="K801" t="s">
        <v>8219</v>
      </c>
      <c r="L801">
        <v>102</v>
      </c>
      <c r="N801" t="s">
        <v>8221</v>
      </c>
      <c r="O801">
        <v>0</v>
      </c>
    </row>
    <row r="802" spans="11:15" x14ac:dyDescent="0.2">
      <c r="K802" t="s">
        <v>8219</v>
      </c>
      <c r="L802">
        <v>3</v>
      </c>
      <c r="N802" t="s">
        <v>8221</v>
      </c>
      <c r="O802">
        <v>0</v>
      </c>
    </row>
    <row r="803" spans="11:15" x14ac:dyDescent="0.2">
      <c r="K803" t="s">
        <v>8219</v>
      </c>
      <c r="L803">
        <v>25</v>
      </c>
      <c r="N803" t="s">
        <v>8221</v>
      </c>
      <c r="O803">
        <v>0</v>
      </c>
    </row>
    <row r="804" spans="11:15" x14ac:dyDescent="0.2">
      <c r="K804" t="s">
        <v>8219</v>
      </c>
      <c r="L804">
        <v>118</v>
      </c>
      <c r="N804" t="s">
        <v>8221</v>
      </c>
      <c r="O804">
        <v>2</v>
      </c>
    </row>
    <row r="805" spans="11:15" x14ac:dyDescent="0.2">
      <c r="K805" t="s">
        <v>8219</v>
      </c>
      <c r="L805">
        <v>57</v>
      </c>
      <c r="N805" t="s">
        <v>8221</v>
      </c>
      <c r="O805">
        <v>24</v>
      </c>
    </row>
    <row r="806" spans="11:15" x14ac:dyDescent="0.2">
      <c r="K806" t="s">
        <v>8219</v>
      </c>
      <c r="L806">
        <v>11</v>
      </c>
      <c r="N806" t="s">
        <v>8221</v>
      </c>
      <c r="O806">
        <v>25</v>
      </c>
    </row>
    <row r="807" spans="11:15" x14ac:dyDescent="0.2">
      <c r="K807" t="s">
        <v>8219</v>
      </c>
      <c r="L807">
        <v>33</v>
      </c>
      <c r="N807" t="s">
        <v>8221</v>
      </c>
      <c r="O807">
        <v>3</v>
      </c>
    </row>
    <row r="808" spans="11:15" x14ac:dyDescent="0.2">
      <c r="K808" t="s">
        <v>8219</v>
      </c>
      <c r="L808">
        <v>40</v>
      </c>
      <c r="N808" t="s">
        <v>8221</v>
      </c>
      <c r="O808">
        <v>41</v>
      </c>
    </row>
    <row r="809" spans="11:15" x14ac:dyDescent="0.2">
      <c r="K809" t="s">
        <v>8219</v>
      </c>
      <c r="L809">
        <v>50</v>
      </c>
      <c r="N809" t="s">
        <v>8221</v>
      </c>
      <c r="O809">
        <v>2</v>
      </c>
    </row>
    <row r="810" spans="11:15" x14ac:dyDescent="0.2">
      <c r="K810" t="s">
        <v>8219</v>
      </c>
      <c r="L810">
        <v>38</v>
      </c>
      <c r="N810" t="s">
        <v>8221</v>
      </c>
      <c r="O810">
        <v>4</v>
      </c>
    </row>
    <row r="811" spans="11:15" x14ac:dyDescent="0.2">
      <c r="K811" t="s">
        <v>8219</v>
      </c>
      <c r="L811">
        <v>96</v>
      </c>
      <c r="N811" t="s">
        <v>8221</v>
      </c>
      <c r="O811">
        <v>99</v>
      </c>
    </row>
    <row r="812" spans="11:15" x14ac:dyDescent="0.2">
      <c r="K812" t="s">
        <v>8219</v>
      </c>
      <c r="L812">
        <v>48</v>
      </c>
      <c r="N812" t="s">
        <v>8221</v>
      </c>
      <c r="O812">
        <v>4</v>
      </c>
    </row>
    <row r="813" spans="11:15" x14ac:dyDescent="0.2">
      <c r="K813" t="s">
        <v>8219</v>
      </c>
      <c r="L813">
        <v>33</v>
      </c>
      <c r="N813" t="s">
        <v>8221</v>
      </c>
      <c r="O813">
        <v>4</v>
      </c>
    </row>
    <row r="814" spans="11:15" x14ac:dyDescent="0.2">
      <c r="K814" t="s">
        <v>8219</v>
      </c>
      <c r="L814">
        <v>226</v>
      </c>
      <c r="N814" t="s">
        <v>8221</v>
      </c>
      <c r="O814">
        <v>38</v>
      </c>
    </row>
    <row r="815" spans="11:15" x14ac:dyDescent="0.2">
      <c r="K815" t="s">
        <v>8219</v>
      </c>
      <c r="L815">
        <v>14</v>
      </c>
      <c r="N815" t="s">
        <v>8221</v>
      </c>
      <c r="O815">
        <v>285</v>
      </c>
    </row>
    <row r="816" spans="11:15" x14ac:dyDescent="0.2">
      <c r="K816" t="s">
        <v>8219</v>
      </c>
      <c r="L816">
        <v>20</v>
      </c>
      <c r="N816" t="s">
        <v>8221</v>
      </c>
      <c r="O816">
        <v>1</v>
      </c>
    </row>
    <row r="817" spans="11:15" x14ac:dyDescent="0.2">
      <c r="K817" t="s">
        <v>8219</v>
      </c>
      <c r="L817">
        <v>25</v>
      </c>
      <c r="N817" t="s">
        <v>8221</v>
      </c>
      <c r="O817">
        <v>42</v>
      </c>
    </row>
    <row r="818" spans="11:15" x14ac:dyDescent="0.2">
      <c r="K818" t="s">
        <v>8219</v>
      </c>
      <c r="L818">
        <v>90</v>
      </c>
      <c r="N818" t="s">
        <v>8221</v>
      </c>
      <c r="O818">
        <v>26</v>
      </c>
    </row>
    <row r="819" spans="11:15" x14ac:dyDescent="0.2">
      <c r="K819" t="s">
        <v>8219</v>
      </c>
      <c r="L819">
        <v>11</v>
      </c>
      <c r="N819" t="s">
        <v>8221</v>
      </c>
      <c r="O819">
        <v>2</v>
      </c>
    </row>
    <row r="820" spans="11:15" x14ac:dyDescent="0.2">
      <c r="K820" t="s">
        <v>8219</v>
      </c>
      <c r="L820">
        <v>55</v>
      </c>
      <c r="N820" t="s">
        <v>8221</v>
      </c>
      <c r="O820">
        <v>4</v>
      </c>
    </row>
    <row r="821" spans="11:15" x14ac:dyDescent="0.2">
      <c r="K821" t="s">
        <v>8219</v>
      </c>
      <c r="L821">
        <v>30</v>
      </c>
      <c r="N821" t="s">
        <v>8221</v>
      </c>
      <c r="O821">
        <v>6</v>
      </c>
    </row>
    <row r="822" spans="11:15" x14ac:dyDescent="0.2">
      <c r="K822" t="s">
        <v>8219</v>
      </c>
      <c r="L822">
        <v>28</v>
      </c>
      <c r="N822" t="s">
        <v>8221</v>
      </c>
      <c r="O822">
        <v>70</v>
      </c>
    </row>
    <row r="823" spans="11:15" x14ac:dyDescent="0.2">
      <c r="K823" t="s">
        <v>8219</v>
      </c>
      <c r="L823">
        <v>45</v>
      </c>
      <c r="N823" t="s">
        <v>8221</v>
      </c>
      <c r="O823">
        <v>9</v>
      </c>
    </row>
    <row r="824" spans="11:15" x14ac:dyDescent="0.2">
      <c r="K824" t="s">
        <v>8219</v>
      </c>
      <c r="L824">
        <v>13</v>
      </c>
      <c r="N824" t="s">
        <v>8221</v>
      </c>
      <c r="O824">
        <v>8</v>
      </c>
    </row>
    <row r="825" spans="11:15" x14ac:dyDescent="0.2">
      <c r="K825" t="s">
        <v>8219</v>
      </c>
      <c r="L825">
        <v>40</v>
      </c>
      <c r="N825" t="s">
        <v>8221</v>
      </c>
      <c r="O825">
        <v>105</v>
      </c>
    </row>
    <row r="826" spans="11:15" x14ac:dyDescent="0.2">
      <c r="K826" t="s">
        <v>8219</v>
      </c>
      <c r="L826">
        <v>21</v>
      </c>
      <c r="N826" t="s">
        <v>8221</v>
      </c>
      <c r="O826">
        <v>12</v>
      </c>
    </row>
    <row r="827" spans="11:15" x14ac:dyDescent="0.2">
      <c r="K827" t="s">
        <v>8219</v>
      </c>
      <c r="L827">
        <v>134</v>
      </c>
      <c r="N827" t="s">
        <v>8221</v>
      </c>
      <c r="O827">
        <v>0</v>
      </c>
    </row>
    <row r="828" spans="11:15" x14ac:dyDescent="0.2">
      <c r="K828" t="s">
        <v>8219</v>
      </c>
      <c r="L828">
        <v>20</v>
      </c>
      <c r="N828" t="s">
        <v>8221</v>
      </c>
      <c r="O828">
        <v>16</v>
      </c>
    </row>
    <row r="829" spans="11:15" x14ac:dyDescent="0.2">
      <c r="K829" t="s">
        <v>8219</v>
      </c>
      <c r="L829">
        <v>19</v>
      </c>
      <c r="N829" t="s">
        <v>8221</v>
      </c>
      <c r="O829">
        <v>7</v>
      </c>
    </row>
    <row r="830" spans="11:15" x14ac:dyDescent="0.2">
      <c r="K830" t="s">
        <v>8219</v>
      </c>
      <c r="L830">
        <v>209</v>
      </c>
      <c r="N830" t="s">
        <v>8221</v>
      </c>
      <c r="O830">
        <v>4</v>
      </c>
    </row>
    <row r="831" spans="11:15" x14ac:dyDescent="0.2">
      <c r="K831" t="s">
        <v>8219</v>
      </c>
      <c r="L831">
        <v>38</v>
      </c>
      <c r="N831" t="s">
        <v>8221</v>
      </c>
      <c r="O831">
        <v>1</v>
      </c>
    </row>
    <row r="832" spans="11:15" x14ac:dyDescent="0.2">
      <c r="K832" t="s">
        <v>8219</v>
      </c>
      <c r="L832">
        <v>24</v>
      </c>
      <c r="N832" t="s">
        <v>8221</v>
      </c>
      <c r="O832">
        <v>28</v>
      </c>
    </row>
    <row r="833" spans="11:15" x14ac:dyDescent="0.2">
      <c r="K833" t="s">
        <v>8219</v>
      </c>
      <c r="L833">
        <v>8</v>
      </c>
      <c r="N833" t="s">
        <v>8221</v>
      </c>
      <c r="O833">
        <v>1</v>
      </c>
    </row>
    <row r="834" spans="11:15" x14ac:dyDescent="0.2">
      <c r="K834" t="s">
        <v>8219</v>
      </c>
      <c r="L834">
        <v>179</v>
      </c>
      <c r="N834" t="s">
        <v>8221</v>
      </c>
      <c r="O834">
        <v>1</v>
      </c>
    </row>
    <row r="835" spans="11:15" x14ac:dyDescent="0.2">
      <c r="K835" t="s">
        <v>8219</v>
      </c>
      <c r="L835">
        <v>26</v>
      </c>
      <c r="N835" t="s">
        <v>8221</v>
      </c>
      <c r="O835">
        <v>5</v>
      </c>
    </row>
    <row r="836" spans="11:15" x14ac:dyDescent="0.2">
      <c r="K836" t="s">
        <v>8219</v>
      </c>
      <c r="L836">
        <v>131</v>
      </c>
      <c r="N836" t="s">
        <v>8221</v>
      </c>
      <c r="O836">
        <v>3</v>
      </c>
    </row>
    <row r="837" spans="11:15" x14ac:dyDescent="0.2">
      <c r="K837" t="s">
        <v>8219</v>
      </c>
      <c r="L837">
        <v>14</v>
      </c>
      <c r="N837" t="s">
        <v>8221</v>
      </c>
      <c r="O837">
        <v>2</v>
      </c>
    </row>
    <row r="838" spans="11:15" x14ac:dyDescent="0.2">
      <c r="K838" t="s">
        <v>8219</v>
      </c>
      <c r="L838">
        <v>174</v>
      </c>
      <c r="N838" t="s">
        <v>8221</v>
      </c>
      <c r="O838">
        <v>0</v>
      </c>
    </row>
    <row r="839" spans="11:15" x14ac:dyDescent="0.2">
      <c r="K839" t="s">
        <v>8219</v>
      </c>
      <c r="L839">
        <v>191</v>
      </c>
      <c r="N839" t="s">
        <v>8221</v>
      </c>
      <c r="O839">
        <v>0</v>
      </c>
    </row>
    <row r="840" spans="11:15" x14ac:dyDescent="0.2">
      <c r="K840" t="s">
        <v>8219</v>
      </c>
      <c r="L840">
        <v>38</v>
      </c>
      <c r="N840" t="s">
        <v>8221</v>
      </c>
      <c r="O840">
        <v>3</v>
      </c>
    </row>
    <row r="841" spans="11:15" x14ac:dyDescent="0.2">
      <c r="K841" t="s">
        <v>8219</v>
      </c>
      <c r="L841">
        <v>22</v>
      </c>
      <c r="N841" t="s">
        <v>8221</v>
      </c>
      <c r="O841">
        <v>0</v>
      </c>
    </row>
    <row r="842" spans="11:15" x14ac:dyDescent="0.2">
      <c r="K842" t="s">
        <v>8219</v>
      </c>
      <c r="L842">
        <v>149</v>
      </c>
      <c r="N842" t="s">
        <v>8221</v>
      </c>
      <c r="O842">
        <v>0</v>
      </c>
    </row>
    <row r="843" spans="11:15" x14ac:dyDescent="0.2">
      <c r="K843" t="s">
        <v>8219</v>
      </c>
      <c r="L843">
        <v>56</v>
      </c>
      <c r="N843" t="s">
        <v>8221</v>
      </c>
      <c r="O843">
        <v>3</v>
      </c>
    </row>
    <row r="844" spans="11:15" x14ac:dyDescent="0.2">
      <c r="K844" t="s">
        <v>8219</v>
      </c>
      <c r="L844">
        <v>19</v>
      </c>
      <c r="N844" t="s">
        <v>8221</v>
      </c>
      <c r="O844">
        <v>7</v>
      </c>
    </row>
    <row r="845" spans="11:15" x14ac:dyDescent="0.2">
      <c r="K845" t="s">
        <v>8219</v>
      </c>
      <c r="L845">
        <v>70</v>
      </c>
      <c r="N845" t="s">
        <v>8221</v>
      </c>
      <c r="O845">
        <v>25</v>
      </c>
    </row>
    <row r="846" spans="11:15" x14ac:dyDescent="0.2">
      <c r="K846" t="s">
        <v>8219</v>
      </c>
      <c r="L846">
        <v>81</v>
      </c>
      <c r="N846" t="s">
        <v>8221</v>
      </c>
      <c r="O846">
        <v>10</v>
      </c>
    </row>
    <row r="847" spans="11:15" x14ac:dyDescent="0.2">
      <c r="K847" t="s">
        <v>8219</v>
      </c>
      <c r="L847">
        <v>32</v>
      </c>
      <c r="N847" t="s">
        <v>8221</v>
      </c>
      <c r="O847">
        <v>3</v>
      </c>
    </row>
    <row r="848" spans="11:15" x14ac:dyDescent="0.2">
      <c r="K848" t="s">
        <v>8219</v>
      </c>
      <c r="L848">
        <v>26</v>
      </c>
      <c r="N848" t="s">
        <v>8221</v>
      </c>
      <c r="O848">
        <v>5</v>
      </c>
    </row>
    <row r="849" spans="11:15" x14ac:dyDescent="0.2">
      <c r="K849" t="s">
        <v>8219</v>
      </c>
      <c r="L849">
        <v>105</v>
      </c>
      <c r="N849" t="s">
        <v>8221</v>
      </c>
      <c r="O849">
        <v>5</v>
      </c>
    </row>
    <row r="850" spans="11:15" x14ac:dyDescent="0.2">
      <c r="K850" t="s">
        <v>8219</v>
      </c>
      <c r="L850">
        <v>29</v>
      </c>
      <c r="N850" t="s">
        <v>8221</v>
      </c>
      <c r="O850">
        <v>27</v>
      </c>
    </row>
    <row r="851" spans="11:15" x14ac:dyDescent="0.2">
      <c r="K851" t="s">
        <v>8219</v>
      </c>
      <c r="L851">
        <v>8</v>
      </c>
      <c r="N851" t="s">
        <v>8221</v>
      </c>
      <c r="O851">
        <v>2</v>
      </c>
    </row>
    <row r="852" spans="11:15" x14ac:dyDescent="0.2">
      <c r="K852" t="s">
        <v>8219</v>
      </c>
      <c r="L852">
        <v>89</v>
      </c>
      <c r="N852" t="s">
        <v>8221</v>
      </c>
      <c r="O852">
        <v>236</v>
      </c>
    </row>
    <row r="853" spans="11:15" x14ac:dyDescent="0.2">
      <c r="K853" t="s">
        <v>8219</v>
      </c>
      <c r="L853">
        <v>44</v>
      </c>
      <c r="N853" t="s">
        <v>8221</v>
      </c>
      <c r="O853">
        <v>1</v>
      </c>
    </row>
    <row r="854" spans="11:15" x14ac:dyDescent="0.2">
      <c r="K854" t="s">
        <v>8219</v>
      </c>
      <c r="L854">
        <v>246</v>
      </c>
      <c r="N854" t="s">
        <v>8221</v>
      </c>
      <c r="O854">
        <v>12</v>
      </c>
    </row>
    <row r="855" spans="11:15" x14ac:dyDescent="0.2">
      <c r="K855" t="s">
        <v>8219</v>
      </c>
      <c r="L855">
        <v>120</v>
      </c>
      <c r="N855" t="s">
        <v>8221</v>
      </c>
      <c r="O855">
        <v>4</v>
      </c>
    </row>
    <row r="856" spans="11:15" x14ac:dyDescent="0.2">
      <c r="K856" t="s">
        <v>8219</v>
      </c>
      <c r="L856">
        <v>26</v>
      </c>
      <c r="N856" t="s">
        <v>8221</v>
      </c>
      <c r="O856">
        <v>3</v>
      </c>
    </row>
    <row r="857" spans="11:15" x14ac:dyDescent="0.2">
      <c r="K857" t="s">
        <v>8219</v>
      </c>
      <c r="L857">
        <v>45</v>
      </c>
      <c r="N857" t="s">
        <v>8221</v>
      </c>
      <c r="O857">
        <v>99</v>
      </c>
    </row>
    <row r="858" spans="11:15" x14ac:dyDescent="0.2">
      <c r="K858" t="s">
        <v>8219</v>
      </c>
      <c r="L858">
        <v>20</v>
      </c>
      <c r="N858" t="s">
        <v>8221</v>
      </c>
      <c r="O858">
        <v>3</v>
      </c>
    </row>
    <row r="859" spans="11:15" x14ac:dyDescent="0.2">
      <c r="K859" t="s">
        <v>8219</v>
      </c>
      <c r="L859">
        <v>47</v>
      </c>
      <c r="N859" t="s">
        <v>8221</v>
      </c>
      <c r="O859">
        <v>3</v>
      </c>
    </row>
    <row r="860" spans="11:15" x14ac:dyDescent="0.2">
      <c r="K860" t="s">
        <v>8219</v>
      </c>
      <c r="L860">
        <v>13</v>
      </c>
      <c r="N860" t="s">
        <v>8221</v>
      </c>
      <c r="O860">
        <v>22</v>
      </c>
    </row>
    <row r="861" spans="11:15" x14ac:dyDescent="0.2">
      <c r="K861" t="s">
        <v>8219</v>
      </c>
      <c r="L861">
        <v>183</v>
      </c>
      <c r="N861" t="s">
        <v>8221</v>
      </c>
      <c r="O861">
        <v>4</v>
      </c>
    </row>
    <row r="862" spans="11:15" x14ac:dyDescent="0.2">
      <c r="K862" t="s">
        <v>8219</v>
      </c>
      <c r="L862">
        <v>21</v>
      </c>
      <c r="N862" t="s">
        <v>8221</v>
      </c>
      <c r="O862">
        <v>534</v>
      </c>
    </row>
    <row r="863" spans="11:15" x14ac:dyDescent="0.2">
      <c r="K863" t="s">
        <v>8219</v>
      </c>
      <c r="L863">
        <v>42</v>
      </c>
      <c r="N863" t="s">
        <v>8221</v>
      </c>
      <c r="O863">
        <v>12</v>
      </c>
    </row>
    <row r="864" spans="11:15" x14ac:dyDescent="0.2">
      <c r="K864" t="s">
        <v>8219</v>
      </c>
      <c r="L864">
        <v>54</v>
      </c>
      <c r="N864" t="s">
        <v>8221</v>
      </c>
      <c r="O864">
        <v>56</v>
      </c>
    </row>
    <row r="865" spans="11:15" x14ac:dyDescent="0.2">
      <c r="K865" t="s">
        <v>8219</v>
      </c>
      <c r="L865">
        <v>38</v>
      </c>
      <c r="N865" t="s">
        <v>8221</v>
      </c>
      <c r="O865">
        <v>11</v>
      </c>
    </row>
    <row r="866" spans="11:15" x14ac:dyDescent="0.2">
      <c r="K866" t="s">
        <v>8219</v>
      </c>
      <c r="L866">
        <v>64</v>
      </c>
      <c r="N866" t="s">
        <v>8221</v>
      </c>
      <c r="O866">
        <v>0</v>
      </c>
    </row>
    <row r="867" spans="11:15" x14ac:dyDescent="0.2">
      <c r="K867" t="s">
        <v>8219</v>
      </c>
      <c r="L867">
        <v>13</v>
      </c>
      <c r="N867" t="s">
        <v>8221</v>
      </c>
      <c r="O867">
        <v>12</v>
      </c>
    </row>
    <row r="868" spans="11:15" x14ac:dyDescent="0.2">
      <c r="K868" t="s">
        <v>8219</v>
      </c>
      <c r="L868">
        <v>33</v>
      </c>
      <c r="N868" t="s">
        <v>8221</v>
      </c>
      <c r="O868">
        <v>5</v>
      </c>
    </row>
    <row r="869" spans="11:15" x14ac:dyDescent="0.2">
      <c r="K869" t="s">
        <v>8219</v>
      </c>
      <c r="L869">
        <v>52</v>
      </c>
      <c r="N869" t="s">
        <v>8221</v>
      </c>
      <c r="O869">
        <v>24</v>
      </c>
    </row>
    <row r="870" spans="11:15" x14ac:dyDescent="0.2">
      <c r="K870" t="s">
        <v>8219</v>
      </c>
      <c r="L870">
        <v>107</v>
      </c>
      <c r="N870" t="s">
        <v>8221</v>
      </c>
      <c r="O870">
        <v>89</v>
      </c>
    </row>
    <row r="871" spans="11:15" x14ac:dyDescent="0.2">
      <c r="K871" t="s">
        <v>8219</v>
      </c>
      <c r="L871">
        <v>11</v>
      </c>
      <c r="N871" t="s">
        <v>8221</v>
      </c>
      <c r="O871">
        <v>1</v>
      </c>
    </row>
    <row r="872" spans="11:15" x14ac:dyDescent="0.2">
      <c r="K872" t="s">
        <v>8219</v>
      </c>
      <c r="L872">
        <v>34</v>
      </c>
      <c r="N872" t="s">
        <v>8221</v>
      </c>
      <c r="O872">
        <v>55</v>
      </c>
    </row>
    <row r="873" spans="11:15" x14ac:dyDescent="0.2">
      <c r="K873" t="s">
        <v>8219</v>
      </c>
      <c r="L873">
        <v>75</v>
      </c>
      <c r="N873" t="s">
        <v>8221</v>
      </c>
      <c r="O873">
        <v>2</v>
      </c>
    </row>
    <row r="874" spans="11:15" x14ac:dyDescent="0.2">
      <c r="K874" t="s">
        <v>8219</v>
      </c>
      <c r="L874">
        <v>26</v>
      </c>
      <c r="N874" t="s">
        <v>8221</v>
      </c>
      <c r="O874">
        <v>0</v>
      </c>
    </row>
    <row r="875" spans="11:15" x14ac:dyDescent="0.2">
      <c r="K875" t="s">
        <v>8219</v>
      </c>
      <c r="L875">
        <v>50</v>
      </c>
      <c r="N875" t="s">
        <v>8221</v>
      </c>
      <c r="O875">
        <v>4</v>
      </c>
    </row>
    <row r="876" spans="11:15" x14ac:dyDescent="0.2">
      <c r="K876" t="s">
        <v>8219</v>
      </c>
      <c r="L876">
        <v>80</v>
      </c>
      <c r="N876" t="s">
        <v>8221</v>
      </c>
      <c r="O876">
        <v>6</v>
      </c>
    </row>
    <row r="877" spans="11:15" x14ac:dyDescent="0.2">
      <c r="K877" t="s">
        <v>8219</v>
      </c>
      <c r="L877">
        <v>110</v>
      </c>
      <c r="N877" t="s">
        <v>8221</v>
      </c>
      <c r="O877">
        <v>4</v>
      </c>
    </row>
    <row r="878" spans="11:15" x14ac:dyDescent="0.2">
      <c r="K878" t="s">
        <v>8219</v>
      </c>
      <c r="L878">
        <v>77</v>
      </c>
      <c r="N878" t="s">
        <v>8221</v>
      </c>
      <c r="O878">
        <v>4</v>
      </c>
    </row>
    <row r="879" spans="11:15" x14ac:dyDescent="0.2">
      <c r="K879" t="s">
        <v>8219</v>
      </c>
      <c r="L879">
        <v>50</v>
      </c>
      <c r="N879" t="s">
        <v>8221</v>
      </c>
      <c r="O879">
        <v>2</v>
      </c>
    </row>
    <row r="880" spans="11:15" x14ac:dyDescent="0.2">
      <c r="K880" t="s">
        <v>8219</v>
      </c>
      <c r="L880">
        <v>145</v>
      </c>
      <c r="N880" t="s">
        <v>8221</v>
      </c>
      <c r="O880">
        <v>5</v>
      </c>
    </row>
    <row r="881" spans="11:15" x14ac:dyDescent="0.2">
      <c r="K881" t="s">
        <v>8219</v>
      </c>
      <c r="L881">
        <v>29</v>
      </c>
      <c r="N881" t="s">
        <v>8221</v>
      </c>
      <c r="O881">
        <v>83</v>
      </c>
    </row>
    <row r="882" spans="11:15" x14ac:dyDescent="0.2">
      <c r="K882" t="s">
        <v>8219</v>
      </c>
      <c r="L882">
        <v>114</v>
      </c>
      <c r="N882" t="s">
        <v>8221</v>
      </c>
      <c r="O882">
        <v>57</v>
      </c>
    </row>
    <row r="883" spans="11:15" x14ac:dyDescent="0.2">
      <c r="K883" t="s">
        <v>8219</v>
      </c>
      <c r="L883">
        <v>96</v>
      </c>
      <c r="N883" t="s">
        <v>8221</v>
      </c>
      <c r="O883">
        <v>311</v>
      </c>
    </row>
    <row r="884" spans="11:15" x14ac:dyDescent="0.2">
      <c r="K884" t="s">
        <v>8219</v>
      </c>
      <c r="L884">
        <v>31</v>
      </c>
      <c r="N884" t="s">
        <v>8221</v>
      </c>
      <c r="O884">
        <v>2</v>
      </c>
    </row>
    <row r="885" spans="11:15" x14ac:dyDescent="0.2">
      <c r="K885" t="s">
        <v>8219</v>
      </c>
      <c r="L885">
        <v>4883</v>
      </c>
      <c r="N885" t="s">
        <v>8221</v>
      </c>
      <c r="O885">
        <v>16</v>
      </c>
    </row>
    <row r="886" spans="11:15" x14ac:dyDescent="0.2">
      <c r="K886" t="s">
        <v>8219</v>
      </c>
      <c r="L886">
        <v>95</v>
      </c>
      <c r="N886" t="s">
        <v>8221</v>
      </c>
      <c r="O886">
        <v>9</v>
      </c>
    </row>
    <row r="887" spans="11:15" x14ac:dyDescent="0.2">
      <c r="K887" t="s">
        <v>8219</v>
      </c>
      <c r="L887">
        <v>2478</v>
      </c>
      <c r="N887" t="s">
        <v>8221</v>
      </c>
      <c r="O887">
        <v>1</v>
      </c>
    </row>
    <row r="888" spans="11:15" x14ac:dyDescent="0.2">
      <c r="K888" t="s">
        <v>8219</v>
      </c>
      <c r="L888">
        <v>1789</v>
      </c>
      <c r="N888" t="s">
        <v>8221</v>
      </c>
      <c r="O888">
        <v>12</v>
      </c>
    </row>
    <row r="889" spans="11:15" x14ac:dyDescent="0.2">
      <c r="K889" t="s">
        <v>8219</v>
      </c>
      <c r="L889">
        <v>680</v>
      </c>
      <c r="N889" t="s">
        <v>8221</v>
      </c>
      <c r="O889">
        <v>0</v>
      </c>
    </row>
    <row r="890" spans="11:15" x14ac:dyDescent="0.2">
      <c r="K890" t="s">
        <v>8219</v>
      </c>
      <c r="L890">
        <v>70</v>
      </c>
      <c r="N890" t="s">
        <v>8221</v>
      </c>
      <c r="O890">
        <v>20</v>
      </c>
    </row>
    <row r="891" spans="11:15" x14ac:dyDescent="0.2">
      <c r="K891" t="s">
        <v>8219</v>
      </c>
      <c r="L891">
        <v>23</v>
      </c>
      <c r="N891" t="s">
        <v>8221</v>
      </c>
      <c r="O891">
        <v>16</v>
      </c>
    </row>
    <row r="892" spans="11:15" x14ac:dyDescent="0.2">
      <c r="K892" t="s">
        <v>8219</v>
      </c>
      <c r="L892">
        <v>4245</v>
      </c>
      <c r="N892" t="s">
        <v>8221</v>
      </c>
      <c r="O892">
        <v>33</v>
      </c>
    </row>
    <row r="893" spans="11:15" x14ac:dyDescent="0.2">
      <c r="K893" t="s">
        <v>8219</v>
      </c>
      <c r="L893">
        <v>943</v>
      </c>
      <c r="N893" t="s">
        <v>8221</v>
      </c>
      <c r="O893">
        <v>2</v>
      </c>
    </row>
    <row r="894" spans="11:15" x14ac:dyDescent="0.2">
      <c r="K894" t="s">
        <v>8219</v>
      </c>
      <c r="L894">
        <v>1876</v>
      </c>
      <c r="N894" t="s">
        <v>8221</v>
      </c>
      <c r="O894">
        <v>6</v>
      </c>
    </row>
    <row r="895" spans="11:15" x14ac:dyDescent="0.2">
      <c r="K895" t="s">
        <v>8219</v>
      </c>
      <c r="L895">
        <v>834</v>
      </c>
      <c r="N895" t="s">
        <v>8221</v>
      </c>
      <c r="O895">
        <v>0</v>
      </c>
    </row>
    <row r="896" spans="11:15" x14ac:dyDescent="0.2">
      <c r="K896" t="s">
        <v>8219</v>
      </c>
      <c r="L896">
        <v>682</v>
      </c>
      <c r="N896" t="s">
        <v>8221</v>
      </c>
      <c r="O896">
        <v>3</v>
      </c>
    </row>
    <row r="897" spans="11:15" x14ac:dyDescent="0.2">
      <c r="K897" t="s">
        <v>8219</v>
      </c>
      <c r="L897">
        <v>147</v>
      </c>
      <c r="N897" t="s">
        <v>8221</v>
      </c>
      <c r="O897">
        <v>0</v>
      </c>
    </row>
    <row r="898" spans="11:15" x14ac:dyDescent="0.2">
      <c r="K898" t="s">
        <v>8219</v>
      </c>
      <c r="L898">
        <v>415</v>
      </c>
      <c r="N898" t="s">
        <v>8221</v>
      </c>
      <c r="O898">
        <v>3</v>
      </c>
    </row>
    <row r="899" spans="11:15" x14ac:dyDescent="0.2">
      <c r="K899" t="s">
        <v>8219</v>
      </c>
      <c r="L899">
        <v>290</v>
      </c>
      <c r="N899" t="s">
        <v>8221</v>
      </c>
      <c r="O899">
        <v>13</v>
      </c>
    </row>
    <row r="900" spans="11:15" x14ac:dyDescent="0.2">
      <c r="K900" t="s">
        <v>8219</v>
      </c>
      <c r="L900">
        <v>365</v>
      </c>
      <c r="N900" t="s">
        <v>8221</v>
      </c>
      <c r="O900">
        <v>6</v>
      </c>
    </row>
    <row r="901" spans="11:15" x14ac:dyDescent="0.2">
      <c r="K901" t="s">
        <v>8219</v>
      </c>
      <c r="L901">
        <v>660</v>
      </c>
      <c r="N901" t="s">
        <v>8221</v>
      </c>
      <c r="O901">
        <v>1</v>
      </c>
    </row>
    <row r="902" spans="11:15" x14ac:dyDescent="0.2">
      <c r="K902" t="s">
        <v>8219</v>
      </c>
      <c r="L902">
        <v>1356</v>
      </c>
      <c r="N902" t="s">
        <v>8221</v>
      </c>
      <c r="O902">
        <v>0</v>
      </c>
    </row>
    <row r="903" spans="11:15" x14ac:dyDescent="0.2">
      <c r="K903" t="s">
        <v>8219</v>
      </c>
      <c r="L903">
        <v>424</v>
      </c>
      <c r="N903" t="s">
        <v>8221</v>
      </c>
      <c r="O903">
        <v>5</v>
      </c>
    </row>
    <row r="904" spans="11:15" x14ac:dyDescent="0.2">
      <c r="K904" t="s">
        <v>8219</v>
      </c>
      <c r="L904">
        <v>33</v>
      </c>
      <c r="N904" t="s">
        <v>8221</v>
      </c>
      <c r="O904">
        <v>0</v>
      </c>
    </row>
    <row r="905" spans="11:15" x14ac:dyDescent="0.2">
      <c r="K905" t="s">
        <v>8219</v>
      </c>
      <c r="L905">
        <v>1633</v>
      </c>
      <c r="N905" t="s">
        <v>8221</v>
      </c>
      <c r="O905">
        <v>36</v>
      </c>
    </row>
    <row r="906" spans="11:15" x14ac:dyDescent="0.2">
      <c r="K906" t="s">
        <v>8219</v>
      </c>
      <c r="L906">
        <v>306</v>
      </c>
      <c r="N906" t="s">
        <v>8221</v>
      </c>
      <c r="O906">
        <v>1</v>
      </c>
    </row>
    <row r="907" spans="11:15" x14ac:dyDescent="0.2">
      <c r="K907" t="s">
        <v>8219</v>
      </c>
      <c r="L907">
        <v>205</v>
      </c>
      <c r="N907" t="s">
        <v>8221</v>
      </c>
      <c r="O907">
        <v>1</v>
      </c>
    </row>
    <row r="908" spans="11:15" x14ac:dyDescent="0.2">
      <c r="K908" t="s">
        <v>8219</v>
      </c>
      <c r="L908">
        <v>1281</v>
      </c>
      <c r="N908" t="s">
        <v>8221</v>
      </c>
      <c r="O908">
        <v>1</v>
      </c>
    </row>
    <row r="909" spans="11:15" x14ac:dyDescent="0.2">
      <c r="K909" t="s">
        <v>8219</v>
      </c>
      <c r="L909">
        <v>103</v>
      </c>
      <c r="N909" t="s">
        <v>8221</v>
      </c>
      <c r="O909">
        <v>9</v>
      </c>
    </row>
    <row r="910" spans="11:15" x14ac:dyDescent="0.2">
      <c r="K910" t="s">
        <v>8219</v>
      </c>
      <c r="L910">
        <v>1513</v>
      </c>
      <c r="N910" t="s">
        <v>8221</v>
      </c>
      <c r="O910">
        <v>1</v>
      </c>
    </row>
    <row r="911" spans="11:15" x14ac:dyDescent="0.2">
      <c r="K911" t="s">
        <v>8219</v>
      </c>
      <c r="L911">
        <v>405</v>
      </c>
      <c r="N911" t="s">
        <v>8221</v>
      </c>
      <c r="O911">
        <v>0</v>
      </c>
    </row>
    <row r="912" spans="11:15" x14ac:dyDescent="0.2">
      <c r="K912" t="s">
        <v>8219</v>
      </c>
      <c r="L912">
        <v>510</v>
      </c>
      <c r="N912" t="s">
        <v>8221</v>
      </c>
      <c r="O912">
        <v>1</v>
      </c>
    </row>
    <row r="913" spans="11:15" x14ac:dyDescent="0.2">
      <c r="K913" t="s">
        <v>8219</v>
      </c>
      <c r="L913">
        <v>1887</v>
      </c>
      <c r="N913" t="s">
        <v>8221</v>
      </c>
      <c r="O913">
        <v>1</v>
      </c>
    </row>
    <row r="914" spans="11:15" x14ac:dyDescent="0.2">
      <c r="K914" t="s">
        <v>8219</v>
      </c>
      <c r="L914">
        <v>701</v>
      </c>
      <c r="N914" t="s">
        <v>8221</v>
      </c>
      <c r="O914">
        <v>4</v>
      </c>
    </row>
    <row r="915" spans="11:15" x14ac:dyDescent="0.2">
      <c r="K915" t="s">
        <v>8219</v>
      </c>
      <c r="L915">
        <v>3863</v>
      </c>
      <c r="N915" t="s">
        <v>8221</v>
      </c>
      <c r="O915">
        <v>2</v>
      </c>
    </row>
    <row r="916" spans="11:15" x14ac:dyDescent="0.2">
      <c r="K916" t="s">
        <v>8219</v>
      </c>
      <c r="L916">
        <v>238</v>
      </c>
      <c r="N916" t="s">
        <v>8221</v>
      </c>
      <c r="O916">
        <v>2</v>
      </c>
    </row>
    <row r="917" spans="11:15" x14ac:dyDescent="0.2">
      <c r="K917" t="s">
        <v>8219</v>
      </c>
      <c r="L917">
        <v>2051</v>
      </c>
      <c r="N917" t="s">
        <v>8221</v>
      </c>
      <c r="O917">
        <v>2</v>
      </c>
    </row>
    <row r="918" spans="11:15" x14ac:dyDescent="0.2">
      <c r="K918" t="s">
        <v>8219</v>
      </c>
      <c r="L918">
        <v>402</v>
      </c>
      <c r="N918" t="s">
        <v>8221</v>
      </c>
      <c r="O918">
        <v>0</v>
      </c>
    </row>
    <row r="919" spans="11:15" x14ac:dyDescent="0.2">
      <c r="K919" t="s">
        <v>8219</v>
      </c>
      <c r="L919">
        <v>253</v>
      </c>
      <c r="N919" t="s">
        <v>8221</v>
      </c>
      <c r="O919">
        <v>2</v>
      </c>
    </row>
    <row r="920" spans="11:15" x14ac:dyDescent="0.2">
      <c r="K920" t="s">
        <v>8219</v>
      </c>
      <c r="L920">
        <v>473</v>
      </c>
      <c r="N920" t="s">
        <v>8221</v>
      </c>
      <c r="O920">
        <v>4</v>
      </c>
    </row>
    <row r="921" spans="11:15" x14ac:dyDescent="0.2">
      <c r="K921" t="s">
        <v>8219</v>
      </c>
      <c r="L921">
        <v>821</v>
      </c>
      <c r="N921" t="s">
        <v>8221</v>
      </c>
      <c r="O921">
        <v>2</v>
      </c>
    </row>
    <row r="922" spans="11:15" x14ac:dyDescent="0.2">
      <c r="K922" t="s">
        <v>8219</v>
      </c>
      <c r="L922">
        <v>388</v>
      </c>
      <c r="N922" t="s">
        <v>8221</v>
      </c>
      <c r="O922">
        <v>0</v>
      </c>
    </row>
    <row r="923" spans="11:15" x14ac:dyDescent="0.2">
      <c r="K923" t="s">
        <v>8219</v>
      </c>
      <c r="L923">
        <v>813</v>
      </c>
      <c r="N923" t="s">
        <v>8221</v>
      </c>
      <c r="O923">
        <v>1</v>
      </c>
    </row>
    <row r="924" spans="11:15" x14ac:dyDescent="0.2">
      <c r="K924" t="s">
        <v>8219</v>
      </c>
      <c r="L924">
        <v>1945</v>
      </c>
      <c r="N924" t="s">
        <v>8221</v>
      </c>
      <c r="O924">
        <v>0</v>
      </c>
    </row>
    <row r="925" spans="11:15" x14ac:dyDescent="0.2">
      <c r="K925" t="s">
        <v>8219</v>
      </c>
      <c r="L925">
        <v>1637</v>
      </c>
      <c r="N925" t="s">
        <v>8221</v>
      </c>
      <c r="O925">
        <v>2</v>
      </c>
    </row>
    <row r="926" spans="11:15" x14ac:dyDescent="0.2">
      <c r="K926" t="s">
        <v>8219</v>
      </c>
      <c r="L926">
        <v>1375</v>
      </c>
      <c r="N926" t="s">
        <v>8221</v>
      </c>
      <c r="O926">
        <v>7</v>
      </c>
    </row>
    <row r="927" spans="11:15" x14ac:dyDescent="0.2">
      <c r="K927" t="s">
        <v>8219</v>
      </c>
      <c r="L927">
        <v>17</v>
      </c>
      <c r="N927" t="s">
        <v>8221</v>
      </c>
      <c r="O927">
        <v>5</v>
      </c>
    </row>
    <row r="928" spans="11:15" x14ac:dyDescent="0.2">
      <c r="K928" t="s">
        <v>8219</v>
      </c>
      <c r="L928">
        <v>354</v>
      </c>
      <c r="N928" t="s">
        <v>8221</v>
      </c>
      <c r="O928">
        <v>0</v>
      </c>
    </row>
    <row r="929" spans="11:15" x14ac:dyDescent="0.2">
      <c r="K929" t="s">
        <v>8219</v>
      </c>
      <c r="L929">
        <v>191</v>
      </c>
      <c r="N929" t="s">
        <v>8221</v>
      </c>
      <c r="O929">
        <v>0</v>
      </c>
    </row>
    <row r="930" spans="11:15" x14ac:dyDescent="0.2">
      <c r="K930" t="s">
        <v>8219</v>
      </c>
      <c r="L930">
        <v>303</v>
      </c>
      <c r="N930" t="s">
        <v>8221</v>
      </c>
      <c r="O930">
        <v>0</v>
      </c>
    </row>
    <row r="931" spans="11:15" x14ac:dyDescent="0.2">
      <c r="K931" t="s">
        <v>8219</v>
      </c>
      <c r="L931">
        <v>137</v>
      </c>
      <c r="N931" t="s">
        <v>8221</v>
      </c>
      <c r="O931">
        <v>2</v>
      </c>
    </row>
    <row r="932" spans="11:15" x14ac:dyDescent="0.2">
      <c r="K932" t="s">
        <v>8219</v>
      </c>
      <c r="L932">
        <v>41</v>
      </c>
      <c r="N932" t="s">
        <v>8221</v>
      </c>
      <c r="O932">
        <v>0</v>
      </c>
    </row>
    <row r="933" spans="11:15" x14ac:dyDescent="0.2">
      <c r="K933" t="s">
        <v>8219</v>
      </c>
      <c r="L933">
        <v>398</v>
      </c>
      <c r="N933" t="s">
        <v>8221</v>
      </c>
      <c r="O933">
        <v>0</v>
      </c>
    </row>
    <row r="934" spans="11:15" x14ac:dyDescent="0.2">
      <c r="K934" t="s">
        <v>8219</v>
      </c>
      <c r="L934">
        <v>1737</v>
      </c>
      <c r="N934" t="s">
        <v>8221</v>
      </c>
      <c r="O934">
        <v>28</v>
      </c>
    </row>
    <row r="935" spans="11:15" x14ac:dyDescent="0.2">
      <c r="K935" t="s">
        <v>8219</v>
      </c>
      <c r="L935">
        <v>971</v>
      </c>
      <c r="N935" t="s">
        <v>8221</v>
      </c>
      <c r="O935">
        <v>2</v>
      </c>
    </row>
    <row r="936" spans="11:15" x14ac:dyDescent="0.2">
      <c r="K936" t="s">
        <v>8219</v>
      </c>
      <c r="L936">
        <v>183</v>
      </c>
      <c r="N936" t="s">
        <v>8221</v>
      </c>
      <c r="O936">
        <v>0</v>
      </c>
    </row>
    <row r="937" spans="11:15" x14ac:dyDescent="0.2">
      <c r="K937" t="s">
        <v>8219</v>
      </c>
      <c r="L937">
        <v>4562</v>
      </c>
      <c r="N937" t="s">
        <v>8221</v>
      </c>
      <c r="O937">
        <v>0</v>
      </c>
    </row>
    <row r="938" spans="11:15" x14ac:dyDescent="0.2">
      <c r="K938" t="s">
        <v>8219</v>
      </c>
      <c r="L938">
        <v>26457</v>
      </c>
      <c r="N938" t="s">
        <v>8221</v>
      </c>
      <c r="O938">
        <v>0</v>
      </c>
    </row>
    <row r="939" spans="11:15" x14ac:dyDescent="0.2">
      <c r="K939" t="s">
        <v>8219</v>
      </c>
      <c r="L939">
        <v>162</v>
      </c>
      <c r="N939" t="s">
        <v>8221</v>
      </c>
      <c r="O939">
        <v>4</v>
      </c>
    </row>
    <row r="940" spans="11:15" x14ac:dyDescent="0.2">
      <c r="K940" t="s">
        <v>8219</v>
      </c>
      <c r="L940">
        <v>479</v>
      </c>
      <c r="N940" t="s">
        <v>8221</v>
      </c>
      <c r="O940">
        <v>12</v>
      </c>
    </row>
    <row r="941" spans="11:15" x14ac:dyDescent="0.2">
      <c r="K941" t="s">
        <v>8219</v>
      </c>
      <c r="L941">
        <v>426</v>
      </c>
      <c r="N941" t="s">
        <v>8221</v>
      </c>
      <c r="O941">
        <v>0</v>
      </c>
    </row>
    <row r="942" spans="11:15" x14ac:dyDescent="0.2">
      <c r="K942" t="s">
        <v>8219</v>
      </c>
      <c r="L942">
        <v>450</v>
      </c>
      <c r="N942" t="s">
        <v>8221</v>
      </c>
      <c r="O942">
        <v>33</v>
      </c>
    </row>
    <row r="943" spans="11:15" x14ac:dyDescent="0.2">
      <c r="K943" t="s">
        <v>8219</v>
      </c>
      <c r="L943">
        <v>1780</v>
      </c>
      <c r="N943" t="s">
        <v>8221</v>
      </c>
      <c r="O943">
        <v>0</v>
      </c>
    </row>
    <row r="944" spans="11:15" x14ac:dyDescent="0.2">
      <c r="K944" t="s">
        <v>8219</v>
      </c>
      <c r="L944">
        <v>122</v>
      </c>
      <c r="N944" t="s">
        <v>8221</v>
      </c>
      <c r="O944">
        <v>4</v>
      </c>
    </row>
    <row r="945" spans="11:15" x14ac:dyDescent="0.2">
      <c r="K945" t="s">
        <v>8219</v>
      </c>
      <c r="L945">
        <v>95</v>
      </c>
      <c r="N945" t="s">
        <v>8221</v>
      </c>
      <c r="O945">
        <v>0</v>
      </c>
    </row>
    <row r="946" spans="11:15" x14ac:dyDescent="0.2">
      <c r="K946" t="s">
        <v>8219</v>
      </c>
      <c r="L946">
        <v>325</v>
      </c>
      <c r="N946" t="s">
        <v>8221</v>
      </c>
      <c r="O946">
        <v>11</v>
      </c>
    </row>
    <row r="947" spans="11:15" x14ac:dyDescent="0.2">
      <c r="K947" t="s">
        <v>8219</v>
      </c>
      <c r="L947">
        <v>353</v>
      </c>
      <c r="N947" t="s">
        <v>8221</v>
      </c>
      <c r="O947">
        <v>1</v>
      </c>
    </row>
    <row r="948" spans="11:15" x14ac:dyDescent="0.2">
      <c r="K948" t="s">
        <v>8219</v>
      </c>
      <c r="L948">
        <v>105</v>
      </c>
      <c r="N948" t="s">
        <v>8221</v>
      </c>
      <c r="O948">
        <v>5</v>
      </c>
    </row>
    <row r="949" spans="11:15" x14ac:dyDescent="0.2">
      <c r="K949" t="s">
        <v>8219</v>
      </c>
      <c r="L949">
        <v>729</v>
      </c>
      <c r="N949" t="s">
        <v>8221</v>
      </c>
      <c r="O949">
        <v>0</v>
      </c>
    </row>
    <row r="950" spans="11:15" x14ac:dyDescent="0.2">
      <c r="K950" t="s">
        <v>8219</v>
      </c>
      <c r="L950">
        <v>454</v>
      </c>
      <c r="N950" t="s">
        <v>8221</v>
      </c>
      <c r="O950">
        <v>1</v>
      </c>
    </row>
    <row r="951" spans="11:15" x14ac:dyDescent="0.2">
      <c r="K951" t="s">
        <v>8219</v>
      </c>
      <c r="L951">
        <v>539</v>
      </c>
      <c r="N951" t="s">
        <v>8221</v>
      </c>
      <c r="O951">
        <v>1</v>
      </c>
    </row>
    <row r="952" spans="11:15" x14ac:dyDescent="0.2">
      <c r="K952" t="s">
        <v>8219</v>
      </c>
      <c r="L952">
        <v>79</v>
      </c>
      <c r="N952" t="s">
        <v>8221</v>
      </c>
      <c r="O952">
        <v>6</v>
      </c>
    </row>
    <row r="953" spans="11:15" x14ac:dyDescent="0.2">
      <c r="K953" t="s">
        <v>8219</v>
      </c>
      <c r="L953">
        <v>94</v>
      </c>
      <c r="N953" t="s">
        <v>8221</v>
      </c>
      <c r="O953">
        <v>8</v>
      </c>
    </row>
    <row r="954" spans="11:15" x14ac:dyDescent="0.2">
      <c r="K954" t="s">
        <v>8219</v>
      </c>
      <c r="L954">
        <v>625</v>
      </c>
      <c r="N954" t="s">
        <v>8221</v>
      </c>
      <c r="O954">
        <v>1</v>
      </c>
    </row>
    <row r="955" spans="11:15" x14ac:dyDescent="0.2">
      <c r="K955" t="s">
        <v>8219</v>
      </c>
      <c r="L955">
        <v>508</v>
      </c>
      <c r="N955" t="s">
        <v>8221</v>
      </c>
      <c r="O955">
        <v>0</v>
      </c>
    </row>
    <row r="956" spans="11:15" x14ac:dyDescent="0.2">
      <c r="K956" t="s">
        <v>8219</v>
      </c>
      <c r="L956">
        <v>531</v>
      </c>
      <c r="N956" t="s">
        <v>8221</v>
      </c>
      <c r="O956">
        <v>2</v>
      </c>
    </row>
    <row r="957" spans="11:15" x14ac:dyDescent="0.2">
      <c r="K957" t="s">
        <v>8219</v>
      </c>
      <c r="L957">
        <v>158</v>
      </c>
      <c r="N957" t="s">
        <v>8221</v>
      </c>
      <c r="O957">
        <v>1</v>
      </c>
    </row>
    <row r="958" spans="11:15" x14ac:dyDescent="0.2">
      <c r="K958" t="s">
        <v>8219</v>
      </c>
      <c r="L958">
        <v>508</v>
      </c>
      <c r="N958" t="s">
        <v>8221</v>
      </c>
      <c r="O958">
        <v>0</v>
      </c>
    </row>
    <row r="959" spans="11:15" x14ac:dyDescent="0.2">
      <c r="K959" t="s">
        <v>8219</v>
      </c>
      <c r="L959">
        <v>644</v>
      </c>
      <c r="N959" t="s">
        <v>8221</v>
      </c>
      <c r="O959">
        <v>1</v>
      </c>
    </row>
    <row r="960" spans="11:15" x14ac:dyDescent="0.2">
      <c r="K960" t="s">
        <v>8219</v>
      </c>
      <c r="L960">
        <v>848</v>
      </c>
      <c r="N960" t="s">
        <v>8221</v>
      </c>
      <c r="O960">
        <v>19</v>
      </c>
    </row>
    <row r="961" spans="11:15" x14ac:dyDescent="0.2">
      <c r="K961" t="s">
        <v>8219</v>
      </c>
      <c r="L961">
        <v>429</v>
      </c>
      <c r="N961" t="s">
        <v>8221</v>
      </c>
      <c r="O961">
        <v>27</v>
      </c>
    </row>
    <row r="962" spans="11:15" x14ac:dyDescent="0.2">
      <c r="K962" t="s">
        <v>8219</v>
      </c>
      <c r="L962">
        <v>204</v>
      </c>
      <c r="N962" t="s">
        <v>8221</v>
      </c>
      <c r="O962">
        <v>7</v>
      </c>
    </row>
    <row r="963" spans="11:15" x14ac:dyDescent="0.2">
      <c r="K963" t="s">
        <v>8219</v>
      </c>
      <c r="L963">
        <v>379</v>
      </c>
      <c r="N963" t="s">
        <v>8221</v>
      </c>
      <c r="O963">
        <v>14</v>
      </c>
    </row>
    <row r="964" spans="11:15" x14ac:dyDescent="0.2">
      <c r="K964" t="s">
        <v>8219</v>
      </c>
      <c r="L964">
        <v>271</v>
      </c>
      <c r="N964" t="s">
        <v>8221</v>
      </c>
      <c r="O964">
        <v>5</v>
      </c>
    </row>
    <row r="965" spans="11:15" x14ac:dyDescent="0.2">
      <c r="K965" t="s">
        <v>8219</v>
      </c>
      <c r="L965">
        <v>120</v>
      </c>
      <c r="N965" t="s">
        <v>8221</v>
      </c>
      <c r="O965">
        <v>30</v>
      </c>
    </row>
    <row r="966" spans="11:15" x14ac:dyDescent="0.2">
      <c r="K966" t="s">
        <v>8219</v>
      </c>
      <c r="L966">
        <v>140</v>
      </c>
      <c r="N966" t="s">
        <v>8221</v>
      </c>
      <c r="O966">
        <v>1</v>
      </c>
    </row>
    <row r="967" spans="11:15" x14ac:dyDescent="0.2">
      <c r="K967" t="s">
        <v>8219</v>
      </c>
      <c r="L967">
        <v>193</v>
      </c>
      <c r="N967" t="s">
        <v>8221</v>
      </c>
      <c r="O967">
        <v>0</v>
      </c>
    </row>
    <row r="968" spans="11:15" x14ac:dyDescent="0.2">
      <c r="K968" t="s">
        <v>8219</v>
      </c>
      <c r="L968">
        <v>180</v>
      </c>
      <c r="N968" t="s">
        <v>8221</v>
      </c>
      <c r="O968">
        <v>60</v>
      </c>
    </row>
    <row r="969" spans="11:15" x14ac:dyDescent="0.2">
      <c r="K969" t="s">
        <v>8219</v>
      </c>
      <c r="L969">
        <v>263</v>
      </c>
      <c r="N969" t="s">
        <v>8221</v>
      </c>
      <c r="O969">
        <v>84</v>
      </c>
    </row>
    <row r="970" spans="11:15" x14ac:dyDescent="0.2">
      <c r="K970" t="s">
        <v>8219</v>
      </c>
      <c r="L970">
        <v>217</v>
      </c>
      <c r="N970" t="s">
        <v>8221</v>
      </c>
      <c r="O970">
        <v>47</v>
      </c>
    </row>
    <row r="971" spans="11:15" x14ac:dyDescent="0.2">
      <c r="K971" t="s">
        <v>8219</v>
      </c>
      <c r="L971">
        <v>443</v>
      </c>
      <c r="N971" t="s">
        <v>8221</v>
      </c>
      <c r="O971">
        <v>66</v>
      </c>
    </row>
    <row r="972" spans="11:15" x14ac:dyDescent="0.2">
      <c r="K972" t="s">
        <v>8219</v>
      </c>
      <c r="L972">
        <v>1373</v>
      </c>
      <c r="N972" t="s">
        <v>8221</v>
      </c>
      <c r="O972">
        <v>171</v>
      </c>
    </row>
    <row r="973" spans="11:15" x14ac:dyDescent="0.2">
      <c r="K973" t="s">
        <v>8219</v>
      </c>
      <c r="L973">
        <v>742</v>
      </c>
      <c r="N973" t="s">
        <v>8221</v>
      </c>
      <c r="O973">
        <v>29</v>
      </c>
    </row>
    <row r="974" spans="11:15" x14ac:dyDescent="0.2">
      <c r="K974" t="s">
        <v>8219</v>
      </c>
      <c r="L974">
        <v>170</v>
      </c>
      <c r="N974" t="s">
        <v>8221</v>
      </c>
      <c r="O974">
        <v>9</v>
      </c>
    </row>
    <row r="975" spans="11:15" x14ac:dyDescent="0.2">
      <c r="K975" t="s">
        <v>8219</v>
      </c>
      <c r="L975">
        <v>242</v>
      </c>
      <c r="N975" t="s">
        <v>8221</v>
      </c>
      <c r="O975">
        <v>27</v>
      </c>
    </row>
    <row r="976" spans="11:15" x14ac:dyDescent="0.2">
      <c r="K976" t="s">
        <v>8219</v>
      </c>
      <c r="L976">
        <v>541</v>
      </c>
      <c r="N976" t="s">
        <v>8221</v>
      </c>
      <c r="O976">
        <v>2</v>
      </c>
    </row>
    <row r="977" spans="11:15" x14ac:dyDescent="0.2">
      <c r="K977" t="s">
        <v>8219</v>
      </c>
      <c r="L977">
        <v>121</v>
      </c>
      <c r="N977" t="s">
        <v>8221</v>
      </c>
      <c r="O977">
        <v>3</v>
      </c>
    </row>
    <row r="978" spans="11:15" x14ac:dyDescent="0.2">
      <c r="K978" t="s">
        <v>8219</v>
      </c>
      <c r="L978">
        <v>621</v>
      </c>
      <c r="N978" t="s">
        <v>8221</v>
      </c>
      <c r="O978">
        <v>4</v>
      </c>
    </row>
    <row r="979" spans="11:15" x14ac:dyDescent="0.2">
      <c r="K979" t="s">
        <v>8219</v>
      </c>
      <c r="L979">
        <v>101</v>
      </c>
      <c r="N979" t="s">
        <v>8221</v>
      </c>
      <c r="O979">
        <v>2</v>
      </c>
    </row>
    <row r="980" spans="11:15" x14ac:dyDescent="0.2">
      <c r="K980" t="s">
        <v>8219</v>
      </c>
      <c r="L980">
        <v>554</v>
      </c>
      <c r="N980" t="s">
        <v>8221</v>
      </c>
      <c r="O980">
        <v>20</v>
      </c>
    </row>
    <row r="981" spans="11:15" x14ac:dyDescent="0.2">
      <c r="K981" t="s">
        <v>8219</v>
      </c>
      <c r="L981">
        <v>666</v>
      </c>
      <c r="N981" t="s">
        <v>8221</v>
      </c>
      <c r="O981">
        <v>3</v>
      </c>
    </row>
    <row r="982" spans="11:15" x14ac:dyDescent="0.2">
      <c r="K982" t="s">
        <v>8219</v>
      </c>
      <c r="L982">
        <v>410</v>
      </c>
      <c r="N982" t="s">
        <v>8221</v>
      </c>
      <c r="O982">
        <v>4</v>
      </c>
    </row>
    <row r="983" spans="11:15" x14ac:dyDescent="0.2">
      <c r="K983" t="s">
        <v>8219</v>
      </c>
      <c r="L983">
        <v>375</v>
      </c>
      <c r="N983" t="s">
        <v>8221</v>
      </c>
      <c r="O983">
        <v>1</v>
      </c>
    </row>
    <row r="984" spans="11:15" x14ac:dyDescent="0.2">
      <c r="K984" t="s">
        <v>8219</v>
      </c>
      <c r="L984">
        <v>1364</v>
      </c>
      <c r="N984" t="s">
        <v>8221</v>
      </c>
      <c r="O984">
        <v>0</v>
      </c>
    </row>
    <row r="985" spans="11:15" x14ac:dyDescent="0.2">
      <c r="K985" t="s">
        <v>8219</v>
      </c>
      <c r="L985">
        <v>35</v>
      </c>
      <c r="N985" t="s">
        <v>8221</v>
      </c>
      <c r="O985">
        <v>0</v>
      </c>
    </row>
    <row r="986" spans="11:15" x14ac:dyDescent="0.2">
      <c r="K986" t="s">
        <v>8219</v>
      </c>
      <c r="L986">
        <v>203</v>
      </c>
      <c r="N986" t="s">
        <v>8221</v>
      </c>
      <c r="O986">
        <v>14</v>
      </c>
    </row>
    <row r="987" spans="11:15" x14ac:dyDescent="0.2">
      <c r="K987" t="s">
        <v>8219</v>
      </c>
      <c r="L987">
        <v>49</v>
      </c>
      <c r="N987" t="s">
        <v>8221</v>
      </c>
      <c r="O987">
        <v>1</v>
      </c>
    </row>
    <row r="988" spans="11:15" x14ac:dyDescent="0.2">
      <c r="K988" t="s">
        <v>8219</v>
      </c>
      <c r="L988">
        <v>5812</v>
      </c>
      <c r="N988" t="s">
        <v>8221</v>
      </c>
      <c r="O988">
        <v>118</v>
      </c>
    </row>
    <row r="989" spans="11:15" x14ac:dyDescent="0.2">
      <c r="K989" t="s">
        <v>8219</v>
      </c>
      <c r="L989">
        <v>1556</v>
      </c>
      <c r="N989" t="s">
        <v>8221</v>
      </c>
      <c r="O989">
        <v>2</v>
      </c>
    </row>
    <row r="990" spans="11:15" x14ac:dyDescent="0.2">
      <c r="K990" t="s">
        <v>8219</v>
      </c>
      <c r="L990">
        <v>65</v>
      </c>
      <c r="N990" t="s">
        <v>8221</v>
      </c>
      <c r="O990">
        <v>1</v>
      </c>
    </row>
    <row r="991" spans="11:15" x14ac:dyDescent="0.2">
      <c r="K991" t="s">
        <v>8219</v>
      </c>
      <c r="L991">
        <v>10</v>
      </c>
      <c r="N991" t="s">
        <v>8221</v>
      </c>
      <c r="O991">
        <v>3</v>
      </c>
    </row>
    <row r="992" spans="11:15" x14ac:dyDescent="0.2">
      <c r="K992" t="s">
        <v>8219</v>
      </c>
      <c r="L992">
        <v>76</v>
      </c>
      <c r="N992" t="s">
        <v>8221</v>
      </c>
      <c r="O992">
        <v>1</v>
      </c>
    </row>
    <row r="993" spans="11:15" x14ac:dyDescent="0.2">
      <c r="K993" t="s">
        <v>8219</v>
      </c>
      <c r="L993">
        <v>263</v>
      </c>
      <c r="N993" t="s">
        <v>8221</v>
      </c>
      <c r="O993">
        <v>3</v>
      </c>
    </row>
    <row r="994" spans="11:15" x14ac:dyDescent="0.2">
      <c r="K994" t="s">
        <v>8219</v>
      </c>
      <c r="L994">
        <v>1530</v>
      </c>
      <c r="N994" t="s">
        <v>8221</v>
      </c>
      <c r="O994">
        <v>38</v>
      </c>
    </row>
    <row r="995" spans="11:15" x14ac:dyDescent="0.2">
      <c r="K995" t="s">
        <v>8219</v>
      </c>
      <c r="L995">
        <v>278</v>
      </c>
      <c r="N995" t="s">
        <v>8221</v>
      </c>
      <c r="O995">
        <v>52</v>
      </c>
    </row>
    <row r="996" spans="11:15" x14ac:dyDescent="0.2">
      <c r="K996" t="s">
        <v>8219</v>
      </c>
      <c r="L996">
        <v>350</v>
      </c>
      <c r="N996" t="s">
        <v>8221</v>
      </c>
      <c r="O996">
        <v>2</v>
      </c>
    </row>
    <row r="997" spans="11:15" x14ac:dyDescent="0.2">
      <c r="K997" t="s">
        <v>8219</v>
      </c>
      <c r="L997">
        <v>470</v>
      </c>
      <c r="N997" t="s">
        <v>8221</v>
      </c>
      <c r="O997">
        <v>0</v>
      </c>
    </row>
    <row r="998" spans="11:15" x14ac:dyDescent="0.2">
      <c r="K998" t="s">
        <v>8219</v>
      </c>
      <c r="L998">
        <v>3</v>
      </c>
      <c r="N998" t="s">
        <v>8221</v>
      </c>
      <c r="O998">
        <v>4</v>
      </c>
    </row>
    <row r="999" spans="11:15" x14ac:dyDescent="0.2">
      <c r="K999" t="s">
        <v>8219</v>
      </c>
      <c r="L999">
        <v>8200</v>
      </c>
      <c r="N999" t="s">
        <v>8221</v>
      </c>
      <c r="O999">
        <v>4</v>
      </c>
    </row>
    <row r="1000" spans="11:15" x14ac:dyDescent="0.2">
      <c r="K1000" t="s">
        <v>8219</v>
      </c>
      <c r="L1000">
        <v>8359</v>
      </c>
      <c r="N1000" t="s">
        <v>8221</v>
      </c>
      <c r="O1000">
        <v>18</v>
      </c>
    </row>
    <row r="1001" spans="11:15" x14ac:dyDescent="0.2">
      <c r="K1001" t="s">
        <v>8219</v>
      </c>
      <c r="L1001">
        <v>188</v>
      </c>
      <c r="N1001" t="s">
        <v>8221</v>
      </c>
      <c r="O1001">
        <v>0</v>
      </c>
    </row>
    <row r="1002" spans="11:15" x14ac:dyDescent="0.2">
      <c r="K1002" t="s">
        <v>8219</v>
      </c>
      <c r="L1002">
        <v>48</v>
      </c>
      <c r="N1002" t="s">
        <v>8221</v>
      </c>
      <c r="O1002">
        <v>22</v>
      </c>
    </row>
    <row r="1003" spans="11:15" x14ac:dyDescent="0.2">
      <c r="K1003" t="s">
        <v>8219</v>
      </c>
      <c r="L1003">
        <v>607</v>
      </c>
      <c r="N1003" t="s">
        <v>8221</v>
      </c>
      <c r="O1003">
        <v>49</v>
      </c>
    </row>
    <row r="1004" spans="11:15" x14ac:dyDescent="0.2">
      <c r="K1004" t="s">
        <v>8219</v>
      </c>
      <c r="L1004">
        <v>50</v>
      </c>
      <c r="N1004" t="s">
        <v>8221</v>
      </c>
      <c r="O1004">
        <v>19</v>
      </c>
    </row>
    <row r="1005" spans="11:15" x14ac:dyDescent="0.2">
      <c r="K1005" t="s">
        <v>8219</v>
      </c>
      <c r="L1005">
        <v>55</v>
      </c>
      <c r="N1005" t="s">
        <v>8221</v>
      </c>
      <c r="O1005">
        <v>4</v>
      </c>
    </row>
    <row r="1006" spans="11:15" x14ac:dyDescent="0.2">
      <c r="K1006" t="s">
        <v>8219</v>
      </c>
      <c r="L1006">
        <v>38</v>
      </c>
      <c r="N1006" t="s">
        <v>8221</v>
      </c>
      <c r="O1006">
        <v>4</v>
      </c>
    </row>
    <row r="1007" spans="11:15" x14ac:dyDescent="0.2">
      <c r="K1007" t="s">
        <v>8219</v>
      </c>
      <c r="L1007">
        <v>25</v>
      </c>
      <c r="N1007" t="s">
        <v>8221</v>
      </c>
      <c r="O1007">
        <v>2</v>
      </c>
    </row>
    <row r="1008" spans="11:15" x14ac:dyDescent="0.2">
      <c r="K1008" t="s">
        <v>8219</v>
      </c>
      <c r="L1008">
        <v>46</v>
      </c>
      <c r="N1008" t="s">
        <v>8221</v>
      </c>
      <c r="O1008">
        <v>0</v>
      </c>
    </row>
    <row r="1009" spans="11:15" x14ac:dyDescent="0.2">
      <c r="K1009" t="s">
        <v>8219</v>
      </c>
      <c r="L1009">
        <v>83</v>
      </c>
      <c r="N1009" t="s">
        <v>8221</v>
      </c>
      <c r="O1009">
        <v>0</v>
      </c>
    </row>
    <row r="1010" spans="11:15" x14ac:dyDescent="0.2">
      <c r="K1010" t="s">
        <v>8219</v>
      </c>
      <c r="L1010">
        <v>35</v>
      </c>
      <c r="N1010" t="s">
        <v>8221</v>
      </c>
      <c r="O1010">
        <v>14</v>
      </c>
    </row>
    <row r="1011" spans="11:15" x14ac:dyDescent="0.2">
      <c r="K1011" t="s">
        <v>8219</v>
      </c>
      <c r="L1011">
        <v>25</v>
      </c>
      <c r="N1011" t="s">
        <v>8221</v>
      </c>
      <c r="O1011">
        <v>8</v>
      </c>
    </row>
    <row r="1012" spans="11:15" x14ac:dyDescent="0.2">
      <c r="K1012" t="s">
        <v>8219</v>
      </c>
      <c r="L1012">
        <v>75</v>
      </c>
      <c r="N1012" t="s">
        <v>8221</v>
      </c>
      <c r="O1012">
        <v>0</v>
      </c>
    </row>
    <row r="1013" spans="11:15" x14ac:dyDescent="0.2">
      <c r="K1013" t="s">
        <v>8219</v>
      </c>
      <c r="L1013">
        <v>62</v>
      </c>
      <c r="N1013" t="s">
        <v>8221</v>
      </c>
      <c r="O1013">
        <v>15</v>
      </c>
    </row>
    <row r="1014" spans="11:15" x14ac:dyDescent="0.2">
      <c r="K1014" t="s">
        <v>8219</v>
      </c>
      <c r="L1014">
        <v>160</v>
      </c>
      <c r="N1014" t="s">
        <v>8221</v>
      </c>
      <c r="O1014">
        <v>33</v>
      </c>
    </row>
    <row r="1015" spans="11:15" x14ac:dyDescent="0.2">
      <c r="K1015" t="s">
        <v>8219</v>
      </c>
      <c r="L1015">
        <v>246</v>
      </c>
      <c r="N1015" t="s">
        <v>8221</v>
      </c>
      <c r="O1015">
        <v>2</v>
      </c>
    </row>
    <row r="1016" spans="11:15" x14ac:dyDescent="0.2">
      <c r="K1016" t="s">
        <v>8219</v>
      </c>
      <c r="L1016">
        <v>55</v>
      </c>
      <c r="N1016" t="s">
        <v>8221</v>
      </c>
      <c r="O1016">
        <v>6</v>
      </c>
    </row>
    <row r="1017" spans="11:15" x14ac:dyDescent="0.2">
      <c r="K1017" t="s">
        <v>8219</v>
      </c>
      <c r="L1017">
        <v>23</v>
      </c>
      <c r="N1017" t="s">
        <v>8221</v>
      </c>
      <c r="O1017">
        <v>2</v>
      </c>
    </row>
    <row r="1018" spans="11:15" x14ac:dyDescent="0.2">
      <c r="K1018" t="s">
        <v>8219</v>
      </c>
      <c r="L1018">
        <v>72</v>
      </c>
      <c r="N1018" t="s">
        <v>8221</v>
      </c>
      <c r="O1018">
        <v>0</v>
      </c>
    </row>
    <row r="1019" spans="11:15" x14ac:dyDescent="0.2">
      <c r="K1019" t="s">
        <v>8219</v>
      </c>
      <c r="L1019">
        <v>22</v>
      </c>
      <c r="N1019" t="s">
        <v>8221</v>
      </c>
      <c r="O1019">
        <v>4</v>
      </c>
    </row>
    <row r="1020" spans="11:15" x14ac:dyDescent="0.2">
      <c r="K1020" t="s">
        <v>8219</v>
      </c>
      <c r="L1020">
        <v>14</v>
      </c>
      <c r="N1020" t="s">
        <v>8221</v>
      </c>
      <c r="O1020">
        <v>1</v>
      </c>
    </row>
    <row r="1021" spans="11:15" x14ac:dyDescent="0.2">
      <c r="K1021" t="s">
        <v>8219</v>
      </c>
      <c r="L1021">
        <v>38</v>
      </c>
      <c r="N1021" t="s">
        <v>8221</v>
      </c>
      <c r="O1021">
        <v>3</v>
      </c>
    </row>
    <row r="1022" spans="11:15" x14ac:dyDescent="0.2">
      <c r="K1022" t="s">
        <v>8219</v>
      </c>
      <c r="L1022">
        <v>32</v>
      </c>
      <c r="N1022" t="s">
        <v>8221</v>
      </c>
      <c r="O1022">
        <v>4</v>
      </c>
    </row>
    <row r="1023" spans="11:15" x14ac:dyDescent="0.2">
      <c r="K1023" t="s">
        <v>8219</v>
      </c>
      <c r="L1023">
        <v>63</v>
      </c>
      <c r="N1023" t="s">
        <v>8221</v>
      </c>
      <c r="O1023">
        <v>0</v>
      </c>
    </row>
    <row r="1024" spans="11:15" x14ac:dyDescent="0.2">
      <c r="K1024" t="s">
        <v>8219</v>
      </c>
      <c r="L1024">
        <v>27</v>
      </c>
      <c r="N1024" t="s">
        <v>8221</v>
      </c>
      <c r="O1024">
        <v>4</v>
      </c>
    </row>
    <row r="1025" spans="11:15" x14ac:dyDescent="0.2">
      <c r="K1025" t="s">
        <v>8219</v>
      </c>
      <c r="L1025">
        <v>44</v>
      </c>
      <c r="N1025" t="s">
        <v>8221</v>
      </c>
      <c r="O1025">
        <v>3</v>
      </c>
    </row>
    <row r="1026" spans="11:15" x14ac:dyDescent="0.2">
      <c r="K1026" t="s">
        <v>8219</v>
      </c>
      <c r="L1026">
        <v>38</v>
      </c>
      <c r="N1026" t="s">
        <v>8221</v>
      </c>
      <c r="O1026">
        <v>34</v>
      </c>
    </row>
    <row r="1027" spans="11:15" x14ac:dyDescent="0.2">
      <c r="K1027" t="s">
        <v>8219</v>
      </c>
      <c r="L1027">
        <v>115</v>
      </c>
      <c r="N1027" t="s">
        <v>8221</v>
      </c>
      <c r="O1027">
        <v>2</v>
      </c>
    </row>
    <row r="1028" spans="11:15" x14ac:dyDescent="0.2">
      <c r="K1028" t="s">
        <v>8219</v>
      </c>
      <c r="L1028">
        <v>37</v>
      </c>
      <c r="N1028" t="s">
        <v>8221</v>
      </c>
      <c r="O1028">
        <v>33</v>
      </c>
    </row>
    <row r="1029" spans="11:15" x14ac:dyDescent="0.2">
      <c r="K1029" t="s">
        <v>8219</v>
      </c>
      <c r="L1029">
        <v>99</v>
      </c>
      <c r="N1029" t="s">
        <v>8221</v>
      </c>
      <c r="O1029">
        <v>0</v>
      </c>
    </row>
    <row r="1030" spans="11:15" x14ac:dyDescent="0.2">
      <c r="K1030" t="s">
        <v>8219</v>
      </c>
      <c r="L1030">
        <v>44</v>
      </c>
      <c r="N1030" t="s">
        <v>8221</v>
      </c>
      <c r="O1030">
        <v>0</v>
      </c>
    </row>
    <row r="1031" spans="11:15" x14ac:dyDescent="0.2">
      <c r="K1031" t="s">
        <v>8219</v>
      </c>
      <c r="L1031">
        <v>58</v>
      </c>
      <c r="N1031" t="s">
        <v>8221</v>
      </c>
      <c r="O1031">
        <v>1</v>
      </c>
    </row>
    <row r="1032" spans="11:15" x14ac:dyDescent="0.2">
      <c r="K1032" t="s">
        <v>8219</v>
      </c>
      <c r="L1032">
        <v>191</v>
      </c>
      <c r="N1032" t="s">
        <v>8221</v>
      </c>
      <c r="O1032">
        <v>13</v>
      </c>
    </row>
    <row r="1033" spans="11:15" x14ac:dyDescent="0.2">
      <c r="K1033" t="s">
        <v>8219</v>
      </c>
      <c r="L1033">
        <v>40</v>
      </c>
      <c r="N1033" t="s">
        <v>8221</v>
      </c>
      <c r="O1033">
        <v>2</v>
      </c>
    </row>
    <row r="1034" spans="11:15" x14ac:dyDescent="0.2">
      <c r="K1034" t="s">
        <v>8219</v>
      </c>
      <c r="L1034">
        <v>38</v>
      </c>
      <c r="N1034" t="s">
        <v>8221</v>
      </c>
      <c r="O1034">
        <v>36</v>
      </c>
    </row>
    <row r="1035" spans="11:15" x14ac:dyDescent="0.2">
      <c r="K1035" t="s">
        <v>8219</v>
      </c>
      <c r="L1035">
        <v>39</v>
      </c>
      <c r="N1035" t="s">
        <v>8221</v>
      </c>
      <c r="O1035">
        <v>1</v>
      </c>
    </row>
    <row r="1036" spans="11:15" x14ac:dyDescent="0.2">
      <c r="K1036" t="s">
        <v>8219</v>
      </c>
      <c r="L1036">
        <v>11</v>
      </c>
      <c r="N1036" t="s">
        <v>8221</v>
      </c>
      <c r="O1036">
        <v>15</v>
      </c>
    </row>
    <row r="1037" spans="11:15" x14ac:dyDescent="0.2">
      <c r="K1037" t="s">
        <v>8219</v>
      </c>
      <c r="L1037">
        <v>107</v>
      </c>
      <c r="N1037" t="s">
        <v>8221</v>
      </c>
      <c r="O1037">
        <v>1</v>
      </c>
    </row>
    <row r="1038" spans="11:15" x14ac:dyDescent="0.2">
      <c r="K1038" t="s">
        <v>8219</v>
      </c>
      <c r="L1038">
        <v>147</v>
      </c>
      <c r="N1038" t="s">
        <v>8221</v>
      </c>
      <c r="O1038">
        <v>0</v>
      </c>
    </row>
    <row r="1039" spans="11:15" x14ac:dyDescent="0.2">
      <c r="K1039" t="s">
        <v>8219</v>
      </c>
      <c r="L1039">
        <v>36</v>
      </c>
      <c r="N1039" t="s">
        <v>8221</v>
      </c>
      <c r="O1039">
        <v>1</v>
      </c>
    </row>
    <row r="1040" spans="11:15" x14ac:dyDescent="0.2">
      <c r="K1040" t="s">
        <v>8219</v>
      </c>
      <c r="L1040">
        <v>92</v>
      </c>
      <c r="N1040" t="s">
        <v>8221</v>
      </c>
      <c r="O1040">
        <v>0</v>
      </c>
    </row>
    <row r="1041" spans="11:15" x14ac:dyDescent="0.2">
      <c r="K1041" t="s">
        <v>8219</v>
      </c>
      <c r="L1041">
        <v>35</v>
      </c>
      <c r="N1041" t="s">
        <v>8221</v>
      </c>
      <c r="O1041">
        <v>0</v>
      </c>
    </row>
    <row r="1042" spans="11:15" x14ac:dyDescent="0.2">
      <c r="K1042" t="s">
        <v>8219</v>
      </c>
      <c r="L1042">
        <v>17</v>
      </c>
      <c r="N1042" t="s">
        <v>8221</v>
      </c>
      <c r="O1042">
        <v>1</v>
      </c>
    </row>
    <row r="1043" spans="11:15" x14ac:dyDescent="0.2">
      <c r="K1043" t="s">
        <v>8219</v>
      </c>
      <c r="L1043">
        <v>22</v>
      </c>
      <c r="N1043" t="s">
        <v>8221</v>
      </c>
      <c r="O1043">
        <v>39</v>
      </c>
    </row>
    <row r="1044" spans="11:15" x14ac:dyDescent="0.2">
      <c r="K1044" t="s">
        <v>8219</v>
      </c>
      <c r="L1044">
        <v>69</v>
      </c>
      <c r="N1044" t="s">
        <v>8221</v>
      </c>
      <c r="O1044">
        <v>0</v>
      </c>
    </row>
    <row r="1045" spans="11:15" x14ac:dyDescent="0.2">
      <c r="K1045" t="s">
        <v>8219</v>
      </c>
      <c r="L1045">
        <v>13</v>
      </c>
      <c r="N1045" t="s">
        <v>8221</v>
      </c>
      <c r="O1045">
        <v>0</v>
      </c>
    </row>
    <row r="1046" spans="11:15" x14ac:dyDescent="0.2">
      <c r="K1046" t="s">
        <v>8219</v>
      </c>
      <c r="L1046">
        <v>58</v>
      </c>
      <c r="N1046" t="s">
        <v>8221</v>
      </c>
      <c r="O1046">
        <v>3</v>
      </c>
    </row>
    <row r="1047" spans="11:15" x14ac:dyDescent="0.2">
      <c r="K1047" t="s">
        <v>8219</v>
      </c>
      <c r="L1047">
        <v>44</v>
      </c>
      <c r="N1047" t="s">
        <v>8221</v>
      </c>
      <c r="O1047">
        <v>1</v>
      </c>
    </row>
    <row r="1048" spans="11:15" x14ac:dyDescent="0.2">
      <c r="K1048" t="s">
        <v>8219</v>
      </c>
      <c r="L1048">
        <v>83</v>
      </c>
      <c r="N1048" t="s">
        <v>8221</v>
      </c>
      <c r="O1048">
        <v>13</v>
      </c>
    </row>
    <row r="1049" spans="11:15" x14ac:dyDescent="0.2">
      <c r="K1049" t="s">
        <v>8219</v>
      </c>
      <c r="L1049">
        <v>117</v>
      </c>
      <c r="N1049" t="s">
        <v>8221</v>
      </c>
      <c r="O1049">
        <v>0</v>
      </c>
    </row>
    <row r="1050" spans="11:15" x14ac:dyDescent="0.2">
      <c r="K1050" t="s">
        <v>8219</v>
      </c>
      <c r="L1050">
        <v>32</v>
      </c>
      <c r="N1050" t="s">
        <v>8221</v>
      </c>
      <c r="O1050">
        <v>6</v>
      </c>
    </row>
    <row r="1051" spans="11:15" x14ac:dyDescent="0.2">
      <c r="K1051" t="s">
        <v>8219</v>
      </c>
      <c r="L1051">
        <v>8</v>
      </c>
      <c r="N1051" t="s">
        <v>8221</v>
      </c>
      <c r="O1051">
        <v>0</v>
      </c>
    </row>
    <row r="1052" spans="11:15" x14ac:dyDescent="0.2">
      <c r="K1052" t="s">
        <v>8219</v>
      </c>
      <c r="L1052">
        <v>340</v>
      </c>
      <c r="N1052" t="s">
        <v>8221</v>
      </c>
      <c r="O1052">
        <v>14</v>
      </c>
    </row>
    <row r="1053" spans="11:15" x14ac:dyDescent="0.2">
      <c r="K1053" t="s">
        <v>8219</v>
      </c>
      <c r="L1053">
        <v>7</v>
      </c>
      <c r="N1053" t="s">
        <v>8221</v>
      </c>
      <c r="O1053">
        <v>5</v>
      </c>
    </row>
    <row r="1054" spans="11:15" x14ac:dyDescent="0.2">
      <c r="K1054" t="s">
        <v>8219</v>
      </c>
      <c r="L1054">
        <v>19</v>
      </c>
      <c r="N1054" t="s">
        <v>8221</v>
      </c>
      <c r="O1054">
        <v>6</v>
      </c>
    </row>
    <row r="1055" spans="11:15" x14ac:dyDescent="0.2">
      <c r="K1055" t="s">
        <v>8219</v>
      </c>
      <c r="L1055">
        <v>47</v>
      </c>
      <c r="N1055" t="s">
        <v>8221</v>
      </c>
      <c r="O1055">
        <v>15</v>
      </c>
    </row>
    <row r="1056" spans="11:15" x14ac:dyDescent="0.2">
      <c r="K1056" t="s">
        <v>8219</v>
      </c>
      <c r="L1056">
        <v>13</v>
      </c>
      <c r="N1056" t="s">
        <v>8221</v>
      </c>
      <c r="O1056">
        <v>0</v>
      </c>
    </row>
    <row r="1057" spans="11:15" x14ac:dyDescent="0.2">
      <c r="K1057" t="s">
        <v>8219</v>
      </c>
      <c r="L1057">
        <v>90</v>
      </c>
      <c r="N1057" t="s">
        <v>8221</v>
      </c>
      <c r="O1057">
        <v>1</v>
      </c>
    </row>
    <row r="1058" spans="11:15" x14ac:dyDescent="0.2">
      <c r="K1058" t="s">
        <v>8219</v>
      </c>
      <c r="L1058">
        <v>63</v>
      </c>
      <c r="N1058" t="s">
        <v>8221</v>
      </c>
      <c r="O1058">
        <v>9</v>
      </c>
    </row>
    <row r="1059" spans="11:15" x14ac:dyDescent="0.2">
      <c r="K1059" t="s">
        <v>8219</v>
      </c>
      <c r="L1059">
        <v>26</v>
      </c>
      <c r="N1059" t="s">
        <v>8221</v>
      </c>
      <c r="O1059">
        <v>3</v>
      </c>
    </row>
    <row r="1060" spans="11:15" x14ac:dyDescent="0.2">
      <c r="K1060" t="s">
        <v>8219</v>
      </c>
      <c r="L1060">
        <v>71</v>
      </c>
      <c r="N1060" t="s">
        <v>8221</v>
      </c>
      <c r="O1060">
        <v>3</v>
      </c>
    </row>
    <row r="1061" spans="11:15" x14ac:dyDescent="0.2">
      <c r="K1061" t="s">
        <v>8219</v>
      </c>
      <c r="L1061">
        <v>38</v>
      </c>
      <c r="N1061" t="s">
        <v>8221</v>
      </c>
      <c r="O1061">
        <v>1</v>
      </c>
    </row>
    <row r="1062" spans="11:15" x14ac:dyDescent="0.2">
      <c r="K1062" t="s">
        <v>8219</v>
      </c>
      <c r="L1062">
        <v>859</v>
      </c>
      <c r="N1062" t="s">
        <v>8221</v>
      </c>
      <c r="O1062">
        <v>3</v>
      </c>
    </row>
    <row r="1063" spans="11:15" x14ac:dyDescent="0.2">
      <c r="K1063" t="s">
        <v>8219</v>
      </c>
      <c r="L1063">
        <v>21</v>
      </c>
      <c r="N1063" t="s">
        <v>8221</v>
      </c>
      <c r="O1063">
        <v>0</v>
      </c>
    </row>
    <row r="1064" spans="11:15" x14ac:dyDescent="0.2">
      <c r="K1064" t="s">
        <v>8219</v>
      </c>
      <c r="L1064">
        <v>78</v>
      </c>
      <c r="N1064" t="s">
        <v>8221</v>
      </c>
      <c r="O1064">
        <v>2</v>
      </c>
    </row>
    <row r="1065" spans="11:15" x14ac:dyDescent="0.2">
      <c r="K1065" t="s">
        <v>8219</v>
      </c>
      <c r="L1065">
        <v>53</v>
      </c>
      <c r="N1065" t="s">
        <v>8221</v>
      </c>
      <c r="O1065">
        <v>10</v>
      </c>
    </row>
    <row r="1066" spans="11:15" x14ac:dyDescent="0.2">
      <c r="K1066" t="s">
        <v>8219</v>
      </c>
      <c r="L1066">
        <v>356</v>
      </c>
      <c r="N1066" t="s">
        <v>8221</v>
      </c>
      <c r="O1066">
        <v>60</v>
      </c>
    </row>
    <row r="1067" spans="11:15" x14ac:dyDescent="0.2">
      <c r="K1067" t="s">
        <v>8219</v>
      </c>
      <c r="L1067">
        <v>279</v>
      </c>
      <c r="N1067" t="s">
        <v>8221</v>
      </c>
      <c r="O1067">
        <v>5</v>
      </c>
    </row>
    <row r="1068" spans="11:15" x14ac:dyDescent="0.2">
      <c r="K1068" t="s">
        <v>8219</v>
      </c>
      <c r="L1068">
        <v>266</v>
      </c>
      <c r="N1068" t="s">
        <v>8221</v>
      </c>
      <c r="O1068">
        <v>9</v>
      </c>
    </row>
    <row r="1069" spans="11:15" x14ac:dyDescent="0.2">
      <c r="K1069" t="s">
        <v>8219</v>
      </c>
      <c r="L1069">
        <v>623</v>
      </c>
      <c r="N1069" t="s">
        <v>8221</v>
      </c>
      <c r="O1069">
        <v>13</v>
      </c>
    </row>
    <row r="1070" spans="11:15" x14ac:dyDescent="0.2">
      <c r="K1070" t="s">
        <v>8219</v>
      </c>
      <c r="L1070">
        <v>392</v>
      </c>
      <c r="N1070" t="s">
        <v>8221</v>
      </c>
      <c r="O1070">
        <v>0</v>
      </c>
    </row>
    <row r="1071" spans="11:15" x14ac:dyDescent="0.2">
      <c r="K1071" t="s">
        <v>8219</v>
      </c>
      <c r="L1071">
        <v>3562</v>
      </c>
      <c r="N1071" t="s">
        <v>8221</v>
      </c>
      <c r="O1071">
        <v>8</v>
      </c>
    </row>
    <row r="1072" spans="11:15" x14ac:dyDescent="0.2">
      <c r="K1072" t="s">
        <v>8219</v>
      </c>
      <c r="L1072">
        <v>514</v>
      </c>
      <c r="N1072" t="s">
        <v>8221</v>
      </c>
      <c r="O1072">
        <v>3</v>
      </c>
    </row>
    <row r="1073" spans="11:15" x14ac:dyDescent="0.2">
      <c r="K1073" t="s">
        <v>8219</v>
      </c>
      <c r="L1073">
        <v>88</v>
      </c>
      <c r="N1073" t="s">
        <v>8221</v>
      </c>
      <c r="O1073">
        <v>3</v>
      </c>
    </row>
    <row r="1074" spans="11:15" x14ac:dyDescent="0.2">
      <c r="K1074" t="s">
        <v>8219</v>
      </c>
      <c r="L1074">
        <v>537</v>
      </c>
      <c r="N1074" t="s">
        <v>8221</v>
      </c>
      <c r="O1074">
        <v>0</v>
      </c>
    </row>
    <row r="1075" spans="11:15" x14ac:dyDescent="0.2">
      <c r="K1075" t="s">
        <v>8219</v>
      </c>
      <c r="L1075">
        <v>25</v>
      </c>
      <c r="N1075" t="s">
        <v>8221</v>
      </c>
      <c r="O1075">
        <v>6</v>
      </c>
    </row>
    <row r="1076" spans="11:15" x14ac:dyDescent="0.2">
      <c r="K1076" t="s">
        <v>8219</v>
      </c>
      <c r="L1076">
        <v>3238</v>
      </c>
      <c r="N1076" t="s">
        <v>8221</v>
      </c>
      <c r="O1076">
        <v>4</v>
      </c>
    </row>
    <row r="1077" spans="11:15" x14ac:dyDescent="0.2">
      <c r="K1077" t="s">
        <v>8219</v>
      </c>
      <c r="L1077">
        <v>897</v>
      </c>
      <c r="N1077" t="s">
        <v>8221</v>
      </c>
      <c r="O1077">
        <v>1</v>
      </c>
    </row>
    <row r="1078" spans="11:15" x14ac:dyDescent="0.2">
      <c r="K1078" t="s">
        <v>8219</v>
      </c>
      <c r="L1078">
        <v>878</v>
      </c>
      <c r="N1078" t="s">
        <v>8221</v>
      </c>
      <c r="O1078">
        <v>29</v>
      </c>
    </row>
    <row r="1079" spans="11:15" x14ac:dyDescent="0.2">
      <c r="K1079" t="s">
        <v>8219</v>
      </c>
      <c r="L1079">
        <v>115</v>
      </c>
      <c r="N1079" t="s">
        <v>8221</v>
      </c>
      <c r="O1079">
        <v>0</v>
      </c>
    </row>
    <row r="1080" spans="11:15" x14ac:dyDescent="0.2">
      <c r="K1080" t="s">
        <v>8219</v>
      </c>
      <c r="L1080">
        <v>234</v>
      </c>
      <c r="N1080" t="s">
        <v>8221</v>
      </c>
      <c r="O1080">
        <v>4</v>
      </c>
    </row>
    <row r="1081" spans="11:15" x14ac:dyDescent="0.2">
      <c r="K1081" t="s">
        <v>8219</v>
      </c>
      <c r="L1081">
        <v>4330</v>
      </c>
      <c r="N1081" t="s">
        <v>8221</v>
      </c>
      <c r="O1081">
        <v>5</v>
      </c>
    </row>
    <row r="1082" spans="11:15" x14ac:dyDescent="0.2">
      <c r="K1082" t="s">
        <v>8219</v>
      </c>
      <c r="L1082">
        <v>651</v>
      </c>
      <c r="N1082" t="s">
        <v>8221</v>
      </c>
      <c r="O1082">
        <v>4</v>
      </c>
    </row>
    <row r="1083" spans="11:15" x14ac:dyDescent="0.2">
      <c r="K1083" t="s">
        <v>8219</v>
      </c>
      <c r="L1083">
        <v>251</v>
      </c>
      <c r="N1083" t="s">
        <v>8221</v>
      </c>
      <c r="O1083">
        <v>5</v>
      </c>
    </row>
    <row r="1084" spans="11:15" x14ac:dyDescent="0.2">
      <c r="K1084" t="s">
        <v>8219</v>
      </c>
      <c r="L1084">
        <v>263</v>
      </c>
      <c r="N1084" t="s">
        <v>8221</v>
      </c>
      <c r="O1084">
        <v>1</v>
      </c>
    </row>
    <row r="1085" spans="11:15" x14ac:dyDescent="0.2">
      <c r="K1085" t="s">
        <v>8219</v>
      </c>
      <c r="L1085">
        <v>28</v>
      </c>
      <c r="N1085" t="s">
        <v>8221</v>
      </c>
      <c r="O1085">
        <v>1</v>
      </c>
    </row>
    <row r="1086" spans="11:15" x14ac:dyDescent="0.2">
      <c r="K1086" t="s">
        <v>8219</v>
      </c>
      <c r="L1086">
        <v>721</v>
      </c>
      <c r="N1086" t="s">
        <v>8221</v>
      </c>
      <c r="O1086">
        <v>0</v>
      </c>
    </row>
    <row r="1087" spans="11:15" x14ac:dyDescent="0.2">
      <c r="K1087" t="s">
        <v>8219</v>
      </c>
      <c r="L1087">
        <v>50</v>
      </c>
      <c r="N1087" t="s">
        <v>8221</v>
      </c>
      <c r="O1087">
        <v>14</v>
      </c>
    </row>
    <row r="1088" spans="11:15" x14ac:dyDescent="0.2">
      <c r="K1088" t="s">
        <v>8219</v>
      </c>
      <c r="L1088">
        <v>73</v>
      </c>
      <c r="N1088" t="s">
        <v>8221</v>
      </c>
      <c r="O1088">
        <v>3</v>
      </c>
    </row>
    <row r="1089" spans="11:15" x14ac:dyDescent="0.2">
      <c r="K1089" t="s">
        <v>8219</v>
      </c>
      <c r="L1089">
        <v>27</v>
      </c>
      <c r="N1089" t="s">
        <v>8221</v>
      </c>
      <c r="O1089">
        <v>10</v>
      </c>
    </row>
    <row r="1090" spans="11:15" x14ac:dyDescent="0.2">
      <c r="K1090" t="s">
        <v>8219</v>
      </c>
      <c r="L1090">
        <v>34</v>
      </c>
      <c r="N1090" t="s">
        <v>8221</v>
      </c>
      <c r="O1090">
        <v>17</v>
      </c>
    </row>
    <row r="1091" spans="11:15" x14ac:dyDescent="0.2">
      <c r="K1091" t="s">
        <v>8219</v>
      </c>
      <c r="L1091">
        <v>7</v>
      </c>
      <c r="N1091" t="s">
        <v>8221</v>
      </c>
      <c r="O1091">
        <v>2</v>
      </c>
    </row>
    <row r="1092" spans="11:15" x14ac:dyDescent="0.2">
      <c r="K1092" t="s">
        <v>8219</v>
      </c>
      <c r="L1092">
        <v>24</v>
      </c>
      <c r="N1092" t="s">
        <v>8221</v>
      </c>
      <c r="O1092">
        <v>0</v>
      </c>
    </row>
    <row r="1093" spans="11:15" x14ac:dyDescent="0.2">
      <c r="K1093" t="s">
        <v>8219</v>
      </c>
      <c r="L1093">
        <v>15</v>
      </c>
      <c r="N1093" t="s">
        <v>8221</v>
      </c>
      <c r="O1093">
        <v>4</v>
      </c>
    </row>
    <row r="1094" spans="11:15" x14ac:dyDescent="0.2">
      <c r="K1094" t="s">
        <v>8219</v>
      </c>
      <c r="L1094">
        <v>72</v>
      </c>
      <c r="N1094" t="s">
        <v>8221</v>
      </c>
      <c r="O1094">
        <v>12</v>
      </c>
    </row>
    <row r="1095" spans="11:15" x14ac:dyDescent="0.2">
      <c r="K1095" t="s">
        <v>8219</v>
      </c>
      <c r="L1095">
        <v>120</v>
      </c>
      <c r="N1095" t="s">
        <v>8221</v>
      </c>
      <c r="O1095">
        <v>3</v>
      </c>
    </row>
    <row r="1096" spans="11:15" x14ac:dyDescent="0.2">
      <c r="K1096" t="s">
        <v>8219</v>
      </c>
      <c r="L1096">
        <v>123</v>
      </c>
      <c r="N1096" t="s">
        <v>8221</v>
      </c>
      <c r="O1096">
        <v>12</v>
      </c>
    </row>
    <row r="1097" spans="11:15" x14ac:dyDescent="0.2">
      <c r="K1097" t="s">
        <v>8219</v>
      </c>
      <c r="L1097">
        <v>1</v>
      </c>
      <c r="N1097" t="s">
        <v>8221</v>
      </c>
      <c r="O1097">
        <v>0</v>
      </c>
    </row>
    <row r="1098" spans="11:15" x14ac:dyDescent="0.2">
      <c r="K1098" t="s">
        <v>8219</v>
      </c>
      <c r="L1098">
        <v>24</v>
      </c>
      <c r="N1098" t="s">
        <v>8221</v>
      </c>
      <c r="O1098">
        <v>7</v>
      </c>
    </row>
    <row r="1099" spans="11:15" x14ac:dyDescent="0.2">
      <c r="K1099" t="s">
        <v>8219</v>
      </c>
      <c r="L1099">
        <v>33</v>
      </c>
      <c r="N1099" t="s">
        <v>8221</v>
      </c>
      <c r="O1099">
        <v>2</v>
      </c>
    </row>
    <row r="1100" spans="11:15" x14ac:dyDescent="0.2">
      <c r="K1100" t="s">
        <v>8219</v>
      </c>
      <c r="L1100">
        <v>14</v>
      </c>
      <c r="N1100" t="s">
        <v>8221</v>
      </c>
      <c r="O1100">
        <v>1</v>
      </c>
    </row>
    <row r="1101" spans="11:15" x14ac:dyDescent="0.2">
      <c r="K1101" t="s">
        <v>8219</v>
      </c>
      <c r="L1101">
        <v>9</v>
      </c>
      <c r="N1101" t="s">
        <v>8221</v>
      </c>
      <c r="O1101">
        <v>4</v>
      </c>
    </row>
    <row r="1102" spans="11:15" x14ac:dyDescent="0.2">
      <c r="K1102" t="s">
        <v>8219</v>
      </c>
      <c r="L1102">
        <v>76</v>
      </c>
      <c r="N1102" t="s">
        <v>8221</v>
      </c>
      <c r="O1102">
        <v>4</v>
      </c>
    </row>
    <row r="1103" spans="11:15" x14ac:dyDescent="0.2">
      <c r="K1103" t="s">
        <v>8219</v>
      </c>
      <c r="L1103">
        <v>19</v>
      </c>
      <c r="N1103" t="s">
        <v>8221</v>
      </c>
      <c r="O1103">
        <v>17</v>
      </c>
    </row>
    <row r="1104" spans="11:15" x14ac:dyDescent="0.2">
      <c r="K1104" t="s">
        <v>8219</v>
      </c>
      <c r="L1104">
        <v>69</v>
      </c>
      <c r="N1104" t="s">
        <v>8221</v>
      </c>
      <c r="O1104">
        <v>7</v>
      </c>
    </row>
    <row r="1105" spans="11:15" x14ac:dyDescent="0.2">
      <c r="K1105" t="s">
        <v>8219</v>
      </c>
      <c r="L1105">
        <v>218</v>
      </c>
      <c r="N1105" t="s">
        <v>8221</v>
      </c>
      <c r="O1105">
        <v>2</v>
      </c>
    </row>
    <row r="1106" spans="11:15" x14ac:dyDescent="0.2">
      <c r="K1106" t="s">
        <v>8219</v>
      </c>
      <c r="L1106">
        <v>30</v>
      </c>
      <c r="N1106" t="s">
        <v>8221</v>
      </c>
      <c r="O1106">
        <v>5</v>
      </c>
    </row>
    <row r="1107" spans="11:15" x14ac:dyDescent="0.2">
      <c r="K1107" t="s">
        <v>8219</v>
      </c>
      <c r="L1107">
        <v>100</v>
      </c>
      <c r="N1107" t="s">
        <v>8221</v>
      </c>
      <c r="O1107">
        <v>1</v>
      </c>
    </row>
    <row r="1108" spans="11:15" x14ac:dyDescent="0.2">
      <c r="K1108" t="s">
        <v>8219</v>
      </c>
      <c r="L1108">
        <v>296</v>
      </c>
      <c r="N1108" t="s">
        <v>8221</v>
      </c>
      <c r="O1108">
        <v>1</v>
      </c>
    </row>
    <row r="1109" spans="11:15" x14ac:dyDescent="0.2">
      <c r="K1109" t="s">
        <v>8219</v>
      </c>
      <c r="L1109">
        <v>1204</v>
      </c>
      <c r="N1109" t="s">
        <v>8221</v>
      </c>
      <c r="O1109">
        <v>14</v>
      </c>
    </row>
    <row r="1110" spans="11:15" x14ac:dyDescent="0.2">
      <c r="K1110" t="s">
        <v>8219</v>
      </c>
      <c r="L1110">
        <v>321</v>
      </c>
      <c r="N1110" t="s">
        <v>8221</v>
      </c>
      <c r="O1110">
        <v>26</v>
      </c>
    </row>
    <row r="1111" spans="11:15" x14ac:dyDescent="0.2">
      <c r="K1111" t="s">
        <v>8219</v>
      </c>
      <c r="L1111">
        <v>301</v>
      </c>
      <c r="N1111" t="s">
        <v>8221</v>
      </c>
      <c r="O1111">
        <v>2</v>
      </c>
    </row>
    <row r="1112" spans="11:15" x14ac:dyDescent="0.2">
      <c r="K1112" t="s">
        <v>8219</v>
      </c>
      <c r="L1112">
        <v>144</v>
      </c>
      <c r="N1112" t="s">
        <v>8221</v>
      </c>
      <c r="O1112">
        <v>1</v>
      </c>
    </row>
    <row r="1113" spans="11:15" x14ac:dyDescent="0.2">
      <c r="K1113" t="s">
        <v>8219</v>
      </c>
      <c r="L1113">
        <v>539</v>
      </c>
      <c r="N1113" t="s">
        <v>8221</v>
      </c>
      <c r="O1113">
        <v>3</v>
      </c>
    </row>
    <row r="1114" spans="11:15" x14ac:dyDescent="0.2">
      <c r="K1114" t="s">
        <v>8219</v>
      </c>
      <c r="L1114">
        <v>498</v>
      </c>
      <c r="N1114" t="s">
        <v>8221</v>
      </c>
      <c r="O1114">
        <v>7</v>
      </c>
    </row>
    <row r="1115" spans="11:15" x14ac:dyDescent="0.2">
      <c r="K1115" t="s">
        <v>8219</v>
      </c>
      <c r="L1115">
        <v>1113</v>
      </c>
      <c r="N1115" t="s">
        <v>8221</v>
      </c>
      <c r="O1115">
        <v>9</v>
      </c>
    </row>
    <row r="1116" spans="11:15" x14ac:dyDescent="0.2">
      <c r="K1116" t="s">
        <v>8219</v>
      </c>
      <c r="L1116">
        <v>988</v>
      </c>
      <c r="N1116" t="s">
        <v>8221</v>
      </c>
      <c r="O1116">
        <v>20</v>
      </c>
    </row>
    <row r="1117" spans="11:15" x14ac:dyDescent="0.2">
      <c r="K1117" t="s">
        <v>8219</v>
      </c>
      <c r="L1117">
        <v>391</v>
      </c>
      <c r="N1117" t="s">
        <v>8221</v>
      </c>
      <c r="O1117">
        <v>6</v>
      </c>
    </row>
    <row r="1118" spans="11:15" x14ac:dyDescent="0.2">
      <c r="K1118" t="s">
        <v>8219</v>
      </c>
      <c r="L1118">
        <v>28</v>
      </c>
      <c r="N1118" t="s">
        <v>8221</v>
      </c>
      <c r="O1118">
        <v>13</v>
      </c>
    </row>
    <row r="1119" spans="11:15" x14ac:dyDescent="0.2">
      <c r="K1119" t="s">
        <v>8219</v>
      </c>
      <c r="L1119">
        <v>147</v>
      </c>
      <c r="N1119" t="s">
        <v>8221</v>
      </c>
      <c r="O1119">
        <v>1</v>
      </c>
    </row>
    <row r="1120" spans="11:15" x14ac:dyDescent="0.2">
      <c r="K1120" t="s">
        <v>8219</v>
      </c>
      <c r="L1120">
        <v>680</v>
      </c>
      <c r="N1120" t="s">
        <v>8221</v>
      </c>
      <c r="O1120">
        <v>202</v>
      </c>
    </row>
    <row r="1121" spans="11:15" x14ac:dyDescent="0.2">
      <c r="K1121" t="s">
        <v>8219</v>
      </c>
      <c r="L1121">
        <v>983</v>
      </c>
      <c r="N1121" t="s">
        <v>8221</v>
      </c>
      <c r="O1121">
        <v>0</v>
      </c>
    </row>
    <row r="1122" spans="11:15" x14ac:dyDescent="0.2">
      <c r="K1122" t="s">
        <v>8219</v>
      </c>
      <c r="L1122">
        <v>79</v>
      </c>
      <c r="N1122" t="s">
        <v>8221</v>
      </c>
      <c r="O1122">
        <v>1</v>
      </c>
    </row>
    <row r="1123" spans="11:15" x14ac:dyDescent="0.2">
      <c r="K1123" t="s">
        <v>8219</v>
      </c>
      <c r="L1123">
        <v>426</v>
      </c>
      <c r="N1123" t="s">
        <v>8221</v>
      </c>
      <c r="O1123">
        <v>0</v>
      </c>
    </row>
    <row r="1124" spans="11:15" x14ac:dyDescent="0.2">
      <c r="K1124" t="s">
        <v>8219</v>
      </c>
      <c r="L1124">
        <v>96</v>
      </c>
      <c r="N1124" t="s">
        <v>8221</v>
      </c>
      <c r="O1124">
        <v>2</v>
      </c>
    </row>
    <row r="1125" spans="11:15" x14ac:dyDescent="0.2">
      <c r="K1125" t="s">
        <v>8219</v>
      </c>
      <c r="L1125">
        <v>163</v>
      </c>
      <c r="N1125" t="s">
        <v>8221</v>
      </c>
      <c r="O1125">
        <v>13</v>
      </c>
    </row>
    <row r="1126" spans="11:15" x14ac:dyDescent="0.2">
      <c r="K1126" t="s">
        <v>8219</v>
      </c>
      <c r="L1126">
        <v>2525</v>
      </c>
      <c r="N1126" t="s">
        <v>8221</v>
      </c>
      <c r="O1126">
        <v>9</v>
      </c>
    </row>
    <row r="1127" spans="11:15" x14ac:dyDescent="0.2">
      <c r="K1127" t="s">
        <v>8219</v>
      </c>
      <c r="L1127">
        <v>2035</v>
      </c>
      <c r="N1127" t="s">
        <v>8221</v>
      </c>
      <c r="O1127">
        <v>2</v>
      </c>
    </row>
    <row r="1128" spans="11:15" x14ac:dyDescent="0.2">
      <c r="K1128" t="s">
        <v>8219</v>
      </c>
      <c r="L1128">
        <v>290</v>
      </c>
      <c r="N1128" t="s">
        <v>8221</v>
      </c>
      <c r="O1128">
        <v>0</v>
      </c>
    </row>
    <row r="1129" spans="11:15" x14ac:dyDescent="0.2">
      <c r="K1129" t="s">
        <v>8219</v>
      </c>
      <c r="L1129">
        <v>1980</v>
      </c>
      <c r="N1129" t="s">
        <v>8221</v>
      </c>
      <c r="O1129">
        <v>35</v>
      </c>
    </row>
    <row r="1130" spans="11:15" x14ac:dyDescent="0.2">
      <c r="K1130" t="s">
        <v>8219</v>
      </c>
      <c r="L1130">
        <v>57</v>
      </c>
      <c r="N1130" t="s">
        <v>8221</v>
      </c>
      <c r="O1130">
        <v>2</v>
      </c>
    </row>
    <row r="1131" spans="11:15" x14ac:dyDescent="0.2">
      <c r="K1131" t="s">
        <v>8219</v>
      </c>
      <c r="L1131">
        <v>380</v>
      </c>
      <c r="N1131" t="s">
        <v>8221</v>
      </c>
      <c r="O1131">
        <v>3</v>
      </c>
    </row>
    <row r="1132" spans="11:15" x14ac:dyDescent="0.2">
      <c r="K1132" t="s">
        <v>8219</v>
      </c>
      <c r="L1132">
        <v>128</v>
      </c>
      <c r="N1132" t="s">
        <v>8221</v>
      </c>
      <c r="O1132">
        <v>0</v>
      </c>
    </row>
    <row r="1133" spans="11:15" x14ac:dyDescent="0.2">
      <c r="K1133" t="s">
        <v>8219</v>
      </c>
      <c r="L1133">
        <v>180</v>
      </c>
      <c r="N1133" t="s">
        <v>8221</v>
      </c>
      <c r="O1133">
        <v>1</v>
      </c>
    </row>
    <row r="1134" spans="11:15" x14ac:dyDescent="0.2">
      <c r="K1134" t="s">
        <v>8219</v>
      </c>
      <c r="L1134">
        <v>571</v>
      </c>
      <c r="N1134" t="s">
        <v>8221</v>
      </c>
      <c r="O1134">
        <v>0</v>
      </c>
    </row>
    <row r="1135" spans="11:15" x14ac:dyDescent="0.2">
      <c r="K1135" t="s">
        <v>8219</v>
      </c>
      <c r="L1135">
        <v>480</v>
      </c>
      <c r="N1135" t="s">
        <v>8221</v>
      </c>
      <c r="O1135">
        <v>0</v>
      </c>
    </row>
    <row r="1136" spans="11:15" x14ac:dyDescent="0.2">
      <c r="K1136" t="s">
        <v>8219</v>
      </c>
      <c r="L1136">
        <v>249</v>
      </c>
      <c r="N1136" t="s">
        <v>8221</v>
      </c>
      <c r="O1136">
        <v>3</v>
      </c>
    </row>
    <row r="1137" spans="11:15" x14ac:dyDescent="0.2">
      <c r="K1137" t="s">
        <v>8219</v>
      </c>
      <c r="L1137">
        <v>84</v>
      </c>
      <c r="N1137" t="s">
        <v>8221</v>
      </c>
      <c r="O1137">
        <v>11</v>
      </c>
    </row>
    <row r="1138" spans="11:15" x14ac:dyDescent="0.2">
      <c r="K1138" t="s">
        <v>8219</v>
      </c>
      <c r="L1138">
        <v>197</v>
      </c>
      <c r="N1138" t="s">
        <v>8221</v>
      </c>
      <c r="O1138">
        <v>6</v>
      </c>
    </row>
    <row r="1139" spans="11:15" x14ac:dyDescent="0.2">
      <c r="K1139" t="s">
        <v>8219</v>
      </c>
      <c r="L1139">
        <v>271</v>
      </c>
      <c r="N1139" t="s">
        <v>8221</v>
      </c>
      <c r="O1139">
        <v>0</v>
      </c>
    </row>
    <row r="1140" spans="11:15" x14ac:dyDescent="0.2">
      <c r="K1140" t="s">
        <v>8219</v>
      </c>
      <c r="L1140">
        <v>50</v>
      </c>
      <c r="N1140" t="s">
        <v>8221</v>
      </c>
      <c r="O1140">
        <v>67</v>
      </c>
    </row>
    <row r="1141" spans="11:15" x14ac:dyDescent="0.2">
      <c r="K1141" t="s">
        <v>8219</v>
      </c>
      <c r="L1141">
        <v>169</v>
      </c>
      <c r="N1141" t="s">
        <v>8221</v>
      </c>
      <c r="O1141">
        <v>23</v>
      </c>
    </row>
    <row r="1142" spans="11:15" x14ac:dyDescent="0.2">
      <c r="K1142" t="s">
        <v>8219</v>
      </c>
      <c r="L1142">
        <v>205</v>
      </c>
      <c r="N1142" t="s">
        <v>8221</v>
      </c>
      <c r="O1142">
        <v>72</v>
      </c>
    </row>
    <row r="1143" spans="11:15" x14ac:dyDescent="0.2">
      <c r="K1143" t="s">
        <v>8219</v>
      </c>
      <c r="L1143">
        <v>206</v>
      </c>
      <c r="N1143" t="s">
        <v>8221</v>
      </c>
      <c r="O1143">
        <v>2</v>
      </c>
    </row>
    <row r="1144" spans="11:15" x14ac:dyDescent="0.2">
      <c r="K1144" t="s">
        <v>8219</v>
      </c>
      <c r="L1144">
        <v>84</v>
      </c>
      <c r="N1144" t="s">
        <v>8221</v>
      </c>
      <c r="O1144">
        <v>15</v>
      </c>
    </row>
    <row r="1145" spans="11:15" x14ac:dyDescent="0.2">
      <c r="K1145" t="s">
        <v>8219</v>
      </c>
      <c r="L1145">
        <v>210</v>
      </c>
      <c r="N1145" t="s">
        <v>8221</v>
      </c>
      <c r="O1145">
        <v>1</v>
      </c>
    </row>
    <row r="1146" spans="11:15" x14ac:dyDescent="0.2">
      <c r="K1146" t="s">
        <v>8219</v>
      </c>
      <c r="L1146">
        <v>181</v>
      </c>
      <c r="N1146" t="s">
        <v>8221</v>
      </c>
      <c r="O1146">
        <v>2</v>
      </c>
    </row>
    <row r="1147" spans="11:15" x14ac:dyDescent="0.2">
      <c r="K1147" t="s">
        <v>8219</v>
      </c>
      <c r="L1147">
        <v>60</v>
      </c>
      <c r="N1147" t="s">
        <v>8221</v>
      </c>
      <c r="O1147">
        <v>7</v>
      </c>
    </row>
    <row r="1148" spans="11:15" x14ac:dyDescent="0.2">
      <c r="K1148" t="s">
        <v>8219</v>
      </c>
      <c r="L1148">
        <v>445</v>
      </c>
      <c r="N1148" t="s">
        <v>8221</v>
      </c>
      <c r="O1148">
        <v>16</v>
      </c>
    </row>
    <row r="1149" spans="11:15" x14ac:dyDescent="0.2">
      <c r="K1149" t="s">
        <v>8219</v>
      </c>
      <c r="L1149">
        <v>17</v>
      </c>
      <c r="N1149" t="s">
        <v>8221</v>
      </c>
      <c r="O1149">
        <v>117</v>
      </c>
    </row>
    <row r="1150" spans="11:15" x14ac:dyDescent="0.2">
      <c r="K1150" t="s">
        <v>8219</v>
      </c>
      <c r="L1150">
        <v>194</v>
      </c>
      <c r="N1150" t="s">
        <v>8221</v>
      </c>
      <c r="O1150">
        <v>2</v>
      </c>
    </row>
    <row r="1151" spans="11:15" x14ac:dyDescent="0.2">
      <c r="K1151" t="s">
        <v>8219</v>
      </c>
      <c r="L1151">
        <v>404</v>
      </c>
      <c r="N1151" t="s">
        <v>8221</v>
      </c>
      <c r="O1151">
        <v>7</v>
      </c>
    </row>
    <row r="1152" spans="11:15" x14ac:dyDescent="0.2">
      <c r="K1152" t="s">
        <v>8219</v>
      </c>
      <c r="L1152">
        <v>194</v>
      </c>
      <c r="N1152" t="s">
        <v>8221</v>
      </c>
      <c r="O1152">
        <v>3</v>
      </c>
    </row>
    <row r="1153" spans="11:15" x14ac:dyDescent="0.2">
      <c r="K1153" t="s">
        <v>8219</v>
      </c>
      <c r="L1153">
        <v>902</v>
      </c>
      <c r="N1153" t="s">
        <v>8221</v>
      </c>
      <c r="O1153">
        <v>20</v>
      </c>
    </row>
    <row r="1154" spans="11:15" x14ac:dyDescent="0.2">
      <c r="K1154" t="s">
        <v>8219</v>
      </c>
      <c r="L1154">
        <v>1670</v>
      </c>
      <c r="N1154" t="s">
        <v>8221</v>
      </c>
      <c r="O1154">
        <v>50</v>
      </c>
    </row>
    <row r="1155" spans="11:15" x14ac:dyDescent="0.2">
      <c r="K1155" t="s">
        <v>8219</v>
      </c>
      <c r="L1155">
        <v>1328</v>
      </c>
      <c r="N1155" t="s">
        <v>8221</v>
      </c>
      <c r="O1155">
        <v>2</v>
      </c>
    </row>
    <row r="1156" spans="11:15" x14ac:dyDescent="0.2">
      <c r="K1156" t="s">
        <v>8219</v>
      </c>
      <c r="L1156">
        <v>944</v>
      </c>
      <c r="N1156" t="s">
        <v>8221</v>
      </c>
      <c r="O1156">
        <v>3</v>
      </c>
    </row>
    <row r="1157" spans="11:15" x14ac:dyDescent="0.2">
      <c r="K1157" t="s">
        <v>8219</v>
      </c>
      <c r="L1157">
        <v>147</v>
      </c>
      <c r="N1157" t="s">
        <v>8221</v>
      </c>
      <c r="O1157">
        <v>27</v>
      </c>
    </row>
    <row r="1158" spans="11:15" x14ac:dyDescent="0.2">
      <c r="K1158" t="s">
        <v>8219</v>
      </c>
      <c r="L1158">
        <v>99</v>
      </c>
      <c r="N1158" t="s">
        <v>8221</v>
      </c>
      <c r="O1158">
        <v>7</v>
      </c>
    </row>
    <row r="1159" spans="11:15" x14ac:dyDescent="0.2">
      <c r="K1159" t="s">
        <v>8219</v>
      </c>
      <c r="L1159">
        <v>79</v>
      </c>
      <c r="N1159" t="s">
        <v>8221</v>
      </c>
      <c r="O1159">
        <v>5</v>
      </c>
    </row>
    <row r="1160" spans="11:15" x14ac:dyDescent="0.2">
      <c r="K1160" t="s">
        <v>8219</v>
      </c>
      <c r="L1160">
        <v>75</v>
      </c>
      <c r="N1160" t="s">
        <v>8221</v>
      </c>
      <c r="O1160">
        <v>0</v>
      </c>
    </row>
    <row r="1161" spans="11:15" x14ac:dyDescent="0.2">
      <c r="K1161" t="s">
        <v>8219</v>
      </c>
      <c r="L1161">
        <v>207</v>
      </c>
      <c r="N1161" t="s">
        <v>8221</v>
      </c>
      <c r="O1161">
        <v>3</v>
      </c>
    </row>
    <row r="1162" spans="11:15" x14ac:dyDescent="0.2">
      <c r="K1162" t="s">
        <v>8219</v>
      </c>
      <c r="L1162">
        <v>102</v>
      </c>
      <c r="N1162" t="s">
        <v>8221</v>
      </c>
      <c r="O1162">
        <v>6</v>
      </c>
    </row>
    <row r="1163" spans="11:15" x14ac:dyDescent="0.2">
      <c r="K1163" t="s">
        <v>8219</v>
      </c>
      <c r="L1163">
        <v>32</v>
      </c>
      <c r="N1163" t="s">
        <v>8221</v>
      </c>
      <c r="O1163">
        <v>9</v>
      </c>
    </row>
    <row r="1164" spans="11:15" x14ac:dyDescent="0.2">
      <c r="K1164" t="s">
        <v>8219</v>
      </c>
      <c r="L1164">
        <v>480</v>
      </c>
      <c r="N1164" t="s">
        <v>8221</v>
      </c>
      <c r="O1164">
        <v>3</v>
      </c>
    </row>
    <row r="1165" spans="11:15" x14ac:dyDescent="0.2">
      <c r="K1165" t="s">
        <v>8219</v>
      </c>
      <c r="L1165">
        <v>11</v>
      </c>
      <c r="N1165" t="s">
        <v>8221</v>
      </c>
      <c r="O1165">
        <v>2</v>
      </c>
    </row>
    <row r="1166" spans="11:15" x14ac:dyDescent="0.2">
      <c r="K1166" t="s">
        <v>8219</v>
      </c>
      <c r="L1166">
        <v>12</v>
      </c>
      <c r="N1166" t="s">
        <v>8221</v>
      </c>
      <c r="O1166">
        <v>3</v>
      </c>
    </row>
    <row r="1167" spans="11:15" x14ac:dyDescent="0.2">
      <c r="K1167" t="s">
        <v>8219</v>
      </c>
      <c r="L1167">
        <v>48</v>
      </c>
      <c r="N1167" t="s">
        <v>8221</v>
      </c>
      <c r="O1167">
        <v>45</v>
      </c>
    </row>
    <row r="1168" spans="11:15" x14ac:dyDescent="0.2">
      <c r="K1168" t="s">
        <v>8219</v>
      </c>
      <c r="L1168">
        <v>59</v>
      </c>
      <c r="N1168" t="s">
        <v>8221</v>
      </c>
      <c r="O1168">
        <v>9</v>
      </c>
    </row>
    <row r="1169" spans="11:15" x14ac:dyDescent="0.2">
      <c r="K1169" t="s">
        <v>8219</v>
      </c>
      <c r="L1169">
        <v>79</v>
      </c>
      <c r="N1169" t="s">
        <v>8221</v>
      </c>
      <c r="O1169">
        <v>9</v>
      </c>
    </row>
    <row r="1170" spans="11:15" x14ac:dyDescent="0.2">
      <c r="K1170" t="s">
        <v>8219</v>
      </c>
      <c r="L1170">
        <v>14</v>
      </c>
      <c r="N1170" t="s">
        <v>8221</v>
      </c>
      <c r="O1170">
        <v>21</v>
      </c>
    </row>
    <row r="1171" spans="11:15" x14ac:dyDescent="0.2">
      <c r="K1171" t="s">
        <v>8219</v>
      </c>
      <c r="L1171">
        <v>106</v>
      </c>
      <c r="N1171" t="s">
        <v>8221</v>
      </c>
      <c r="O1171">
        <v>17</v>
      </c>
    </row>
    <row r="1172" spans="11:15" x14ac:dyDescent="0.2">
      <c r="K1172" t="s">
        <v>8219</v>
      </c>
      <c r="L1172">
        <v>25</v>
      </c>
      <c r="N1172" t="s">
        <v>8221</v>
      </c>
      <c r="O1172">
        <v>1</v>
      </c>
    </row>
    <row r="1173" spans="11:15" x14ac:dyDescent="0.2">
      <c r="K1173" t="s">
        <v>8219</v>
      </c>
      <c r="L1173">
        <v>25</v>
      </c>
      <c r="N1173" t="s">
        <v>8221</v>
      </c>
      <c r="O1173">
        <v>1</v>
      </c>
    </row>
    <row r="1174" spans="11:15" x14ac:dyDescent="0.2">
      <c r="K1174" t="s">
        <v>8219</v>
      </c>
      <c r="L1174">
        <v>29</v>
      </c>
      <c r="N1174" t="s">
        <v>8221</v>
      </c>
      <c r="O1174">
        <v>14</v>
      </c>
    </row>
    <row r="1175" spans="11:15" x14ac:dyDescent="0.2">
      <c r="K1175" t="s">
        <v>8219</v>
      </c>
      <c r="L1175">
        <v>43</v>
      </c>
      <c r="N1175" t="s">
        <v>8221</v>
      </c>
      <c r="O1175">
        <v>42</v>
      </c>
    </row>
    <row r="1176" spans="11:15" x14ac:dyDescent="0.2">
      <c r="K1176" t="s">
        <v>8219</v>
      </c>
      <c r="L1176">
        <v>46</v>
      </c>
      <c r="N1176" t="s">
        <v>8221</v>
      </c>
      <c r="O1176">
        <v>27</v>
      </c>
    </row>
    <row r="1177" spans="11:15" x14ac:dyDescent="0.2">
      <c r="K1177" t="s">
        <v>8219</v>
      </c>
      <c r="L1177">
        <v>27</v>
      </c>
      <c r="N1177" t="s">
        <v>8221</v>
      </c>
      <c r="O1177">
        <v>5</v>
      </c>
    </row>
    <row r="1178" spans="11:15" x14ac:dyDescent="0.2">
      <c r="K1178" t="s">
        <v>8219</v>
      </c>
      <c r="L1178">
        <v>112</v>
      </c>
      <c r="N1178" t="s">
        <v>8221</v>
      </c>
      <c r="O1178">
        <v>13</v>
      </c>
    </row>
    <row r="1179" spans="11:15" x14ac:dyDescent="0.2">
      <c r="K1179" t="s">
        <v>8219</v>
      </c>
      <c r="L1179">
        <v>34</v>
      </c>
      <c r="N1179" t="s">
        <v>8221</v>
      </c>
      <c r="O1179">
        <v>12</v>
      </c>
    </row>
    <row r="1180" spans="11:15" x14ac:dyDescent="0.2">
      <c r="K1180" t="s">
        <v>8219</v>
      </c>
      <c r="L1180">
        <v>145</v>
      </c>
      <c r="N1180" t="s">
        <v>8221</v>
      </c>
      <c r="O1180">
        <v>90</v>
      </c>
    </row>
    <row r="1181" spans="11:15" x14ac:dyDescent="0.2">
      <c r="K1181" t="s">
        <v>8219</v>
      </c>
      <c r="L1181">
        <v>19</v>
      </c>
      <c r="N1181" t="s">
        <v>8221</v>
      </c>
      <c r="O1181">
        <v>2</v>
      </c>
    </row>
    <row r="1182" spans="11:15" x14ac:dyDescent="0.2">
      <c r="K1182" t="s">
        <v>8219</v>
      </c>
      <c r="L1182">
        <v>288</v>
      </c>
      <c r="N1182" t="s">
        <v>8221</v>
      </c>
      <c r="O1182">
        <v>5</v>
      </c>
    </row>
    <row r="1183" spans="11:15" x14ac:dyDescent="0.2">
      <c r="K1183" t="s">
        <v>8219</v>
      </c>
      <c r="L1183">
        <v>14</v>
      </c>
      <c r="N1183" t="s">
        <v>8221</v>
      </c>
      <c r="O1183">
        <v>31</v>
      </c>
    </row>
    <row r="1184" spans="11:15" x14ac:dyDescent="0.2">
      <c r="K1184" t="s">
        <v>8219</v>
      </c>
      <c r="L1184">
        <v>7</v>
      </c>
      <c r="N1184" t="s">
        <v>8221</v>
      </c>
      <c r="O1184">
        <v>4</v>
      </c>
    </row>
    <row r="1185" spans="11:15" x14ac:dyDescent="0.2">
      <c r="K1185" t="s">
        <v>8219</v>
      </c>
      <c r="L1185">
        <v>211</v>
      </c>
      <c r="N1185" t="s">
        <v>8221</v>
      </c>
      <c r="O1185">
        <v>29</v>
      </c>
    </row>
    <row r="1186" spans="11:15" x14ac:dyDescent="0.2">
      <c r="K1186" t="s">
        <v>8219</v>
      </c>
      <c r="L1186">
        <v>85</v>
      </c>
      <c r="N1186" t="s">
        <v>8221</v>
      </c>
      <c r="O1186">
        <v>2</v>
      </c>
    </row>
    <row r="1187" spans="11:15" x14ac:dyDescent="0.2">
      <c r="K1187" t="s">
        <v>8219</v>
      </c>
      <c r="L1187">
        <v>103</v>
      </c>
      <c r="N1187" t="s">
        <v>8221</v>
      </c>
      <c r="O1187">
        <v>114</v>
      </c>
    </row>
    <row r="1188" spans="11:15" x14ac:dyDescent="0.2">
      <c r="K1188" t="s">
        <v>8219</v>
      </c>
      <c r="L1188">
        <v>113</v>
      </c>
      <c r="N1188" t="s">
        <v>8221</v>
      </c>
      <c r="O1188">
        <v>1</v>
      </c>
    </row>
    <row r="1189" spans="11:15" x14ac:dyDescent="0.2">
      <c r="K1189" t="s">
        <v>8219</v>
      </c>
      <c r="L1189">
        <v>167</v>
      </c>
      <c r="N1189" t="s">
        <v>8221</v>
      </c>
      <c r="O1189">
        <v>76</v>
      </c>
    </row>
    <row r="1190" spans="11:15" x14ac:dyDescent="0.2">
      <c r="K1190" t="s">
        <v>8219</v>
      </c>
      <c r="L1190">
        <v>73</v>
      </c>
      <c r="N1190" t="s">
        <v>8221</v>
      </c>
      <c r="O1190">
        <v>9</v>
      </c>
    </row>
    <row r="1191" spans="11:15" x14ac:dyDescent="0.2">
      <c r="K1191" t="s">
        <v>8219</v>
      </c>
      <c r="L1191">
        <v>75</v>
      </c>
      <c r="N1191" t="s">
        <v>8221</v>
      </c>
      <c r="O1191">
        <v>37</v>
      </c>
    </row>
    <row r="1192" spans="11:15" x14ac:dyDescent="0.2">
      <c r="K1192" t="s">
        <v>8219</v>
      </c>
      <c r="L1192">
        <v>614</v>
      </c>
      <c r="N1192" t="s">
        <v>8221</v>
      </c>
      <c r="O1192">
        <v>0</v>
      </c>
    </row>
    <row r="1193" spans="11:15" x14ac:dyDescent="0.2">
      <c r="K1193" t="s">
        <v>8219</v>
      </c>
      <c r="L1193">
        <v>107</v>
      </c>
      <c r="N1193" t="s">
        <v>8221</v>
      </c>
      <c r="O1193">
        <v>1</v>
      </c>
    </row>
    <row r="1194" spans="11:15" x14ac:dyDescent="0.2">
      <c r="K1194" t="s">
        <v>8219</v>
      </c>
      <c r="L1194">
        <v>1224</v>
      </c>
      <c r="N1194" t="s">
        <v>8221</v>
      </c>
      <c r="O1194">
        <v>10</v>
      </c>
    </row>
    <row r="1195" spans="11:15" x14ac:dyDescent="0.2">
      <c r="K1195" t="s">
        <v>8219</v>
      </c>
      <c r="L1195">
        <v>104</v>
      </c>
      <c r="N1195" t="s">
        <v>8221</v>
      </c>
      <c r="O1195">
        <v>1</v>
      </c>
    </row>
    <row r="1196" spans="11:15" x14ac:dyDescent="0.2">
      <c r="K1196" t="s">
        <v>8219</v>
      </c>
      <c r="L1196">
        <v>79</v>
      </c>
      <c r="N1196" t="s">
        <v>8221</v>
      </c>
      <c r="O1196">
        <v>2</v>
      </c>
    </row>
    <row r="1197" spans="11:15" x14ac:dyDescent="0.2">
      <c r="K1197" t="s">
        <v>8219</v>
      </c>
      <c r="L1197">
        <v>157</v>
      </c>
      <c r="N1197" t="s">
        <v>8221</v>
      </c>
      <c r="O1197">
        <v>1</v>
      </c>
    </row>
    <row r="1198" spans="11:15" x14ac:dyDescent="0.2">
      <c r="K1198" t="s">
        <v>8219</v>
      </c>
      <c r="L1198">
        <v>50</v>
      </c>
      <c r="N1198" t="s">
        <v>8221</v>
      </c>
      <c r="O1198">
        <v>10</v>
      </c>
    </row>
    <row r="1199" spans="11:15" x14ac:dyDescent="0.2">
      <c r="K1199" t="s">
        <v>8219</v>
      </c>
      <c r="L1199">
        <v>64</v>
      </c>
      <c r="N1199" t="s">
        <v>8221</v>
      </c>
      <c r="O1199">
        <v>9</v>
      </c>
    </row>
    <row r="1200" spans="11:15" x14ac:dyDescent="0.2">
      <c r="K1200" t="s">
        <v>8219</v>
      </c>
      <c r="L1200">
        <v>200</v>
      </c>
      <c r="N1200" t="s">
        <v>8221</v>
      </c>
      <c r="O1200">
        <v>19</v>
      </c>
    </row>
    <row r="1201" spans="11:15" x14ac:dyDescent="0.2">
      <c r="K1201" t="s">
        <v>8219</v>
      </c>
      <c r="L1201">
        <v>22</v>
      </c>
      <c r="N1201" t="s">
        <v>8221</v>
      </c>
      <c r="O1201">
        <v>0</v>
      </c>
    </row>
    <row r="1202" spans="11:15" x14ac:dyDescent="0.2">
      <c r="K1202" t="s">
        <v>8219</v>
      </c>
      <c r="L1202">
        <v>163</v>
      </c>
      <c r="N1202" t="s">
        <v>8221</v>
      </c>
      <c r="O1202">
        <v>4</v>
      </c>
    </row>
    <row r="1203" spans="11:15" x14ac:dyDescent="0.2">
      <c r="K1203" t="s">
        <v>8219</v>
      </c>
      <c r="L1203">
        <v>77</v>
      </c>
      <c r="N1203" t="s">
        <v>8221</v>
      </c>
      <c r="O1203">
        <v>8</v>
      </c>
    </row>
    <row r="1204" spans="11:15" x14ac:dyDescent="0.2">
      <c r="K1204" t="s">
        <v>8219</v>
      </c>
      <c r="L1204">
        <v>89</v>
      </c>
      <c r="N1204" t="s">
        <v>8221</v>
      </c>
      <c r="O1204">
        <v>24</v>
      </c>
    </row>
    <row r="1205" spans="11:15" x14ac:dyDescent="0.2">
      <c r="K1205" t="s">
        <v>8219</v>
      </c>
      <c r="L1205">
        <v>3355</v>
      </c>
      <c r="N1205" t="s">
        <v>8221</v>
      </c>
      <c r="O1205">
        <v>0</v>
      </c>
    </row>
    <row r="1206" spans="11:15" x14ac:dyDescent="0.2">
      <c r="K1206" t="s">
        <v>8219</v>
      </c>
      <c r="L1206">
        <v>537</v>
      </c>
      <c r="N1206" t="s">
        <v>8221</v>
      </c>
      <c r="O1206">
        <v>39</v>
      </c>
    </row>
    <row r="1207" spans="11:15" x14ac:dyDescent="0.2">
      <c r="K1207" t="s">
        <v>8219</v>
      </c>
      <c r="L1207">
        <v>125</v>
      </c>
      <c r="N1207" t="s">
        <v>8221</v>
      </c>
      <c r="O1207">
        <v>6</v>
      </c>
    </row>
    <row r="1208" spans="11:15" x14ac:dyDescent="0.2">
      <c r="K1208" t="s">
        <v>8219</v>
      </c>
      <c r="L1208">
        <v>163</v>
      </c>
      <c r="N1208" t="s">
        <v>8221</v>
      </c>
      <c r="O1208">
        <v>4</v>
      </c>
    </row>
    <row r="1209" spans="11:15" x14ac:dyDescent="0.2">
      <c r="K1209" t="s">
        <v>8219</v>
      </c>
      <c r="L1209">
        <v>283</v>
      </c>
      <c r="N1209" t="s">
        <v>8221</v>
      </c>
      <c r="O1209">
        <v>3</v>
      </c>
    </row>
    <row r="1210" spans="11:15" x14ac:dyDescent="0.2">
      <c r="K1210" t="s">
        <v>8219</v>
      </c>
      <c r="L1210">
        <v>352</v>
      </c>
      <c r="N1210" t="s">
        <v>8221</v>
      </c>
      <c r="O1210">
        <v>53</v>
      </c>
    </row>
    <row r="1211" spans="11:15" x14ac:dyDescent="0.2">
      <c r="K1211" t="s">
        <v>8219</v>
      </c>
      <c r="L1211">
        <v>94</v>
      </c>
      <c r="N1211" t="s">
        <v>8221</v>
      </c>
      <c r="O1211">
        <v>1</v>
      </c>
    </row>
    <row r="1212" spans="11:15" x14ac:dyDescent="0.2">
      <c r="K1212" t="s">
        <v>8219</v>
      </c>
      <c r="L1212">
        <v>67</v>
      </c>
      <c r="N1212" t="s">
        <v>8221</v>
      </c>
      <c r="O1212">
        <v>2</v>
      </c>
    </row>
    <row r="1213" spans="11:15" x14ac:dyDescent="0.2">
      <c r="K1213" t="s">
        <v>8219</v>
      </c>
      <c r="L1213">
        <v>221</v>
      </c>
      <c r="N1213" t="s">
        <v>8221</v>
      </c>
      <c r="O1213">
        <v>25</v>
      </c>
    </row>
    <row r="1214" spans="11:15" x14ac:dyDescent="0.2">
      <c r="K1214" t="s">
        <v>8219</v>
      </c>
      <c r="L1214">
        <v>2165</v>
      </c>
      <c r="N1214" t="s">
        <v>8221</v>
      </c>
      <c r="O1214">
        <v>6</v>
      </c>
    </row>
    <row r="1215" spans="11:15" x14ac:dyDescent="0.2">
      <c r="K1215" t="s">
        <v>8219</v>
      </c>
      <c r="L1215">
        <v>179</v>
      </c>
      <c r="N1215" t="s">
        <v>8221</v>
      </c>
      <c r="O1215">
        <v>0</v>
      </c>
    </row>
    <row r="1216" spans="11:15" x14ac:dyDescent="0.2">
      <c r="K1216" t="s">
        <v>8219</v>
      </c>
      <c r="L1216">
        <v>123</v>
      </c>
      <c r="N1216" t="s">
        <v>8221</v>
      </c>
      <c r="O1216">
        <v>12</v>
      </c>
    </row>
    <row r="1217" spans="11:15" x14ac:dyDescent="0.2">
      <c r="K1217" t="s">
        <v>8219</v>
      </c>
      <c r="L1217">
        <v>1104</v>
      </c>
      <c r="N1217" t="s">
        <v>8221</v>
      </c>
      <c r="O1217">
        <v>0</v>
      </c>
    </row>
    <row r="1218" spans="11:15" x14ac:dyDescent="0.2">
      <c r="K1218" t="s">
        <v>8219</v>
      </c>
      <c r="L1218">
        <v>403</v>
      </c>
      <c r="N1218" t="s">
        <v>8221</v>
      </c>
      <c r="O1218">
        <v>36</v>
      </c>
    </row>
    <row r="1219" spans="11:15" x14ac:dyDescent="0.2">
      <c r="K1219" t="s">
        <v>8219</v>
      </c>
      <c r="L1219">
        <v>109</v>
      </c>
      <c r="N1219" t="s">
        <v>8221</v>
      </c>
      <c r="O1219">
        <v>0</v>
      </c>
    </row>
    <row r="1220" spans="11:15" x14ac:dyDescent="0.2">
      <c r="K1220" t="s">
        <v>8219</v>
      </c>
      <c r="L1220">
        <v>372</v>
      </c>
      <c r="N1220" t="s">
        <v>8221</v>
      </c>
      <c r="O1220">
        <v>2</v>
      </c>
    </row>
    <row r="1221" spans="11:15" x14ac:dyDescent="0.2">
      <c r="K1221" t="s">
        <v>8219</v>
      </c>
      <c r="L1221">
        <v>311</v>
      </c>
      <c r="N1221" t="s">
        <v>8221</v>
      </c>
      <c r="O1221">
        <v>1</v>
      </c>
    </row>
    <row r="1222" spans="11:15" x14ac:dyDescent="0.2">
      <c r="K1222" t="s">
        <v>8219</v>
      </c>
      <c r="L1222">
        <v>61</v>
      </c>
      <c r="N1222" t="s">
        <v>8221</v>
      </c>
      <c r="O1222">
        <v>59</v>
      </c>
    </row>
    <row r="1223" spans="11:15" x14ac:dyDescent="0.2">
      <c r="K1223" t="s">
        <v>8219</v>
      </c>
      <c r="L1223">
        <v>115</v>
      </c>
      <c r="N1223" t="s">
        <v>8221</v>
      </c>
      <c r="O1223">
        <v>1</v>
      </c>
    </row>
    <row r="1224" spans="11:15" x14ac:dyDescent="0.2">
      <c r="K1224" t="s">
        <v>8219</v>
      </c>
      <c r="L1224">
        <v>111</v>
      </c>
      <c r="N1224" t="s">
        <v>8221</v>
      </c>
      <c r="O1224">
        <v>31</v>
      </c>
    </row>
    <row r="1225" spans="11:15" x14ac:dyDescent="0.2">
      <c r="K1225" t="s">
        <v>8219</v>
      </c>
      <c r="L1225">
        <v>337</v>
      </c>
      <c r="N1225" t="s">
        <v>8221</v>
      </c>
      <c r="O1225">
        <v>18</v>
      </c>
    </row>
    <row r="1226" spans="11:15" x14ac:dyDescent="0.2">
      <c r="K1226" t="s">
        <v>8219</v>
      </c>
      <c r="L1226">
        <v>9</v>
      </c>
      <c r="N1226" t="s">
        <v>8221</v>
      </c>
      <c r="O1226">
        <v>10</v>
      </c>
    </row>
    <row r="1227" spans="11:15" x14ac:dyDescent="0.2">
      <c r="K1227" t="s">
        <v>8219</v>
      </c>
      <c r="L1227">
        <v>120</v>
      </c>
      <c r="N1227" t="s">
        <v>8221</v>
      </c>
      <c r="O1227">
        <v>0</v>
      </c>
    </row>
    <row r="1228" spans="11:15" x14ac:dyDescent="0.2">
      <c r="K1228" t="s">
        <v>8219</v>
      </c>
      <c r="L1228">
        <v>102</v>
      </c>
      <c r="N1228" t="s">
        <v>8221</v>
      </c>
      <c r="O1228">
        <v>14</v>
      </c>
    </row>
    <row r="1229" spans="11:15" x14ac:dyDescent="0.2">
      <c r="K1229" t="s">
        <v>8219</v>
      </c>
      <c r="L1229">
        <v>186</v>
      </c>
      <c r="N1229" t="s">
        <v>8221</v>
      </c>
      <c r="O1229">
        <v>2</v>
      </c>
    </row>
    <row r="1230" spans="11:15" x14ac:dyDescent="0.2">
      <c r="K1230" t="s">
        <v>8219</v>
      </c>
      <c r="L1230">
        <v>15</v>
      </c>
      <c r="N1230" t="s">
        <v>8221</v>
      </c>
      <c r="O1230">
        <v>1</v>
      </c>
    </row>
    <row r="1231" spans="11:15" x14ac:dyDescent="0.2">
      <c r="K1231" t="s">
        <v>8219</v>
      </c>
      <c r="L1231">
        <v>67</v>
      </c>
      <c r="N1231" t="s">
        <v>8221</v>
      </c>
      <c r="O1231">
        <v>3</v>
      </c>
    </row>
    <row r="1232" spans="11:15" x14ac:dyDescent="0.2">
      <c r="K1232" t="s">
        <v>8219</v>
      </c>
      <c r="L1232">
        <v>130</v>
      </c>
      <c r="N1232" t="s">
        <v>8221</v>
      </c>
      <c r="O1232">
        <v>0</v>
      </c>
    </row>
    <row r="1233" spans="11:15" x14ac:dyDescent="0.2">
      <c r="K1233" t="s">
        <v>8219</v>
      </c>
      <c r="L1233">
        <v>16</v>
      </c>
      <c r="N1233" t="s">
        <v>8221</v>
      </c>
      <c r="O1233">
        <v>2</v>
      </c>
    </row>
    <row r="1234" spans="11:15" x14ac:dyDescent="0.2">
      <c r="K1234" t="s">
        <v>8219</v>
      </c>
      <c r="L1234">
        <v>67</v>
      </c>
      <c r="N1234" t="s">
        <v>8221</v>
      </c>
      <c r="O1234">
        <v>0</v>
      </c>
    </row>
    <row r="1235" spans="11:15" x14ac:dyDescent="0.2">
      <c r="K1235" t="s">
        <v>8219</v>
      </c>
      <c r="L1235">
        <v>124</v>
      </c>
      <c r="N1235" t="s">
        <v>8221</v>
      </c>
      <c r="O1235">
        <v>12</v>
      </c>
    </row>
    <row r="1236" spans="11:15" x14ac:dyDescent="0.2">
      <c r="K1236" t="s">
        <v>8219</v>
      </c>
      <c r="L1236">
        <v>80</v>
      </c>
      <c r="N1236" t="s">
        <v>8221</v>
      </c>
      <c r="O1236">
        <v>1</v>
      </c>
    </row>
    <row r="1237" spans="11:15" x14ac:dyDescent="0.2">
      <c r="K1237" t="s">
        <v>8219</v>
      </c>
      <c r="L1237">
        <v>282</v>
      </c>
      <c r="N1237" t="s">
        <v>8221</v>
      </c>
      <c r="O1237">
        <v>8</v>
      </c>
    </row>
    <row r="1238" spans="11:15" x14ac:dyDescent="0.2">
      <c r="K1238" t="s">
        <v>8219</v>
      </c>
      <c r="L1238">
        <v>68</v>
      </c>
      <c r="N1238" t="s">
        <v>8221</v>
      </c>
      <c r="O1238">
        <v>2</v>
      </c>
    </row>
    <row r="1239" spans="11:15" x14ac:dyDescent="0.2">
      <c r="K1239" t="s">
        <v>8219</v>
      </c>
      <c r="L1239">
        <v>86</v>
      </c>
      <c r="N1239" t="s">
        <v>8221</v>
      </c>
      <c r="O1239">
        <v>31</v>
      </c>
    </row>
    <row r="1240" spans="11:15" x14ac:dyDescent="0.2">
      <c r="K1240" t="s">
        <v>8219</v>
      </c>
      <c r="L1240">
        <v>115</v>
      </c>
      <c r="N1240" t="s">
        <v>8221</v>
      </c>
      <c r="O1240">
        <v>5</v>
      </c>
    </row>
    <row r="1241" spans="11:15" x14ac:dyDescent="0.2">
      <c r="K1241" t="s">
        <v>8219</v>
      </c>
      <c r="L1241">
        <v>75</v>
      </c>
      <c r="N1241" t="s">
        <v>8221</v>
      </c>
      <c r="O1241">
        <v>1</v>
      </c>
    </row>
    <row r="1242" spans="11:15" x14ac:dyDescent="0.2">
      <c r="K1242" t="s">
        <v>8219</v>
      </c>
      <c r="L1242">
        <v>43</v>
      </c>
      <c r="N1242" t="s">
        <v>8221</v>
      </c>
      <c r="O1242">
        <v>12</v>
      </c>
    </row>
    <row r="1243" spans="11:15" x14ac:dyDescent="0.2">
      <c r="K1243" t="s">
        <v>8219</v>
      </c>
      <c r="L1243">
        <v>48</v>
      </c>
      <c r="N1243" t="s">
        <v>8221</v>
      </c>
      <c r="O1243">
        <v>4</v>
      </c>
    </row>
    <row r="1244" spans="11:15" x14ac:dyDescent="0.2">
      <c r="K1244" t="s">
        <v>8219</v>
      </c>
      <c r="L1244">
        <v>52</v>
      </c>
      <c r="N1244" t="s">
        <v>8221</v>
      </c>
      <c r="O1244">
        <v>0</v>
      </c>
    </row>
    <row r="1245" spans="11:15" x14ac:dyDescent="0.2">
      <c r="K1245" t="s">
        <v>8219</v>
      </c>
      <c r="L1245">
        <v>43</v>
      </c>
      <c r="N1245" t="s">
        <v>8221</v>
      </c>
      <c r="O1245">
        <v>7</v>
      </c>
    </row>
    <row r="1246" spans="11:15" x14ac:dyDescent="0.2">
      <c r="K1246" t="s">
        <v>8219</v>
      </c>
      <c r="L1246">
        <v>58</v>
      </c>
      <c r="N1246" t="s">
        <v>8221</v>
      </c>
      <c r="O1246">
        <v>2</v>
      </c>
    </row>
    <row r="1247" spans="11:15" x14ac:dyDescent="0.2">
      <c r="K1247" t="s">
        <v>8219</v>
      </c>
      <c r="L1247">
        <v>47</v>
      </c>
      <c r="N1247" t="s">
        <v>8221</v>
      </c>
      <c r="O1247">
        <v>1</v>
      </c>
    </row>
    <row r="1248" spans="11:15" x14ac:dyDescent="0.2">
      <c r="K1248" t="s">
        <v>8219</v>
      </c>
      <c r="L1248">
        <v>36</v>
      </c>
      <c r="N1248" t="s">
        <v>8221</v>
      </c>
      <c r="O1248">
        <v>4</v>
      </c>
    </row>
    <row r="1249" spans="11:15" x14ac:dyDescent="0.2">
      <c r="K1249" t="s">
        <v>8219</v>
      </c>
      <c r="L1249">
        <v>17</v>
      </c>
      <c r="N1249" t="s">
        <v>8221</v>
      </c>
      <c r="O1249">
        <v>6</v>
      </c>
    </row>
    <row r="1250" spans="11:15" x14ac:dyDescent="0.2">
      <c r="K1250" t="s">
        <v>8219</v>
      </c>
      <c r="L1250">
        <v>104</v>
      </c>
      <c r="N1250" t="s">
        <v>8221</v>
      </c>
      <c r="O1250">
        <v>8</v>
      </c>
    </row>
    <row r="1251" spans="11:15" x14ac:dyDescent="0.2">
      <c r="K1251" t="s">
        <v>8219</v>
      </c>
      <c r="L1251">
        <v>47</v>
      </c>
      <c r="N1251" t="s">
        <v>8221</v>
      </c>
      <c r="O1251">
        <v>14</v>
      </c>
    </row>
    <row r="1252" spans="11:15" x14ac:dyDescent="0.2">
      <c r="K1252" t="s">
        <v>8219</v>
      </c>
      <c r="L1252">
        <v>38</v>
      </c>
      <c r="N1252" t="s">
        <v>8221</v>
      </c>
      <c r="O1252">
        <v>0</v>
      </c>
    </row>
    <row r="1253" spans="11:15" x14ac:dyDescent="0.2">
      <c r="K1253" t="s">
        <v>8219</v>
      </c>
      <c r="L1253">
        <v>81</v>
      </c>
      <c r="N1253" t="s">
        <v>8221</v>
      </c>
      <c r="O1253">
        <v>4</v>
      </c>
    </row>
    <row r="1254" spans="11:15" x14ac:dyDescent="0.2">
      <c r="K1254" t="s">
        <v>8219</v>
      </c>
      <c r="L1254">
        <v>55</v>
      </c>
      <c r="N1254" t="s">
        <v>8221</v>
      </c>
      <c r="O1254">
        <v>0</v>
      </c>
    </row>
    <row r="1255" spans="11:15" x14ac:dyDescent="0.2">
      <c r="K1255" t="s">
        <v>8219</v>
      </c>
      <c r="L1255">
        <v>41</v>
      </c>
      <c r="N1255" t="s">
        <v>8221</v>
      </c>
      <c r="O1255">
        <v>0</v>
      </c>
    </row>
    <row r="1256" spans="11:15" x14ac:dyDescent="0.2">
      <c r="K1256" t="s">
        <v>8219</v>
      </c>
      <c r="L1256">
        <v>79</v>
      </c>
      <c r="N1256" t="s">
        <v>8221</v>
      </c>
      <c r="O1256">
        <v>1</v>
      </c>
    </row>
    <row r="1257" spans="11:15" x14ac:dyDescent="0.2">
      <c r="K1257" t="s">
        <v>8219</v>
      </c>
      <c r="L1257">
        <v>16</v>
      </c>
      <c r="N1257" t="s">
        <v>8221</v>
      </c>
      <c r="O1257">
        <v>1</v>
      </c>
    </row>
    <row r="1258" spans="11:15" x14ac:dyDescent="0.2">
      <c r="K1258" t="s">
        <v>8219</v>
      </c>
      <c r="L1258">
        <v>8</v>
      </c>
      <c r="N1258" t="s">
        <v>8221</v>
      </c>
      <c r="O1258">
        <v>1</v>
      </c>
    </row>
    <row r="1259" spans="11:15" x14ac:dyDescent="0.2">
      <c r="K1259" t="s">
        <v>8219</v>
      </c>
      <c r="L1259">
        <v>95</v>
      </c>
      <c r="N1259" t="s">
        <v>8221</v>
      </c>
      <c r="O1259">
        <v>1</v>
      </c>
    </row>
    <row r="1260" spans="11:15" x14ac:dyDescent="0.2">
      <c r="K1260" t="s">
        <v>8219</v>
      </c>
      <c r="L1260">
        <v>25</v>
      </c>
      <c r="N1260" t="s">
        <v>8221</v>
      </c>
      <c r="O1260">
        <v>4</v>
      </c>
    </row>
    <row r="1261" spans="11:15" x14ac:dyDescent="0.2">
      <c r="K1261" t="s">
        <v>8219</v>
      </c>
      <c r="L1261">
        <v>19</v>
      </c>
      <c r="N1261" t="s">
        <v>8221</v>
      </c>
      <c r="O1261">
        <v>0</v>
      </c>
    </row>
    <row r="1262" spans="11:15" x14ac:dyDescent="0.2">
      <c r="K1262" t="s">
        <v>8219</v>
      </c>
      <c r="L1262">
        <v>90</v>
      </c>
      <c r="N1262" t="s">
        <v>8221</v>
      </c>
      <c r="O1262">
        <v>0</v>
      </c>
    </row>
    <row r="1263" spans="11:15" x14ac:dyDescent="0.2">
      <c r="K1263" t="s">
        <v>8219</v>
      </c>
      <c r="L1263">
        <v>41</v>
      </c>
      <c r="N1263" t="s">
        <v>8221</v>
      </c>
      <c r="O1263">
        <v>2</v>
      </c>
    </row>
    <row r="1264" spans="11:15" x14ac:dyDescent="0.2">
      <c r="K1264" t="s">
        <v>8219</v>
      </c>
      <c r="L1264">
        <v>30</v>
      </c>
      <c r="N1264" t="s">
        <v>8221</v>
      </c>
      <c r="O1264">
        <v>24</v>
      </c>
    </row>
    <row r="1265" spans="11:15" x14ac:dyDescent="0.2">
      <c r="K1265" t="s">
        <v>8219</v>
      </c>
      <c r="L1265">
        <v>38</v>
      </c>
      <c r="N1265" t="s">
        <v>8221</v>
      </c>
      <c r="O1265">
        <v>1</v>
      </c>
    </row>
    <row r="1266" spans="11:15" x14ac:dyDescent="0.2">
      <c r="K1266" t="s">
        <v>8219</v>
      </c>
      <c r="L1266">
        <v>65</v>
      </c>
      <c r="N1266" t="s">
        <v>8221</v>
      </c>
      <c r="O1266">
        <v>2</v>
      </c>
    </row>
    <row r="1267" spans="11:15" x14ac:dyDescent="0.2">
      <c r="K1267" t="s">
        <v>8219</v>
      </c>
      <c r="L1267">
        <v>75</v>
      </c>
      <c r="N1267" t="s">
        <v>8221</v>
      </c>
      <c r="O1267">
        <v>1</v>
      </c>
    </row>
    <row r="1268" spans="11:15" x14ac:dyDescent="0.2">
      <c r="K1268" t="s">
        <v>8219</v>
      </c>
      <c r="L1268">
        <v>16</v>
      </c>
      <c r="N1268" t="s">
        <v>8221</v>
      </c>
      <c r="O1268">
        <v>37</v>
      </c>
    </row>
    <row r="1269" spans="11:15" x14ac:dyDescent="0.2">
      <c r="K1269" t="s">
        <v>8219</v>
      </c>
      <c r="L1269">
        <v>10</v>
      </c>
      <c r="N1269" t="s">
        <v>8221</v>
      </c>
      <c r="O1269">
        <v>5</v>
      </c>
    </row>
    <row r="1270" spans="11:15" x14ac:dyDescent="0.2">
      <c r="K1270" t="s">
        <v>8219</v>
      </c>
      <c r="L1270">
        <v>27</v>
      </c>
      <c r="N1270" t="s">
        <v>8221</v>
      </c>
      <c r="O1270">
        <v>4</v>
      </c>
    </row>
    <row r="1271" spans="11:15" x14ac:dyDescent="0.2">
      <c r="K1271" t="s">
        <v>8219</v>
      </c>
      <c r="L1271">
        <v>259</v>
      </c>
      <c r="N1271" t="s">
        <v>8221</v>
      </c>
      <c r="O1271">
        <v>16</v>
      </c>
    </row>
    <row r="1272" spans="11:15" x14ac:dyDescent="0.2">
      <c r="K1272" t="s">
        <v>8219</v>
      </c>
      <c r="L1272">
        <v>39</v>
      </c>
      <c r="N1272" t="s">
        <v>8221</v>
      </c>
      <c r="O1272">
        <v>9</v>
      </c>
    </row>
    <row r="1273" spans="11:15" x14ac:dyDescent="0.2">
      <c r="K1273" t="s">
        <v>8219</v>
      </c>
      <c r="L1273">
        <v>42</v>
      </c>
      <c r="N1273" t="s">
        <v>8221</v>
      </c>
      <c r="O1273">
        <v>0</v>
      </c>
    </row>
    <row r="1274" spans="11:15" x14ac:dyDescent="0.2">
      <c r="K1274" t="s">
        <v>8219</v>
      </c>
      <c r="L1274">
        <v>10</v>
      </c>
      <c r="N1274" t="s">
        <v>8221</v>
      </c>
      <c r="O1274">
        <v>40</v>
      </c>
    </row>
    <row r="1275" spans="11:15" x14ac:dyDescent="0.2">
      <c r="K1275" t="s">
        <v>8219</v>
      </c>
      <c r="L1275">
        <v>56</v>
      </c>
      <c r="N1275" t="s">
        <v>8221</v>
      </c>
      <c r="O1275">
        <v>0</v>
      </c>
    </row>
    <row r="1276" spans="11:15" x14ac:dyDescent="0.2">
      <c r="K1276" t="s">
        <v>8219</v>
      </c>
      <c r="L1276">
        <v>20</v>
      </c>
      <c r="N1276" t="s">
        <v>8221</v>
      </c>
      <c r="O1276">
        <v>2</v>
      </c>
    </row>
    <row r="1277" spans="11:15" x14ac:dyDescent="0.2">
      <c r="K1277" t="s">
        <v>8219</v>
      </c>
      <c r="L1277">
        <v>170</v>
      </c>
      <c r="N1277" t="s">
        <v>8221</v>
      </c>
      <c r="O1277">
        <v>1</v>
      </c>
    </row>
    <row r="1278" spans="11:15" x14ac:dyDescent="0.2">
      <c r="K1278" t="s">
        <v>8219</v>
      </c>
      <c r="L1278">
        <v>29</v>
      </c>
      <c r="N1278" t="s">
        <v>8221</v>
      </c>
      <c r="O1278">
        <v>9</v>
      </c>
    </row>
    <row r="1279" spans="11:15" x14ac:dyDescent="0.2">
      <c r="K1279" t="s">
        <v>8219</v>
      </c>
      <c r="L1279">
        <v>132</v>
      </c>
      <c r="N1279" t="s">
        <v>8221</v>
      </c>
      <c r="O1279">
        <v>34</v>
      </c>
    </row>
    <row r="1280" spans="11:15" x14ac:dyDescent="0.2">
      <c r="K1280" t="s">
        <v>8219</v>
      </c>
      <c r="L1280">
        <v>27</v>
      </c>
      <c r="N1280" t="s">
        <v>8221</v>
      </c>
      <c r="O1280">
        <v>23</v>
      </c>
    </row>
    <row r="1281" spans="11:15" x14ac:dyDescent="0.2">
      <c r="K1281" t="s">
        <v>8219</v>
      </c>
      <c r="L1281">
        <v>26</v>
      </c>
      <c r="N1281" t="s">
        <v>8221</v>
      </c>
      <c r="O1281">
        <v>19</v>
      </c>
    </row>
    <row r="1282" spans="11:15" x14ac:dyDescent="0.2">
      <c r="K1282" t="s">
        <v>8219</v>
      </c>
      <c r="L1282">
        <v>43</v>
      </c>
      <c r="N1282" t="s">
        <v>8221</v>
      </c>
      <c r="O1282">
        <v>50</v>
      </c>
    </row>
    <row r="1283" spans="11:15" x14ac:dyDescent="0.2">
      <c r="K1283" t="s">
        <v>8219</v>
      </c>
      <c r="L1283">
        <v>80</v>
      </c>
      <c r="N1283" t="s">
        <v>8221</v>
      </c>
      <c r="O1283">
        <v>12</v>
      </c>
    </row>
    <row r="1284" spans="11:15" x14ac:dyDescent="0.2">
      <c r="K1284" t="s">
        <v>8219</v>
      </c>
      <c r="L1284">
        <v>33</v>
      </c>
      <c r="N1284" t="s">
        <v>8221</v>
      </c>
      <c r="O1284">
        <v>8</v>
      </c>
    </row>
    <row r="1285" spans="11:15" x14ac:dyDescent="0.2">
      <c r="K1285" t="s">
        <v>8219</v>
      </c>
      <c r="L1285">
        <v>71</v>
      </c>
      <c r="N1285" t="s">
        <v>8221</v>
      </c>
      <c r="O1285">
        <v>9</v>
      </c>
    </row>
    <row r="1286" spans="11:15" x14ac:dyDescent="0.2">
      <c r="K1286" t="s">
        <v>8219</v>
      </c>
      <c r="L1286">
        <v>81</v>
      </c>
      <c r="N1286" t="s">
        <v>8221</v>
      </c>
      <c r="O1286">
        <v>43</v>
      </c>
    </row>
    <row r="1287" spans="11:15" x14ac:dyDescent="0.2">
      <c r="K1287" t="s">
        <v>8219</v>
      </c>
      <c r="L1287">
        <v>76</v>
      </c>
      <c r="N1287" t="s">
        <v>8221</v>
      </c>
      <c r="O1287">
        <v>28</v>
      </c>
    </row>
    <row r="1288" spans="11:15" x14ac:dyDescent="0.2">
      <c r="K1288" t="s">
        <v>8219</v>
      </c>
      <c r="L1288">
        <v>48</v>
      </c>
      <c r="N1288" t="s">
        <v>8221</v>
      </c>
      <c r="O1288">
        <v>4</v>
      </c>
    </row>
    <row r="1289" spans="11:15" x14ac:dyDescent="0.2">
      <c r="K1289" t="s">
        <v>8219</v>
      </c>
      <c r="L1289">
        <v>61</v>
      </c>
      <c r="N1289" t="s">
        <v>8221</v>
      </c>
      <c r="O1289">
        <v>24</v>
      </c>
    </row>
    <row r="1290" spans="11:15" x14ac:dyDescent="0.2">
      <c r="K1290" t="s">
        <v>8219</v>
      </c>
      <c r="L1290">
        <v>60</v>
      </c>
      <c r="N1290" t="s">
        <v>8221</v>
      </c>
      <c r="O1290">
        <v>2</v>
      </c>
    </row>
    <row r="1291" spans="11:15" x14ac:dyDescent="0.2">
      <c r="K1291" t="s">
        <v>8219</v>
      </c>
      <c r="L1291">
        <v>136</v>
      </c>
      <c r="N1291" t="s">
        <v>8221</v>
      </c>
      <c r="O1291">
        <v>2</v>
      </c>
    </row>
    <row r="1292" spans="11:15" x14ac:dyDescent="0.2">
      <c r="K1292" t="s">
        <v>8219</v>
      </c>
      <c r="L1292">
        <v>14</v>
      </c>
      <c r="N1292" t="s">
        <v>8221</v>
      </c>
      <c r="O1292">
        <v>20</v>
      </c>
    </row>
    <row r="1293" spans="11:15" x14ac:dyDescent="0.2">
      <c r="K1293" t="s">
        <v>8219</v>
      </c>
      <c r="L1293">
        <v>78</v>
      </c>
      <c r="N1293" t="s">
        <v>8221</v>
      </c>
      <c r="O1293">
        <v>1</v>
      </c>
    </row>
    <row r="1294" spans="11:15" x14ac:dyDescent="0.2">
      <c r="K1294" t="s">
        <v>8219</v>
      </c>
      <c r="L1294">
        <v>4</v>
      </c>
      <c r="N1294" t="s">
        <v>8221</v>
      </c>
      <c r="O1294">
        <v>1</v>
      </c>
    </row>
    <row r="1295" spans="11:15" x14ac:dyDescent="0.2">
      <c r="K1295" t="s">
        <v>8219</v>
      </c>
      <c r="L1295">
        <v>11</v>
      </c>
      <c r="N1295" t="s">
        <v>8221</v>
      </c>
      <c r="O1295">
        <v>4</v>
      </c>
    </row>
    <row r="1296" spans="11:15" x14ac:dyDescent="0.2">
      <c r="K1296" t="s">
        <v>8219</v>
      </c>
      <c r="L1296">
        <v>185</v>
      </c>
      <c r="N1296" t="s">
        <v>8221</v>
      </c>
      <c r="O1296">
        <v>1</v>
      </c>
    </row>
    <row r="1297" spans="11:15" x14ac:dyDescent="0.2">
      <c r="K1297" t="s">
        <v>8219</v>
      </c>
      <c r="L1297">
        <v>59</v>
      </c>
      <c r="N1297" t="s">
        <v>8221</v>
      </c>
      <c r="O1297">
        <v>1</v>
      </c>
    </row>
    <row r="1298" spans="11:15" x14ac:dyDescent="0.2">
      <c r="K1298" t="s">
        <v>8219</v>
      </c>
      <c r="L1298">
        <v>27</v>
      </c>
      <c r="N1298" t="s">
        <v>8221</v>
      </c>
      <c r="O1298">
        <v>13</v>
      </c>
    </row>
    <row r="1299" spans="11:15" x14ac:dyDescent="0.2">
      <c r="K1299" t="s">
        <v>8219</v>
      </c>
      <c r="L1299">
        <v>63</v>
      </c>
      <c r="N1299" t="s">
        <v>8221</v>
      </c>
      <c r="O1299">
        <v>1</v>
      </c>
    </row>
    <row r="1300" spans="11:15" x14ac:dyDescent="0.2">
      <c r="K1300" t="s">
        <v>8219</v>
      </c>
      <c r="L1300">
        <v>13</v>
      </c>
      <c r="N1300" t="s">
        <v>8221</v>
      </c>
      <c r="O1300">
        <v>1</v>
      </c>
    </row>
    <row r="1301" spans="11:15" x14ac:dyDescent="0.2">
      <c r="K1301" t="s">
        <v>8219</v>
      </c>
      <c r="L1301">
        <v>13</v>
      </c>
      <c r="N1301" t="s">
        <v>8221</v>
      </c>
      <c r="O1301">
        <v>0</v>
      </c>
    </row>
    <row r="1302" spans="11:15" x14ac:dyDescent="0.2">
      <c r="K1302" t="s">
        <v>8219</v>
      </c>
      <c r="L1302">
        <v>57</v>
      </c>
      <c r="N1302" t="s">
        <v>8221</v>
      </c>
      <c r="O1302">
        <v>3</v>
      </c>
    </row>
    <row r="1303" spans="11:15" x14ac:dyDescent="0.2">
      <c r="K1303" t="s">
        <v>8219</v>
      </c>
      <c r="L1303">
        <v>61</v>
      </c>
      <c r="N1303" t="s">
        <v>8221</v>
      </c>
      <c r="O1303">
        <v>14</v>
      </c>
    </row>
    <row r="1304" spans="11:15" x14ac:dyDescent="0.2">
      <c r="K1304" t="s">
        <v>8219</v>
      </c>
      <c r="L1304">
        <v>65</v>
      </c>
      <c r="N1304" t="s">
        <v>8221</v>
      </c>
      <c r="O1304">
        <v>2</v>
      </c>
    </row>
    <row r="1305" spans="11:15" x14ac:dyDescent="0.2">
      <c r="K1305" t="s">
        <v>8219</v>
      </c>
      <c r="L1305">
        <v>134</v>
      </c>
      <c r="N1305" t="s">
        <v>8221</v>
      </c>
      <c r="O1305">
        <v>5</v>
      </c>
    </row>
    <row r="1306" spans="11:15" x14ac:dyDescent="0.2">
      <c r="K1306" t="s">
        <v>8219</v>
      </c>
      <c r="L1306">
        <v>37</v>
      </c>
      <c r="N1306" t="s">
        <v>8221</v>
      </c>
      <c r="O1306">
        <v>14</v>
      </c>
    </row>
    <row r="1307" spans="11:15" x14ac:dyDescent="0.2">
      <c r="K1307" t="s">
        <v>8219</v>
      </c>
      <c r="L1307">
        <v>37</v>
      </c>
      <c r="N1307" t="s">
        <v>8221</v>
      </c>
      <c r="O1307">
        <v>9</v>
      </c>
    </row>
    <row r="1308" spans="11:15" x14ac:dyDescent="0.2">
      <c r="K1308" t="s">
        <v>8219</v>
      </c>
      <c r="L1308">
        <v>150</v>
      </c>
      <c r="N1308" t="s">
        <v>8221</v>
      </c>
      <c r="O1308">
        <v>8</v>
      </c>
    </row>
    <row r="1309" spans="11:15" x14ac:dyDescent="0.2">
      <c r="K1309" t="s">
        <v>8219</v>
      </c>
      <c r="L1309">
        <v>56</v>
      </c>
      <c r="N1309" t="s">
        <v>8221</v>
      </c>
      <c r="O1309">
        <v>7</v>
      </c>
    </row>
    <row r="1310" spans="11:15" x14ac:dyDescent="0.2">
      <c r="K1310" t="s">
        <v>8219</v>
      </c>
      <c r="L1310">
        <v>18</v>
      </c>
      <c r="N1310" t="s">
        <v>8221</v>
      </c>
      <c r="O1310">
        <v>0</v>
      </c>
    </row>
    <row r="1311" spans="11:15" x14ac:dyDescent="0.2">
      <c r="K1311" t="s">
        <v>8219</v>
      </c>
      <c r="L1311">
        <v>60</v>
      </c>
      <c r="N1311" t="s">
        <v>8221</v>
      </c>
      <c r="O1311">
        <v>84</v>
      </c>
    </row>
    <row r="1312" spans="11:15" x14ac:dyDescent="0.2">
      <c r="K1312" t="s">
        <v>8219</v>
      </c>
      <c r="L1312">
        <v>67</v>
      </c>
      <c r="N1312" t="s">
        <v>8221</v>
      </c>
      <c r="O1312">
        <v>11</v>
      </c>
    </row>
    <row r="1313" spans="11:15" x14ac:dyDescent="0.2">
      <c r="K1313" t="s">
        <v>8219</v>
      </c>
      <c r="L1313">
        <v>35</v>
      </c>
      <c r="N1313" t="s">
        <v>8221</v>
      </c>
      <c r="O1313">
        <v>1</v>
      </c>
    </row>
    <row r="1314" spans="11:15" x14ac:dyDescent="0.2">
      <c r="K1314" t="s">
        <v>8219</v>
      </c>
      <c r="L1314">
        <v>34</v>
      </c>
      <c r="N1314" t="s">
        <v>8221</v>
      </c>
      <c r="O1314">
        <v>4</v>
      </c>
    </row>
    <row r="1315" spans="11:15" x14ac:dyDescent="0.2">
      <c r="K1315" t="s">
        <v>8219</v>
      </c>
      <c r="L1315">
        <v>36</v>
      </c>
      <c r="N1315" t="s">
        <v>8221</v>
      </c>
      <c r="O1315">
        <v>10</v>
      </c>
    </row>
    <row r="1316" spans="11:15" x14ac:dyDescent="0.2">
      <c r="K1316" t="s">
        <v>8219</v>
      </c>
      <c r="L1316">
        <v>18</v>
      </c>
      <c r="N1316" t="s">
        <v>8221</v>
      </c>
      <c r="O1316">
        <v>16</v>
      </c>
    </row>
    <row r="1317" spans="11:15" x14ac:dyDescent="0.2">
      <c r="K1317" t="s">
        <v>8219</v>
      </c>
      <c r="L1317">
        <v>25</v>
      </c>
      <c r="N1317" t="s">
        <v>8221</v>
      </c>
      <c r="O1317">
        <v>2</v>
      </c>
    </row>
    <row r="1318" spans="11:15" x14ac:dyDescent="0.2">
      <c r="K1318" t="s">
        <v>8219</v>
      </c>
      <c r="L1318">
        <v>21</v>
      </c>
      <c r="N1318" t="s">
        <v>8221</v>
      </c>
      <c r="O1318">
        <v>5</v>
      </c>
    </row>
    <row r="1319" spans="11:15" x14ac:dyDescent="0.2">
      <c r="K1319" t="s">
        <v>8219</v>
      </c>
      <c r="L1319">
        <v>151</v>
      </c>
      <c r="N1319" t="s">
        <v>8221</v>
      </c>
      <c r="O1319">
        <v>1</v>
      </c>
    </row>
    <row r="1320" spans="11:15" x14ac:dyDescent="0.2">
      <c r="K1320" t="s">
        <v>8219</v>
      </c>
      <c r="L1320">
        <v>489</v>
      </c>
      <c r="N1320" t="s">
        <v>8221</v>
      </c>
      <c r="O1320">
        <v>31</v>
      </c>
    </row>
    <row r="1321" spans="11:15" x14ac:dyDescent="0.2">
      <c r="K1321" t="s">
        <v>8219</v>
      </c>
      <c r="L1321">
        <v>50</v>
      </c>
      <c r="N1321" t="s">
        <v>8221</v>
      </c>
      <c r="O1321">
        <v>0</v>
      </c>
    </row>
    <row r="1322" spans="11:15" x14ac:dyDescent="0.2">
      <c r="K1322" t="s">
        <v>8219</v>
      </c>
      <c r="L1322">
        <v>321</v>
      </c>
      <c r="N1322" t="s">
        <v>8221</v>
      </c>
      <c r="O1322">
        <v>2</v>
      </c>
    </row>
    <row r="1323" spans="11:15" x14ac:dyDescent="0.2">
      <c r="K1323" t="s">
        <v>8219</v>
      </c>
      <c r="L1323">
        <v>1762</v>
      </c>
      <c r="N1323" t="s">
        <v>8221</v>
      </c>
      <c r="O1323">
        <v>7</v>
      </c>
    </row>
    <row r="1324" spans="11:15" x14ac:dyDescent="0.2">
      <c r="K1324" t="s">
        <v>8219</v>
      </c>
      <c r="L1324">
        <v>385</v>
      </c>
      <c r="N1324" t="s">
        <v>8221</v>
      </c>
      <c r="O1324">
        <v>16</v>
      </c>
    </row>
    <row r="1325" spans="11:15" x14ac:dyDescent="0.2">
      <c r="K1325" t="s">
        <v>8219</v>
      </c>
      <c r="L1325">
        <v>398</v>
      </c>
      <c r="N1325" t="s">
        <v>8221</v>
      </c>
      <c r="O1325">
        <v>4</v>
      </c>
    </row>
    <row r="1326" spans="11:15" x14ac:dyDescent="0.2">
      <c r="K1326" t="s">
        <v>8219</v>
      </c>
      <c r="L1326">
        <v>304</v>
      </c>
      <c r="N1326" t="s">
        <v>8221</v>
      </c>
      <c r="O1326">
        <v>4</v>
      </c>
    </row>
    <row r="1327" spans="11:15" x14ac:dyDescent="0.2">
      <c r="K1327" t="s">
        <v>8219</v>
      </c>
      <c r="L1327">
        <v>676</v>
      </c>
      <c r="N1327" t="s">
        <v>8221</v>
      </c>
      <c r="O1327">
        <v>4</v>
      </c>
    </row>
    <row r="1328" spans="11:15" x14ac:dyDescent="0.2">
      <c r="K1328" t="s">
        <v>8219</v>
      </c>
      <c r="L1328">
        <v>577</v>
      </c>
      <c r="N1328" t="s">
        <v>8221</v>
      </c>
      <c r="O1328">
        <v>3</v>
      </c>
    </row>
    <row r="1329" spans="11:15" x14ac:dyDescent="0.2">
      <c r="K1329" t="s">
        <v>8219</v>
      </c>
      <c r="L1329">
        <v>3663</v>
      </c>
      <c r="N1329" t="s">
        <v>8221</v>
      </c>
      <c r="O1329">
        <v>36</v>
      </c>
    </row>
    <row r="1330" spans="11:15" x14ac:dyDescent="0.2">
      <c r="K1330" t="s">
        <v>8219</v>
      </c>
      <c r="L1330">
        <v>294</v>
      </c>
      <c r="N1330" t="s">
        <v>8221</v>
      </c>
      <c r="O1330">
        <v>1</v>
      </c>
    </row>
    <row r="1331" spans="11:15" x14ac:dyDescent="0.2">
      <c r="K1331" t="s">
        <v>8219</v>
      </c>
      <c r="L1331">
        <v>28</v>
      </c>
      <c r="N1331" t="s">
        <v>8221</v>
      </c>
      <c r="O1331">
        <v>7</v>
      </c>
    </row>
    <row r="1332" spans="11:15" x14ac:dyDescent="0.2">
      <c r="K1332" t="s">
        <v>8219</v>
      </c>
      <c r="L1332">
        <v>100</v>
      </c>
      <c r="N1332" t="s">
        <v>8221</v>
      </c>
      <c r="O1332">
        <v>27</v>
      </c>
    </row>
    <row r="1333" spans="11:15" x14ac:dyDescent="0.2">
      <c r="K1333" t="s">
        <v>8219</v>
      </c>
      <c r="L1333">
        <v>72</v>
      </c>
      <c r="N1333" t="s">
        <v>8221</v>
      </c>
      <c r="O1333">
        <v>1</v>
      </c>
    </row>
    <row r="1334" spans="11:15" x14ac:dyDescent="0.2">
      <c r="K1334" t="s">
        <v>8219</v>
      </c>
      <c r="L1334">
        <v>238</v>
      </c>
      <c r="N1334" t="s">
        <v>8221</v>
      </c>
      <c r="O1334">
        <v>0</v>
      </c>
    </row>
    <row r="1335" spans="11:15" x14ac:dyDescent="0.2">
      <c r="K1335" t="s">
        <v>8219</v>
      </c>
      <c r="L1335">
        <v>159</v>
      </c>
      <c r="N1335" t="s">
        <v>8221</v>
      </c>
      <c r="O1335">
        <v>1</v>
      </c>
    </row>
    <row r="1336" spans="11:15" x14ac:dyDescent="0.2">
      <c r="K1336" t="s">
        <v>8219</v>
      </c>
      <c r="L1336">
        <v>77</v>
      </c>
      <c r="N1336" t="s">
        <v>8221</v>
      </c>
      <c r="O1336">
        <v>3</v>
      </c>
    </row>
    <row r="1337" spans="11:15" x14ac:dyDescent="0.2">
      <c r="K1337" t="s">
        <v>8219</v>
      </c>
      <c r="L1337">
        <v>53</v>
      </c>
      <c r="N1337" t="s">
        <v>8221</v>
      </c>
      <c r="O1337">
        <v>3</v>
      </c>
    </row>
    <row r="1338" spans="11:15" x14ac:dyDescent="0.2">
      <c r="K1338" t="s">
        <v>8219</v>
      </c>
      <c r="L1338">
        <v>1251</v>
      </c>
      <c r="N1338" t="s">
        <v>8221</v>
      </c>
      <c r="O1338">
        <v>3</v>
      </c>
    </row>
    <row r="1339" spans="11:15" x14ac:dyDescent="0.2">
      <c r="K1339" t="s">
        <v>8219</v>
      </c>
      <c r="L1339">
        <v>465</v>
      </c>
      <c r="N1339" t="s">
        <v>8221</v>
      </c>
      <c r="O1339">
        <v>0</v>
      </c>
    </row>
    <row r="1340" spans="11:15" x14ac:dyDescent="0.2">
      <c r="K1340" t="s">
        <v>8219</v>
      </c>
      <c r="L1340">
        <v>74</v>
      </c>
      <c r="N1340" t="s">
        <v>8221</v>
      </c>
      <c r="O1340">
        <v>6</v>
      </c>
    </row>
    <row r="1341" spans="11:15" x14ac:dyDescent="0.2">
      <c r="K1341" t="s">
        <v>8219</v>
      </c>
      <c r="L1341">
        <v>62</v>
      </c>
      <c r="N1341" t="s">
        <v>8221</v>
      </c>
      <c r="O1341">
        <v>17</v>
      </c>
    </row>
    <row r="1342" spans="11:15" x14ac:dyDescent="0.2">
      <c r="K1342" t="s">
        <v>8219</v>
      </c>
      <c r="L1342">
        <v>3468</v>
      </c>
      <c r="N1342" t="s">
        <v>8221</v>
      </c>
      <c r="O1342">
        <v>40</v>
      </c>
    </row>
    <row r="1343" spans="11:15" x14ac:dyDescent="0.2">
      <c r="K1343" t="s">
        <v>8219</v>
      </c>
      <c r="L1343">
        <v>52</v>
      </c>
      <c r="N1343" t="s">
        <v>8221</v>
      </c>
      <c r="O1343">
        <v>3</v>
      </c>
    </row>
    <row r="1344" spans="11:15" x14ac:dyDescent="0.2">
      <c r="K1344" t="s">
        <v>8219</v>
      </c>
      <c r="L1344">
        <v>50</v>
      </c>
      <c r="N1344" t="s">
        <v>8221</v>
      </c>
      <c r="O1344">
        <v>1</v>
      </c>
    </row>
    <row r="1345" spans="11:15" x14ac:dyDescent="0.2">
      <c r="K1345" t="s">
        <v>8219</v>
      </c>
      <c r="L1345">
        <v>45</v>
      </c>
      <c r="N1345" t="s">
        <v>8221</v>
      </c>
      <c r="O1345">
        <v>2</v>
      </c>
    </row>
    <row r="1346" spans="11:15" x14ac:dyDescent="0.2">
      <c r="K1346" t="s">
        <v>8219</v>
      </c>
      <c r="L1346">
        <v>21</v>
      </c>
      <c r="N1346" t="s">
        <v>8221</v>
      </c>
      <c r="O1346">
        <v>7</v>
      </c>
    </row>
    <row r="1347" spans="11:15" x14ac:dyDescent="0.2">
      <c r="K1347" t="s">
        <v>8219</v>
      </c>
      <c r="L1347">
        <v>100</v>
      </c>
      <c r="N1347" t="s">
        <v>8221</v>
      </c>
      <c r="O1347">
        <v>14</v>
      </c>
    </row>
    <row r="1348" spans="11:15" x14ac:dyDescent="0.2">
      <c r="K1348" t="s">
        <v>8219</v>
      </c>
      <c r="L1348">
        <v>81</v>
      </c>
      <c r="N1348" t="s">
        <v>8221</v>
      </c>
      <c r="O1348">
        <v>0</v>
      </c>
    </row>
    <row r="1349" spans="11:15" x14ac:dyDescent="0.2">
      <c r="K1349" t="s">
        <v>8219</v>
      </c>
      <c r="L1349">
        <v>286</v>
      </c>
      <c r="N1349" t="s">
        <v>8221</v>
      </c>
      <c r="O1349">
        <v>0</v>
      </c>
    </row>
    <row r="1350" spans="11:15" x14ac:dyDescent="0.2">
      <c r="K1350" t="s">
        <v>8219</v>
      </c>
      <c r="L1350">
        <v>42</v>
      </c>
      <c r="N1350" t="s">
        <v>8221</v>
      </c>
      <c r="O1350">
        <v>1</v>
      </c>
    </row>
    <row r="1351" spans="11:15" x14ac:dyDescent="0.2">
      <c r="K1351" t="s">
        <v>8219</v>
      </c>
      <c r="L1351">
        <v>199</v>
      </c>
      <c r="N1351" t="s">
        <v>8221</v>
      </c>
      <c r="O1351">
        <v>12</v>
      </c>
    </row>
    <row r="1352" spans="11:15" x14ac:dyDescent="0.2">
      <c r="K1352" t="s">
        <v>8219</v>
      </c>
      <c r="L1352">
        <v>25</v>
      </c>
      <c r="N1352" t="s">
        <v>8221</v>
      </c>
      <c r="O1352">
        <v>12</v>
      </c>
    </row>
    <row r="1353" spans="11:15" x14ac:dyDescent="0.2">
      <c r="K1353" t="s">
        <v>8219</v>
      </c>
      <c r="L1353">
        <v>84</v>
      </c>
      <c r="N1353" t="s">
        <v>8221</v>
      </c>
      <c r="O1353">
        <v>23</v>
      </c>
    </row>
    <row r="1354" spans="11:15" x14ac:dyDescent="0.2">
      <c r="K1354" t="s">
        <v>8219</v>
      </c>
      <c r="L1354">
        <v>50</v>
      </c>
      <c r="N1354" t="s">
        <v>8221</v>
      </c>
      <c r="O1354">
        <v>0</v>
      </c>
    </row>
    <row r="1355" spans="11:15" x14ac:dyDescent="0.2">
      <c r="K1355" t="s">
        <v>8219</v>
      </c>
      <c r="L1355">
        <v>26</v>
      </c>
      <c r="N1355" t="s">
        <v>8221</v>
      </c>
      <c r="O1355">
        <v>10</v>
      </c>
    </row>
    <row r="1356" spans="11:15" x14ac:dyDescent="0.2">
      <c r="K1356" t="s">
        <v>8219</v>
      </c>
      <c r="L1356">
        <v>14</v>
      </c>
      <c r="N1356" t="s">
        <v>8221</v>
      </c>
      <c r="O1356">
        <v>5</v>
      </c>
    </row>
    <row r="1357" spans="11:15" x14ac:dyDescent="0.2">
      <c r="K1357" t="s">
        <v>8219</v>
      </c>
      <c r="L1357">
        <v>49</v>
      </c>
      <c r="N1357" t="s">
        <v>8221</v>
      </c>
      <c r="O1357">
        <v>1</v>
      </c>
    </row>
    <row r="1358" spans="11:15" x14ac:dyDescent="0.2">
      <c r="K1358" t="s">
        <v>8219</v>
      </c>
      <c r="L1358">
        <v>69</v>
      </c>
      <c r="N1358" t="s">
        <v>8221</v>
      </c>
      <c r="O1358">
        <v>2</v>
      </c>
    </row>
    <row r="1359" spans="11:15" x14ac:dyDescent="0.2">
      <c r="K1359" t="s">
        <v>8219</v>
      </c>
      <c r="L1359">
        <v>60</v>
      </c>
      <c r="N1359" t="s">
        <v>8221</v>
      </c>
      <c r="O1359">
        <v>2</v>
      </c>
    </row>
    <row r="1360" spans="11:15" x14ac:dyDescent="0.2">
      <c r="K1360" t="s">
        <v>8219</v>
      </c>
      <c r="L1360">
        <v>80</v>
      </c>
      <c r="N1360" t="s">
        <v>8221</v>
      </c>
      <c r="O1360">
        <v>0</v>
      </c>
    </row>
    <row r="1361" spans="11:15" x14ac:dyDescent="0.2">
      <c r="K1361" t="s">
        <v>8219</v>
      </c>
      <c r="L1361">
        <v>56</v>
      </c>
      <c r="N1361" t="s">
        <v>8221</v>
      </c>
      <c r="O1361">
        <v>13</v>
      </c>
    </row>
    <row r="1362" spans="11:15" x14ac:dyDescent="0.2">
      <c r="K1362" t="s">
        <v>8219</v>
      </c>
      <c r="L1362">
        <v>104</v>
      </c>
      <c r="N1362" t="s">
        <v>8221</v>
      </c>
      <c r="O1362">
        <v>0</v>
      </c>
    </row>
    <row r="1363" spans="11:15" x14ac:dyDescent="0.2">
      <c r="K1363" t="s">
        <v>8219</v>
      </c>
      <c r="L1363">
        <v>46</v>
      </c>
      <c r="N1363" t="s">
        <v>8221</v>
      </c>
      <c r="O1363">
        <v>1</v>
      </c>
    </row>
    <row r="1364" spans="11:15" x14ac:dyDescent="0.2">
      <c r="K1364" t="s">
        <v>8219</v>
      </c>
      <c r="L1364">
        <v>206</v>
      </c>
      <c r="N1364" t="s">
        <v>8221</v>
      </c>
      <c r="O1364">
        <v>5</v>
      </c>
    </row>
    <row r="1365" spans="11:15" x14ac:dyDescent="0.2">
      <c r="K1365" t="s">
        <v>8219</v>
      </c>
      <c r="L1365">
        <v>18</v>
      </c>
      <c r="N1365" t="s">
        <v>8221</v>
      </c>
      <c r="O1365">
        <v>2</v>
      </c>
    </row>
    <row r="1366" spans="11:15" x14ac:dyDescent="0.2">
      <c r="K1366" t="s">
        <v>8219</v>
      </c>
      <c r="L1366">
        <v>28</v>
      </c>
      <c r="N1366" t="s">
        <v>8221</v>
      </c>
      <c r="O1366">
        <v>0</v>
      </c>
    </row>
    <row r="1367" spans="11:15" x14ac:dyDescent="0.2">
      <c r="K1367" t="s">
        <v>8219</v>
      </c>
      <c r="L1367">
        <v>11</v>
      </c>
      <c r="N1367" t="s">
        <v>8221</v>
      </c>
      <c r="O1367">
        <v>32</v>
      </c>
    </row>
    <row r="1368" spans="11:15" x14ac:dyDescent="0.2">
      <c r="K1368" t="s">
        <v>8219</v>
      </c>
      <c r="L1368">
        <v>263</v>
      </c>
      <c r="N1368" t="s">
        <v>8221</v>
      </c>
      <c r="O1368">
        <v>1</v>
      </c>
    </row>
    <row r="1369" spans="11:15" x14ac:dyDescent="0.2">
      <c r="K1369" t="s">
        <v>8219</v>
      </c>
      <c r="L1369">
        <v>394</v>
      </c>
      <c r="N1369" t="s">
        <v>8221</v>
      </c>
      <c r="O1369">
        <v>1</v>
      </c>
    </row>
    <row r="1370" spans="11:15" x14ac:dyDescent="0.2">
      <c r="K1370" t="s">
        <v>8219</v>
      </c>
      <c r="L1370">
        <v>1049</v>
      </c>
      <c r="N1370" t="s">
        <v>8221</v>
      </c>
      <c r="O1370">
        <v>1</v>
      </c>
    </row>
    <row r="1371" spans="11:15" x14ac:dyDescent="0.2">
      <c r="K1371" t="s">
        <v>8219</v>
      </c>
      <c r="L1371">
        <v>308</v>
      </c>
      <c r="N1371" t="s">
        <v>8221</v>
      </c>
      <c r="O1371">
        <v>0</v>
      </c>
    </row>
    <row r="1372" spans="11:15" x14ac:dyDescent="0.2">
      <c r="K1372" t="s">
        <v>8219</v>
      </c>
      <c r="L1372">
        <v>1088</v>
      </c>
      <c r="N1372" t="s">
        <v>8221</v>
      </c>
      <c r="O1372">
        <v>0</v>
      </c>
    </row>
    <row r="1373" spans="11:15" x14ac:dyDescent="0.2">
      <c r="K1373" t="s">
        <v>8219</v>
      </c>
      <c r="L1373">
        <v>73</v>
      </c>
      <c r="N1373" t="s">
        <v>8221</v>
      </c>
      <c r="O1373">
        <v>8</v>
      </c>
    </row>
    <row r="1374" spans="11:15" x14ac:dyDescent="0.2">
      <c r="K1374" t="s">
        <v>8219</v>
      </c>
      <c r="L1374">
        <v>143</v>
      </c>
      <c r="N1374" t="s">
        <v>8221</v>
      </c>
      <c r="O1374">
        <v>0</v>
      </c>
    </row>
    <row r="1375" spans="11:15" x14ac:dyDescent="0.2">
      <c r="K1375" t="s">
        <v>8219</v>
      </c>
      <c r="L1375">
        <v>1420</v>
      </c>
      <c r="N1375" t="s">
        <v>8221</v>
      </c>
      <c r="O1375">
        <v>1</v>
      </c>
    </row>
    <row r="1376" spans="11:15" x14ac:dyDescent="0.2">
      <c r="K1376" t="s">
        <v>8219</v>
      </c>
      <c r="L1376">
        <v>305</v>
      </c>
      <c r="N1376" t="s">
        <v>8221</v>
      </c>
      <c r="O1376">
        <v>16</v>
      </c>
    </row>
    <row r="1377" spans="11:15" x14ac:dyDescent="0.2">
      <c r="K1377" t="s">
        <v>8219</v>
      </c>
      <c r="L1377">
        <v>551</v>
      </c>
      <c r="N1377" t="s">
        <v>8221</v>
      </c>
      <c r="O1377">
        <v>12</v>
      </c>
    </row>
    <row r="1378" spans="11:15" x14ac:dyDescent="0.2">
      <c r="K1378" t="s">
        <v>8219</v>
      </c>
      <c r="L1378">
        <v>187</v>
      </c>
      <c r="N1378" t="s">
        <v>8221</v>
      </c>
      <c r="O1378">
        <v>4</v>
      </c>
    </row>
    <row r="1379" spans="11:15" x14ac:dyDescent="0.2">
      <c r="K1379" t="s">
        <v>8219</v>
      </c>
      <c r="L1379">
        <v>325</v>
      </c>
      <c r="N1379" t="s">
        <v>8221</v>
      </c>
      <c r="O1379">
        <v>2</v>
      </c>
    </row>
    <row r="1380" spans="11:15" x14ac:dyDescent="0.2">
      <c r="K1380" t="s">
        <v>8219</v>
      </c>
      <c r="L1380">
        <v>148</v>
      </c>
      <c r="N1380" t="s">
        <v>8221</v>
      </c>
      <c r="O1380">
        <v>3</v>
      </c>
    </row>
    <row r="1381" spans="11:15" x14ac:dyDescent="0.2">
      <c r="K1381" t="s">
        <v>8219</v>
      </c>
      <c r="L1381">
        <v>69</v>
      </c>
      <c r="N1381" t="s">
        <v>8221</v>
      </c>
      <c r="O1381">
        <v>0</v>
      </c>
    </row>
    <row r="1382" spans="11:15" x14ac:dyDescent="0.2">
      <c r="K1382" t="s">
        <v>8219</v>
      </c>
      <c r="L1382">
        <v>173</v>
      </c>
      <c r="N1382" t="s">
        <v>8221</v>
      </c>
      <c r="O1382">
        <v>3</v>
      </c>
    </row>
    <row r="1383" spans="11:15" x14ac:dyDescent="0.2">
      <c r="K1383" t="s">
        <v>8219</v>
      </c>
      <c r="L1383">
        <v>269</v>
      </c>
      <c r="N1383" t="s">
        <v>8221</v>
      </c>
      <c r="O1383">
        <v>4</v>
      </c>
    </row>
    <row r="1384" spans="11:15" x14ac:dyDescent="0.2">
      <c r="K1384" t="s">
        <v>8219</v>
      </c>
      <c r="L1384">
        <v>185</v>
      </c>
      <c r="N1384" t="s">
        <v>8221</v>
      </c>
      <c r="O1384">
        <v>2</v>
      </c>
    </row>
    <row r="1385" spans="11:15" x14ac:dyDescent="0.2">
      <c r="K1385" t="s">
        <v>8219</v>
      </c>
      <c r="L1385">
        <v>176</v>
      </c>
      <c r="N1385" t="s">
        <v>8221</v>
      </c>
      <c r="O1385">
        <v>10</v>
      </c>
    </row>
    <row r="1386" spans="11:15" x14ac:dyDescent="0.2">
      <c r="K1386" t="s">
        <v>8219</v>
      </c>
      <c r="L1386">
        <v>1019</v>
      </c>
      <c r="N1386" t="s">
        <v>8221</v>
      </c>
      <c r="O1386">
        <v>11</v>
      </c>
    </row>
    <row r="1387" spans="11:15" x14ac:dyDescent="0.2">
      <c r="K1387" t="s">
        <v>8219</v>
      </c>
      <c r="L1387">
        <v>113</v>
      </c>
      <c r="N1387" t="s">
        <v>8221</v>
      </c>
      <c r="O1387">
        <v>6</v>
      </c>
    </row>
    <row r="1388" spans="11:15" x14ac:dyDescent="0.2">
      <c r="K1388" t="s">
        <v>8219</v>
      </c>
      <c r="L1388">
        <v>404</v>
      </c>
      <c r="N1388" t="s">
        <v>8221</v>
      </c>
      <c r="O1388">
        <v>2</v>
      </c>
    </row>
    <row r="1389" spans="11:15" x14ac:dyDescent="0.2">
      <c r="K1389" t="s">
        <v>8219</v>
      </c>
      <c r="L1389">
        <v>707</v>
      </c>
      <c r="N1389" t="s">
        <v>8221</v>
      </c>
      <c r="O1389">
        <v>6</v>
      </c>
    </row>
    <row r="1390" spans="11:15" x14ac:dyDescent="0.2">
      <c r="K1390" t="s">
        <v>8219</v>
      </c>
      <c r="L1390">
        <v>392</v>
      </c>
      <c r="N1390" t="s">
        <v>8221</v>
      </c>
      <c r="O1390">
        <v>8</v>
      </c>
    </row>
    <row r="1391" spans="11:15" x14ac:dyDescent="0.2">
      <c r="K1391" t="s">
        <v>8219</v>
      </c>
      <c r="L1391">
        <v>23</v>
      </c>
      <c r="N1391" t="s">
        <v>8221</v>
      </c>
      <c r="O1391">
        <v>37</v>
      </c>
    </row>
    <row r="1392" spans="11:15" x14ac:dyDescent="0.2">
      <c r="K1392" t="s">
        <v>8219</v>
      </c>
      <c r="L1392">
        <v>682</v>
      </c>
      <c r="N1392" t="s">
        <v>8221</v>
      </c>
      <c r="O1392">
        <v>11</v>
      </c>
    </row>
    <row r="1393" spans="11:15" x14ac:dyDescent="0.2">
      <c r="K1393" t="s">
        <v>8219</v>
      </c>
      <c r="L1393">
        <v>37</v>
      </c>
      <c r="N1393" t="s">
        <v>8221</v>
      </c>
      <c r="O1393">
        <v>0</v>
      </c>
    </row>
    <row r="1394" spans="11:15" x14ac:dyDescent="0.2">
      <c r="K1394" t="s">
        <v>8219</v>
      </c>
      <c r="L1394">
        <v>146</v>
      </c>
      <c r="N1394" t="s">
        <v>8221</v>
      </c>
      <c r="O1394">
        <v>10</v>
      </c>
    </row>
    <row r="1395" spans="11:15" x14ac:dyDescent="0.2">
      <c r="K1395" t="s">
        <v>8219</v>
      </c>
      <c r="L1395">
        <v>119</v>
      </c>
      <c r="N1395" t="s">
        <v>8221</v>
      </c>
      <c r="O1395">
        <v>6</v>
      </c>
    </row>
    <row r="1396" spans="11:15" x14ac:dyDescent="0.2">
      <c r="K1396" t="s">
        <v>8219</v>
      </c>
      <c r="L1396">
        <v>163</v>
      </c>
      <c r="N1396" t="s">
        <v>8221</v>
      </c>
      <c r="O1396">
        <v>8</v>
      </c>
    </row>
    <row r="1397" spans="11:15" x14ac:dyDescent="0.2">
      <c r="K1397" t="s">
        <v>8219</v>
      </c>
      <c r="L1397">
        <v>339</v>
      </c>
      <c r="N1397" t="s">
        <v>8221</v>
      </c>
      <c r="O1397">
        <v>6</v>
      </c>
    </row>
    <row r="1398" spans="11:15" x14ac:dyDescent="0.2">
      <c r="K1398" t="s">
        <v>8219</v>
      </c>
      <c r="L1398">
        <v>58</v>
      </c>
      <c r="N1398" t="s">
        <v>8221</v>
      </c>
      <c r="O1398">
        <v>7</v>
      </c>
    </row>
    <row r="1399" spans="11:15" x14ac:dyDescent="0.2">
      <c r="K1399" t="s">
        <v>8219</v>
      </c>
      <c r="L1399">
        <v>456</v>
      </c>
      <c r="N1399" t="s">
        <v>8221</v>
      </c>
      <c r="O1399">
        <v>7</v>
      </c>
    </row>
    <row r="1400" spans="11:15" x14ac:dyDescent="0.2">
      <c r="K1400" t="s">
        <v>8219</v>
      </c>
      <c r="L1400">
        <v>15</v>
      </c>
      <c r="N1400" t="s">
        <v>8221</v>
      </c>
      <c r="O1400">
        <v>5</v>
      </c>
    </row>
    <row r="1401" spans="11:15" x14ac:dyDescent="0.2">
      <c r="K1401" t="s">
        <v>8219</v>
      </c>
      <c r="L1401">
        <v>191</v>
      </c>
      <c r="N1401" t="s">
        <v>8221</v>
      </c>
      <c r="O1401">
        <v>46</v>
      </c>
    </row>
    <row r="1402" spans="11:15" x14ac:dyDescent="0.2">
      <c r="K1402" t="s">
        <v>8219</v>
      </c>
      <c r="L1402">
        <v>17</v>
      </c>
      <c r="N1402" t="s">
        <v>8221</v>
      </c>
      <c r="O1402">
        <v>10</v>
      </c>
    </row>
    <row r="1403" spans="11:15" x14ac:dyDescent="0.2">
      <c r="K1403" t="s">
        <v>8219</v>
      </c>
      <c r="L1403">
        <v>28</v>
      </c>
      <c r="N1403" t="s">
        <v>8221</v>
      </c>
      <c r="O1403">
        <v>19</v>
      </c>
    </row>
    <row r="1404" spans="11:15" x14ac:dyDescent="0.2">
      <c r="K1404" t="s">
        <v>8219</v>
      </c>
      <c r="L1404">
        <v>18</v>
      </c>
      <c r="N1404" t="s">
        <v>8221</v>
      </c>
      <c r="O1404">
        <v>13</v>
      </c>
    </row>
    <row r="1405" spans="11:15" x14ac:dyDescent="0.2">
      <c r="K1405" t="s">
        <v>8219</v>
      </c>
      <c r="L1405">
        <v>61</v>
      </c>
      <c r="N1405" t="s">
        <v>8221</v>
      </c>
      <c r="O1405">
        <v>13</v>
      </c>
    </row>
    <row r="1406" spans="11:15" x14ac:dyDescent="0.2">
      <c r="K1406" t="s">
        <v>8219</v>
      </c>
      <c r="L1406">
        <v>108</v>
      </c>
      <c r="N1406" t="s">
        <v>8221</v>
      </c>
      <c r="O1406">
        <v>4</v>
      </c>
    </row>
    <row r="1407" spans="11:15" x14ac:dyDescent="0.2">
      <c r="K1407" t="s">
        <v>8219</v>
      </c>
      <c r="L1407">
        <v>142</v>
      </c>
      <c r="N1407" t="s">
        <v>8221</v>
      </c>
      <c r="O1407">
        <v>0</v>
      </c>
    </row>
    <row r="1408" spans="11:15" x14ac:dyDescent="0.2">
      <c r="K1408" t="s">
        <v>8219</v>
      </c>
      <c r="L1408">
        <v>74</v>
      </c>
      <c r="N1408" t="s">
        <v>8221</v>
      </c>
      <c r="O1408">
        <v>3</v>
      </c>
    </row>
    <row r="1409" spans="11:15" x14ac:dyDescent="0.2">
      <c r="K1409" t="s">
        <v>8219</v>
      </c>
      <c r="L1409">
        <v>38</v>
      </c>
      <c r="N1409" t="s">
        <v>8221</v>
      </c>
      <c r="O1409">
        <v>1</v>
      </c>
    </row>
    <row r="1410" spans="11:15" x14ac:dyDescent="0.2">
      <c r="K1410" t="s">
        <v>8219</v>
      </c>
      <c r="L1410">
        <v>20</v>
      </c>
      <c r="N1410" t="s">
        <v>8221</v>
      </c>
      <c r="O1410">
        <v>9</v>
      </c>
    </row>
    <row r="1411" spans="11:15" x14ac:dyDescent="0.2">
      <c r="K1411" t="s">
        <v>8219</v>
      </c>
      <c r="L1411">
        <v>24</v>
      </c>
      <c r="N1411" t="s">
        <v>8221</v>
      </c>
      <c r="O1411">
        <v>1</v>
      </c>
    </row>
    <row r="1412" spans="11:15" x14ac:dyDescent="0.2">
      <c r="K1412" t="s">
        <v>8219</v>
      </c>
      <c r="L1412">
        <v>66</v>
      </c>
      <c r="N1412" t="s">
        <v>8221</v>
      </c>
      <c r="O1412">
        <v>1</v>
      </c>
    </row>
    <row r="1413" spans="11:15" x14ac:dyDescent="0.2">
      <c r="K1413" t="s">
        <v>8219</v>
      </c>
      <c r="L1413">
        <v>28</v>
      </c>
      <c r="N1413" t="s">
        <v>8221</v>
      </c>
      <c r="O1413">
        <v>4</v>
      </c>
    </row>
    <row r="1414" spans="11:15" x14ac:dyDescent="0.2">
      <c r="K1414" t="s">
        <v>8219</v>
      </c>
      <c r="L1414">
        <v>24</v>
      </c>
      <c r="N1414" t="s">
        <v>8221</v>
      </c>
      <c r="O1414">
        <v>17</v>
      </c>
    </row>
    <row r="1415" spans="11:15" x14ac:dyDescent="0.2">
      <c r="K1415" t="s">
        <v>8219</v>
      </c>
      <c r="L1415">
        <v>73</v>
      </c>
      <c r="N1415" t="s">
        <v>8221</v>
      </c>
      <c r="O1415">
        <v>0</v>
      </c>
    </row>
    <row r="1416" spans="11:15" x14ac:dyDescent="0.2">
      <c r="K1416" t="s">
        <v>8219</v>
      </c>
      <c r="L1416">
        <v>3</v>
      </c>
      <c r="N1416" t="s">
        <v>8221</v>
      </c>
      <c r="O1416">
        <v>12</v>
      </c>
    </row>
    <row r="1417" spans="11:15" x14ac:dyDescent="0.2">
      <c r="K1417" t="s">
        <v>8219</v>
      </c>
      <c r="L1417">
        <v>20</v>
      </c>
      <c r="N1417" t="s">
        <v>8221</v>
      </c>
      <c r="O1417">
        <v>14</v>
      </c>
    </row>
    <row r="1418" spans="11:15" x14ac:dyDescent="0.2">
      <c r="K1418" t="s">
        <v>8219</v>
      </c>
      <c r="L1418">
        <v>21</v>
      </c>
      <c r="N1418" t="s">
        <v>8221</v>
      </c>
      <c r="O1418">
        <v>1</v>
      </c>
    </row>
    <row r="1419" spans="11:15" x14ac:dyDescent="0.2">
      <c r="K1419" t="s">
        <v>8219</v>
      </c>
      <c r="L1419">
        <v>94</v>
      </c>
      <c r="N1419" t="s">
        <v>8221</v>
      </c>
      <c r="O1419">
        <v>14</v>
      </c>
    </row>
    <row r="1420" spans="11:15" x14ac:dyDescent="0.2">
      <c r="K1420" t="s">
        <v>8219</v>
      </c>
      <c r="L1420">
        <v>139</v>
      </c>
      <c r="N1420" t="s">
        <v>8221</v>
      </c>
      <c r="O1420">
        <v>4</v>
      </c>
    </row>
    <row r="1421" spans="11:15" x14ac:dyDescent="0.2">
      <c r="K1421" t="s">
        <v>8219</v>
      </c>
      <c r="L1421">
        <v>130</v>
      </c>
      <c r="N1421" t="s">
        <v>8221</v>
      </c>
      <c r="O1421">
        <v>2</v>
      </c>
    </row>
    <row r="1422" spans="11:15" x14ac:dyDescent="0.2">
      <c r="K1422" t="s">
        <v>8219</v>
      </c>
      <c r="L1422">
        <v>31</v>
      </c>
      <c r="N1422" t="s">
        <v>8221</v>
      </c>
      <c r="O1422">
        <v>1</v>
      </c>
    </row>
    <row r="1423" spans="11:15" x14ac:dyDescent="0.2">
      <c r="K1423" t="s">
        <v>8219</v>
      </c>
      <c r="L1423">
        <v>13</v>
      </c>
      <c r="N1423" t="s">
        <v>8221</v>
      </c>
      <c r="O1423">
        <v>2</v>
      </c>
    </row>
    <row r="1424" spans="11:15" x14ac:dyDescent="0.2">
      <c r="K1424" t="s">
        <v>8219</v>
      </c>
      <c r="L1424">
        <v>90</v>
      </c>
      <c r="N1424" t="s">
        <v>8221</v>
      </c>
      <c r="O1424">
        <v>1</v>
      </c>
    </row>
    <row r="1425" spans="11:15" x14ac:dyDescent="0.2">
      <c r="K1425" t="s">
        <v>8219</v>
      </c>
      <c r="L1425">
        <v>141</v>
      </c>
      <c r="N1425" t="s">
        <v>8221</v>
      </c>
      <c r="O1425">
        <v>1</v>
      </c>
    </row>
    <row r="1426" spans="11:15" x14ac:dyDescent="0.2">
      <c r="K1426" t="s">
        <v>8219</v>
      </c>
      <c r="L1426">
        <v>23</v>
      </c>
      <c r="N1426" t="s">
        <v>8221</v>
      </c>
      <c r="O1426">
        <v>4</v>
      </c>
    </row>
    <row r="1427" spans="11:15" x14ac:dyDescent="0.2">
      <c r="K1427" t="s">
        <v>8219</v>
      </c>
      <c r="L1427">
        <v>18</v>
      </c>
      <c r="N1427" t="s">
        <v>8221</v>
      </c>
      <c r="O1427">
        <v>3</v>
      </c>
    </row>
    <row r="1428" spans="11:15" x14ac:dyDescent="0.2">
      <c r="K1428" t="s">
        <v>8219</v>
      </c>
      <c r="L1428">
        <v>76</v>
      </c>
      <c r="N1428" t="s">
        <v>8221</v>
      </c>
      <c r="O1428">
        <v>38</v>
      </c>
    </row>
    <row r="1429" spans="11:15" x14ac:dyDescent="0.2">
      <c r="K1429" t="s">
        <v>8219</v>
      </c>
      <c r="L1429">
        <v>93</v>
      </c>
      <c r="N1429" t="s">
        <v>8221</v>
      </c>
      <c r="O1429">
        <v>4</v>
      </c>
    </row>
    <row r="1430" spans="11:15" x14ac:dyDescent="0.2">
      <c r="K1430" t="s">
        <v>8219</v>
      </c>
      <c r="L1430">
        <v>69</v>
      </c>
      <c r="N1430" t="s">
        <v>8221</v>
      </c>
      <c r="O1430">
        <v>0</v>
      </c>
    </row>
    <row r="1431" spans="11:15" x14ac:dyDescent="0.2">
      <c r="K1431" t="s">
        <v>8219</v>
      </c>
      <c r="L1431">
        <v>21</v>
      </c>
      <c r="N1431" t="s">
        <v>8221</v>
      </c>
      <c r="O1431">
        <v>2</v>
      </c>
    </row>
    <row r="1432" spans="11:15" x14ac:dyDescent="0.2">
      <c r="K1432" t="s">
        <v>8219</v>
      </c>
      <c r="L1432">
        <v>57</v>
      </c>
      <c r="N1432" t="s">
        <v>8221</v>
      </c>
      <c r="O1432">
        <v>0</v>
      </c>
    </row>
    <row r="1433" spans="11:15" x14ac:dyDescent="0.2">
      <c r="K1433" t="s">
        <v>8219</v>
      </c>
      <c r="L1433">
        <v>108</v>
      </c>
      <c r="N1433" t="s">
        <v>8221</v>
      </c>
      <c r="O1433">
        <v>1</v>
      </c>
    </row>
    <row r="1434" spans="11:15" x14ac:dyDescent="0.2">
      <c r="K1434" t="s">
        <v>8219</v>
      </c>
      <c r="L1434">
        <v>83</v>
      </c>
      <c r="N1434" t="s">
        <v>8221</v>
      </c>
      <c r="O1434">
        <v>7</v>
      </c>
    </row>
    <row r="1435" spans="11:15" x14ac:dyDescent="0.2">
      <c r="K1435" t="s">
        <v>8219</v>
      </c>
      <c r="L1435">
        <v>96</v>
      </c>
      <c r="N1435" t="s">
        <v>8221</v>
      </c>
      <c r="O1435">
        <v>2</v>
      </c>
    </row>
    <row r="1436" spans="11:15" x14ac:dyDescent="0.2">
      <c r="K1436" t="s">
        <v>8219</v>
      </c>
      <c r="L1436">
        <v>64</v>
      </c>
      <c r="N1436" t="s">
        <v>8221</v>
      </c>
      <c r="O1436">
        <v>4</v>
      </c>
    </row>
    <row r="1437" spans="11:15" x14ac:dyDescent="0.2">
      <c r="K1437" t="s">
        <v>8219</v>
      </c>
      <c r="L1437">
        <v>14</v>
      </c>
      <c r="N1437" t="s">
        <v>8221</v>
      </c>
      <c r="O1437">
        <v>4</v>
      </c>
    </row>
    <row r="1438" spans="11:15" x14ac:dyDescent="0.2">
      <c r="K1438" t="s">
        <v>8219</v>
      </c>
      <c r="L1438">
        <v>169</v>
      </c>
      <c r="N1438" t="s">
        <v>8221</v>
      </c>
      <c r="O1438">
        <v>3</v>
      </c>
    </row>
    <row r="1439" spans="11:15" x14ac:dyDescent="0.2">
      <c r="K1439" t="s">
        <v>8219</v>
      </c>
      <c r="L1439">
        <v>33</v>
      </c>
      <c r="N1439" t="s">
        <v>8221</v>
      </c>
      <c r="O1439">
        <v>2</v>
      </c>
    </row>
    <row r="1440" spans="11:15" x14ac:dyDescent="0.2">
      <c r="K1440" t="s">
        <v>8219</v>
      </c>
      <c r="L1440">
        <v>102</v>
      </c>
      <c r="N1440" t="s">
        <v>8221</v>
      </c>
      <c r="O1440">
        <v>197</v>
      </c>
    </row>
    <row r="1441" spans="11:15" x14ac:dyDescent="0.2">
      <c r="K1441" t="s">
        <v>8219</v>
      </c>
      <c r="L1441">
        <v>104</v>
      </c>
      <c r="N1441" t="s">
        <v>8221</v>
      </c>
      <c r="O1441">
        <v>0</v>
      </c>
    </row>
    <row r="1442" spans="11:15" x14ac:dyDescent="0.2">
      <c r="K1442" t="s">
        <v>8219</v>
      </c>
      <c r="L1442">
        <v>20</v>
      </c>
      <c r="N1442" t="s">
        <v>8221</v>
      </c>
      <c r="O1442">
        <v>1</v>
      </c>
    </row>
    <row r="1443" spans="11:15" x14ac:dyDescent="0.2">
      <c r="K1443" t="s">
        <v>8219</v>
      </c>
      <c r="L1443">
        <v>35</v>
      </c>
      <c r="N1443" t="s">
        <v>8221</v>
      </c>
      <c r="O1443">
        <v>4</v>
      </c>
    </row>
    <row r="1444" spans="11:15" x14ac:dyDescent="0.2">
      <c r="K1444" t="s">
        <v>8219</v>
      </c>
      <c r="L1444">
        <v>94</v>
      </c>
      <c r="N1444" t="s">
        <v>8221</v>
      </c>
      <c r="O1444">
        <v>0</v>
      </c>
    </row>
    <row r="1445" spans="11:15" x14ac:dyDescent="0.2">
      <c r="K1445" t="s">
        <v>8219</v>
      </c>
      <c r="L1445">
        <v>14</v>
      </c>
      <c r="N1445" t="s">
        <v>8221</v>
      </c>
      <c r="O1445">
        <v>7</v>
      </c>
    </row>
    <row r="1446" spans="11:15" x14ac:dyDescent="0.2">
      <c r="K1446" t="s">
        <v>8219</v>
      </c>
      <c r="L1446">
        <v>15</v>
      </c>
      <c r="N1446" t="s">
        <v>8221</v>
      </c>
      <c r="O1446">
        <v>11</v>
      </c>
    </row>
    <row r="1447" spans="11:15" x14ac:dyDescent="0.2">
      <c r="K1447" t="s">
        <v>8219</v>
      </c>
      <c r="L1447">
        <v>51</v>
      </c>
      <c r="N1447" t="s">
        <v>8221</v>
      </c>
      <c r="O1447">
        <v>0</v>
      </c>
    </row>
    <row r="1448" spans="11:15" x14ac:dyDescent="0.2">
      <c r="K1448" t="s">
        <v>8219</v>
      </c>
      <c r="L1448">
        <v>19</v>
      </c>
      <c r="N1448" t="s">
        <v>8221</v>
      </c>
      <c r="O1448">
        <v>6</v>
      </c>
    </row>
    <row r="1449" spans="11:15" x14ac:dyDescent="0.2">
      <c r="K1449" t="s">
        <v>8219</v>
      </c>
      <c r="L1449">
        <v>23</v>
      </c>
      <c r="N1449" t="s">
        <v>8221</v>
      </c>
      <c r="O1449">
        <v>0</v>
      </c>
    </row>
    <row r="1450" spans="11:15" x14ac:dyDescent="0.2">
      <c r="K1450" t="s">
        <v>8219</v>
      </c>
      <c r="L1450">
        <v>97</v>
      </c>
      <c r="N1450" t="s">
        <v>8221</v>
      </c>
      <c r="O1450">
        <v>7</v>
      </c>
    </row>
    <row r="1451" spans="11:15" x14ac:dyDescent="0.2">
      <c r="K1451" t="s">
        <v>8219</v>
      </c>
      <c r="L1451">
        <v>76</v>
      </c>
      <c r="N1451" t="s">
        <v>8221</v>
      </c>
      <c r="O1451">
        <v>94</v>
      </c>
    </row>
    <row r="1452" spans="11:15" x14ac:dyDescent="0.2">
      <c r="K1452" t="s">
        <v>8219</v>
      </c>
      <c r="L1452">
        <v>11</v>
      </c>
      <c r="N1452" t="s">
        <v>8221</v>
      </c>
      <c r="O1452">
        <v>2</v>
      </c>
    </row>
    <row r="1453" spans="11:15" x14ac:dyDescent="0.2">
      <c r="K1453" t="s">
        <v>8219</v>
      </c>
      <c r="L1453">
        <v>52</v>
      </c>
      <c r="N1453" t="s">
        <v>8221</v>
      </c>
      <c r="O1453">
        <v>25</v>
      </c>
    </row>
    <row r="1454" spans="11:15" x14ac:dyDescent="0.2">
      <c r="K1454" t="s">
        <v>8219</v>
      </c>
      <c r="L1454">
        <v>95</v>
      </c>
      <c r="N1454" t="s">
        <v>8221</v>
      </c>
      <c r="O1454">
        <v>17</v>
      </c>
    </row>
    <row r="1455" spans="11:15" x14ac:dyDescent="0.2">
      <c r="K1455" t="s">
        <v>8219</v>
      </c>
      <c r="L1455">
        <v>35</v>
      </c>
      <c r="N1455" t="s">
        <v>8221</v>
      </c>
      <c r="O1455">
        <v>2</v>
      </c>
    </row>
    <row r="1456" spans="11:15" x14ac:dyDescent="0.2">
      <c r="K1456" t="s">
        <v>8219</v>
      </c>
      <c r="L1456">
        <v>21</v>
      </c>
      <c r="N1456" t="s">
        <v>8221</v>
      </c>
      <c r="O1456">
        <v>4</v>
      </c>
    </row>
    <row r="1457" spans="11:15" x14ac:dyDescent="0.2">
      <c r="K1457" t="s">
        <v>8219</v>
      </c>
      <c r="L1457">
        <v>93</v>
      </c>
      <c r="N1457" t="s">
        <v>8221</v>
      </c>
      <c r="O1457">
        <v>5</v>
      </c>
    </row>
    <row r="1458" spans="11:15" x14ac:dyDescent="0.2">
      <c r="K1458" t="s">
        <v>8219</v>
      </c>
      <c r="L1458">
        <v>11</v>
      </c>
      <c r="N1458" t="s">
        <v>8221</v>
      </c>
      <c r="O1458">
        <v>2</v>
      </c>
    </row>
    <row r="1459" spans="11:15" x14ac:dyDescent="0.2">
      <c r="K1459" t="s">
        <v>8219</v>
      </c>
      <c r="L1459">
        <v>21</v>
      </c>
      <c r="N1459" t="s">
        <v>8221</v>
      </c>
      <c r="O1459">
        <v>2</v>
      </c>
    </row>
    <row r="1460" spans="11:15" x14ac:dyDescent="0.2">
      <c r="K1460" t="s">
        <v>8219</v>
      </c>
      <c r="L1460">
        <v>54</v>
      </c>
      <c r="N1460" t="s">
        <v>8221</v>
      </c>
      <c r="O1460">
        <v>3</v>
      </c>
    </row>
    <row r="1461" spans="11:15" x14ac:dyDescent="0.2">
      <c r="K1461" t="s">
        <v>8219</v>
      </c>
      <c r="L1461">
        <v>31</v>
      </c>
      <c r="N1461" t="s">
        <v>8221</v>
      </c>
      <c r="O1461">
        <v>0</v>
      </c>
    </row>
    <row r="1462" spans="11:15" x14ac:dyDescent="0.2">
      <c r="K1462" t="s">
        <v>8219</v>
      </c>
      <c r="L1462">
        <v>132</v>
      </c>
      <c r="N1462" t="s">
        <v>8221</v>
      </c>
      <c r="O1462">
        <v>4</v>
      </c>
    </row>
    <row r="1463" spans="11:15" x14ac:dyDescent="0.2">
      <c r="K1463" t="s">
        <v>8219</v>
      </c>
      <c r="L1463">
        <v>3</v>
      </c>
      <c r="N1463" t="s">
        <v>8221</v>
      </c>
      <c r="O1463">
        <v>1</v>
      </c>
    </row>
    <row r="1464" spans="11:15" x14ac:dyDescent="0.2">
      <c r="K1464" t="s">
        <v>8219</v>
      </c>
      <c r="L1464">
        <v>6</v>
      </c>
      <c r="N1464" t="s">
        <v>8221</v>
      </c>
      <c r="O1464">
        <v>12</v>
      </c>
    </row>
    <row r="1465" spans="11:15" x14ac:dyDescent="0.2">
      <c r="K1465" t="s">
        <v>8219</v>
      </c>
      <c r="L1465">
        <v>10</v>
      </c>
      <c r="N1465" t="s">
        <v>8221</v>
      </c>
      <c r="O1465">
        <v>4</v>
      </c>
    </row>
    <row r="1466" spans="11:15" x14ac:dyDescent="0.2">
      <c r="K1466" t="s">
        <v>8219</v>
      </c>
      <c r="L1466">
        <v>147</v>
      </c>
      <c r="N1466" t="s">
        <v>8221</v>
      </c>
      <c r="O1466">
        <v>91</v>
      </c>
    </row>
    <row r="1467" spans="11:15" x14ac:dyDescent="0.2">
      <c r="K1467" t="s">
        <v>8219</v>
      </c>
      <c r="L1467">
        <v>199</v>
      </c>
      <c r="N1467" t="s">
        <v>8221</v>
      </c>
      <c r="O1467">
        <v>1</v>
      </c>
    </row>
    <row r="1468" spans="11:15" x14ac:dyDescent="0.2">
      <c r="K1468" t="s">
        <v>8219</v>
      </c>
      <c r="L1468">
        <v>50</v>
      </c>
      <c r="N1468" t="s">
        <v>8221</v>
      </c>
      <c r="O1468">
        <v>1</v>
      </c>
    </row>
    <row r="1469" spans="11:15" x14ac:dyDescent="0.2">
      <c r="K1469" t="s">
        <v>8219</v>
      </c>
      <c r="L1469">
        <v>21</v>
      </c>
      <c r="N1469" t="s">
        <v>8221</v>
      </c>
      <c r="O1469">
        <v>0</v>
      </c>
    </row>
    <row r="1470" spans="11:15" x14ac:dyDescent="0.2">
      <c r="K1470" t="s">
        <v>8219</v>
      </c>
      <c r="L1470">
        <v>24</v>
      </c>
      <c r="N1470" t="s">
        <v>8221</v>
      </c>
      <c r="O1470">
        <v>13</v>
      </c>
    </row>
    <row r="1471" spans="11:15" x14ac:dyDescent="0.2">
      <c r="K1471" t="s">
        <v>8219</v>
      </c>
      <c r="L1471">
        <v>32</v>
      </c>
      <c r="N1471" t="s">
        <v>8221</v>
      </c>
      <c r="O1471">
        <v>2</v>
      </c>
    </row>
    <row r="1472" spans="11:15" x14ac:dyDescent="0.2">
      <c r="K1472" t="s">
        <v>8219</v>
      </c>
      <c r="L1472">
        <v>62</v>
      </c>
      <c r="N1472" t="s">
        <v>8221</v>
      </c>
      <c r="O1472">
        <v>0</v>
      </c>
    </row>
    <row r="1473" spans="11:15" x14ac:dyDescent="0.2">
      <c r="K1473" t="s">
        <v>8219</v>
      </c>
      <c r="L1473">
        <v>9</v>
      </c>
      <c r="N1473" t="s">
        <v>8221</v>
      </c>
      <c r="O1473">
        <v>21</v>
      </c>
    </row>
    <row r="1474" spans="11:15" x14ac:dyDescent="0.2">
      <c r="K1474" t="s">
        <v>8219</v>
      </c>
      <c r="L1474">
        <v>38</v>
      </c>
      <c r="N1474" t="s">
        <v>8221</v>
      </c>
      <c r="O1474">
        <v>9</v>
      </c>
    </row>
    <row r="1475" spans="11:15" x14ac:dyDescent="0.2">
      <c r="K1475" t="s">
        <v>8219</v>
      </c>
      <c r="L1475">
        <v>54</v>
      </c>
      <c r="N1475" t="s">
        <v>8221</v>
      </c>
      <c r="O1475">
        <v>6</v>
      </c>
    </row>
    <row r="1476" spans="11:15" x14ac:dyDescent="0.2">
      <c r="K1476" t="s">
        <v>8219</v>
      </c>
      <c r="L1476">
        <v>37</v>
      </c>
      <c r="N1476" t="s">
        <v>8221</v>
      </c>
      <c r="O1476">
        <v>4</v>
      </c>
    </row>
    <row r="1477" spans="11:15" x14ac:dyDescent="0.2">
      <c r="K1477" t="s">
        <v>8219</v>
      </c>
      <c r="L1477">
        <v>39</v>
      </c>
      <c r="N1477" t="s">
        <v>8221</v>
      </c>
      <c r="O1477">
        <v>7</v>
      </c>
    </row>
    <row r="1478" spans="11:15" x14ac:dyDescent="0.2">
      <c r="K1478" t="s">
        <v>8219</v>
      </c>
      <c r="L1478">
        <v>34</v>
      </c>
      <c r="N1478" t="s">
        <v>8221</v>
      </c>
      <c r="O1478">
        <v>5</v>
      </c>
    </row>
    <row r="1479" spans="11:15" x14ac:dyDescent="0.2">
      <c r="K1479" t="s">
        <v>8219</v>
      </c>
      <c r="L1479">
        <v>55</v>
      </c>
      <c r="N1479" t="s">
        <v>8221</v>
      </c>
      <c r="O1479">
        <v>0</v>
      </c>
    </row>
    <row r="1480" spans="11:15" x14ac:dyDescent="0.2">
      <c r="K1480" t="s">
        <v>8219</v>
      </c>
      <c r="L1480">
        <v>32</v>
      </c>
      <c r="N1480" t="s">
        <v>8221</v>
      </c>
      <c r="O1480">
        <v>3</v>
      </c>
    </row>
    <row r="1481" spans="11:15" x14ac:dyDescent="0.2">
      <c r="K1481" t="s">
        <v>8219</v>
      </c>
      <c r="L1481">
        <v>25</v>
      </c>
      <c r="N1481" t="s">
        <v>8221</v>
      </c>
      <c r="O1481">
        <v>9</v>
      </c>
    </row>
    <row r="1482" spans="11:15" x14ac:dyDescent="0.2">
      <c r="K1482" t="s">
        <v>8219</v>
      </c>
      <c r="L1482">
        <v>33</v>
      </c>
      <c r="N1482" t="s">
        <v>8221</v>
      </c>
      <c r="O1482">
        <v>6</v>
      </c>
    </row>
    <row r="1483" spans="11:15" x14ac:dyDescent="0.2">
      <c r="K1483" t="s">
        <v>8219</v>
      </c>
      <c r="L1483">
        <v>108</v>
      </c>
      <c r="N1483" t="s">
        <v>8221</v>
      </c>
      <c r="O1483">
        <v>4</v>
      </c>
    </row>
    <row r="1484" spans="11:15" x14ac:dyDescent="0.2">
      <c r="K1484" t="s">
        <v>8219</v>
      </c>
      <c r="L1484">
        <v>20</v>
      </c>
      <c r="N1484" t="s">
        <v>8221</v>
      </c>
      <c r="O1484">
        <v>1</v>
      </c>
    </row>
    <row r="1485" spans="11:15" x14ac:dyDescent="0.2">
      <c r="K1485" t="s">
        <v>8219</v>
      </c>
      <c r="L1485">
        <v>98</v>
      </c>
      <c r="N1485" t="s">
        <v>8221</v>
      </c>
      <c r="O1485">
        <v>17</v>
      </c>
    </row>
    <row r="1486" spans="11:15" x14ac:dyDescent="0.2">
      <c r="K1486" t="s">
        <v>8219</v>
      </c>
      <c r="L1486">
        <v>196</v>
      </c>
      <c r="N1486" t="s">
        <v>8221</v>
      </c>
      <c r="O1486">
        <v>1</v>
      </c>
    </row>
    <row r="1487" spans="11:15" x14ac:dyDescent="0.2">
      <c r="K1487" t="s">
        <v>8219</v>
      </c>
      <c r="L1487">
        <v>39</v>
      </c>
      <c r="N1487" t="s">
        <v>8221</v>
      </c>
      <c r="O1487">
        <v>13</v>
      </c>
    </row>
    <row r="1488" spans="11:15" x14ac:dyDescent="0.2">
      <c r="K1488" t="s">
        <v>8219</v>
      </c>
      <c r="L1488">
        <v>128</v>
      </c>
      <c r="N1488" t="s">
        <v>8221</v>
      </c>
      <c r="O1488">
        <v>6</v>
      </c>
    </row>
    <row r="1489" spans="11:15" x14ac:dyDescent="0.2">
      <c r="K1489" t="s">
        <v>8219</v>
      </c>
      <c r="L1489">
        <v>71</v>
      </c>
      <c r="N1489" t="s">
        <v>8221</v>
      </c>
      <c r="O1489">
        <v>0</v>
      </c>
    </row>
    <row r="1490" spans="11:15" x14ac:dyDescent="0.2">
      <c r="K1490" t="s">
        <v>8219</v>
      </c>
      <c r="L1490">
        <v>47</v>
      </c>
      <c r="N1490" t="s">
        <v>8221</v>
      </c>
      <c r="O1490">
        <v>2</v>
      </c>
    </row>
    <row r="1491" spans="11:15" x14ac:dyDescent="0.2">
      <c r="K1491" t="s">
        <v>8219</v>
      </c>
      <c r="L1491">
        <v>17</v>
      </c>
      <c r="N1491" t="s">
        <v>8221</v>
      </c>
      <c r="O1491">
        <v>2</v>
      </c>
    </row>
    <row r="1492" spans="11:15" x14ac:dyDescent="0.2">
      <c r="K1492" t="s">
        <v>8219</v>
      </c>
      <c r="L1492">
        <v>91</v>
      </c>
      <c r="N1492" t="s">
        <v>8221</v>
      </c>
      <c r="O1492">
        <v>21</v>
      </c>
    </row>
    <row r="1493" spans="11:15" x14ac:dyDescent="0.2">
      <c r="K1493" t="s">
        <v>8219</v>
      </c>
      <c r="L1493">
        <v>43</v>
      </c>
      <c r="N1493" t="s">
        <v>8221</v>
      </c>
      <c r="O1493">
        <v>13</v>
      </c>
    </row>
    <row r="1494" spans="11:15" x14ac:dyDescent="0.2">
      <c r="K1494" t="s">
        <v>8219</v>
      </c>
      <c r="L1494">
        <v>17</v>
      </c>
      <c r="N1494" t="s">
        <v>8221</v>
      </c>
      <c r="O1494">
        <v>0</v>
      </c>
    </row>
    <row r="1495" spans="11:15" x14ac:dyDescent="0.2">
      <c r="K1495" t="s">
        <v>8219</v>
      </c>
      <c r="L1495">
        <v>33</v>
      </c>
      <c r="N1495" t="s">
        <v>8221</v>
      </c>
      <c r="O1495">
        <v>6</v>
      </c>
    </row>
    <row r="1496" spans="11:15" x14ac:dyDescent="0.2">
      <c r="K1496" t="s">
        <v>8219</v>
      </c>
      <c r="L1496">
        <v>87</v>
      </c>
      <c r="N1496" t="s">
        <v>8221</v>
      </c>
      <c r="O1496">
        <v>0</v>
      </c>
    </row>
    <row r="1497" spans="11:15" x14ac:dyDescent="0.2">
      <c r="K1497" t="s">
        <v>8219</v>
      </c>
      <c r="L1497">
        <v>113</v>
      </c>
      <c r="N1497" t="s">
        <v>8221</v>
      </c>
      <c r="O1497">
        <v>1</v>
      </c>
    </row>
    <row r="1498" spans="11:15" x14ac:dyDescent="0.2">
      <c r="K1498" t="s">
        <v>8219</v>
      </c>
      <c r="L1498">
        <v>14</v>
      </c>
      <c r="N1498" t="s">
        <v>8221</v>
      </c>
      <c r="O1498">
        <v>0</v>
      </c>
    </row>
    <row r="1499" spans="11:15" x14ac:dyDescent="0.2">
      <c r="K1499" t="s">
        <v>8219</v>
      </c>
      <c r="L1499">
        <v>30</v>
      </c>
      <c r="N1499" t="s">
        <v>8221</v>
      </c>
      <c r="O1499">
        <v>12</v>
      </c>
    </row>
    <row r="1500" spans="11:15" x14ac:dyDescent="0.2">
      <c r="K1500" t="s">
        <v>8219</v>
      </c>
      <c r="L1500">
        <v>16</v>
      </c>
      <c r="N1500" t="s">
        <v>8221</v>
      </c>
      <c r="O1500">
        <v>2</v>
      </c>
    </row>
    <row r="1501" spans="11:15" x14ac:dyDescent="0.2">
      <c r="K1501" t="s">
        <v>8219</v>
      </c>
      <c r="L1501">
        <v>46</v>
      </c>
      <c r="N1501" t="s">
        <v>8221</v>
      </c>
      <c r="O1501">
        <v>6</v>
      </c>
    </row>
    <row r="1502" spans="11:15" x14ac:dyDescent="0.2">
      <c r="K1502" t="s">
        <v>8219</v>
      </c>
      <c r="L1502">
        <v>24</v>
      </c>
      <c r="N1502" t="s">
        <v>8221</v>
      </c>
      <c r="O1502">
        <v>1</v>
      </c>
    </row>
    <row r="1503" spans="11:15" x14ac:dyDescent="0.2">
      <c r="K1503" t="s">
        <v>8219</v>
      </c>
      <c r="L1503">
        <v>97</v>
      </c>
      <c r="N1503" t="s">
        <v>8221</v>
      </c>
      <c r="O1503">
        <v>1</v>
      </c>
    </row>
    <row r="1504" spans="11:15" x14ac:dyDescent="0.2">
      <c r="K1504" t="s">
        <v>8219</v>
      </c>
      <c r="L1504">
        <v>59</v>
      </c>
      <c r="N1504" t="s">
        <v>8221</v>
      </c>
      <c r="O1504">
        <v>5</v>
      </c>
    </row>
    <row r="1505" spans="11:15" x14ac:dyDescent="0.2">
      <c r="K1505" t="s">
        <v>8219</v>
      </c>
      <c r="L1505">
        <v>1095</v>
      </c>
      <c r="N1505" t="s">
        <v>8221</v>
      </c>
      <c r="O1505">
        <v>0</v>
      </c>
    </row>
    <row r="1506" spans="11:15" x14ac:dyDescent="0.2">
      <c r="K1506" t="s">
        <v>8219</v>
      </c>
      <c r="L1506">
        <v>218</v>
      </c>
      <c r="N1506" t="s">
        <v>8221</v>
      </c>
      <c r="O1506">
        <v>3</v>
      </c>
    </row>
    <row r="1507" spans="11:15" x14ac:dyDescent="0.2">
      <c r="K1507" t="s">
        <v>8219</v>
      </c>
      <c r="L1507">
        <v>111</v>
      </c>
      <c r="N1507" t="s">
        <v>8221</v>
      </c>
      <c r="O1507">
        <v>8</v>
      </c>
    </row>
    <row r="1508" spans="11:15" x14ac:dyDescent="0.2">
      <c r="K1508" t="s">
        <v>8219</v>
      </c>
      <c r="L1508">
        <v>56</v>
      </c>
      <c r="N1508" t="s">
        <v>8221</v>
      </c>
      <c r="O1508">
        <v>3</v>
      </c>
    </row>
    <row r="1509" spans="11:15" x14ac:dyDescent="0.2">
      <c r="K1509" t="s">
        <v>8219</v>
      </c>
      <c r="L1509">
        <v>265</v>
      </c>
      <c r="N1509" t="s">
        <v>8221</v>
      </c>
      <c r="O1509">
        <v>8</v>
      </c>
    </row>
    <row r="1510" spans="11:15" x14ac:dyDescent="0.2">
      <c r="K1510" t="s">
        <v>8219</v>
      </c>
      <c r="L1510">
        <v>28</v>
      </c>
      <c r="N1510" t="s">
        <v>8221</v>
      </c>
      <c r="O1510">
        <v>1</v>
      </c>
    </row>
    <row r="1511" spans="11:15" x14ac:dyDescent="0.2">
      <c r="K1511" t="s">
        <v>8219</v>
      </c>
      <c r="L1511">
        <v>364</v>
      </c>
      <c r="N1511" t="s">
        <v>8221</v>
      </c>
      <c r="O1511">
        <v>4</v>
      </c>
    </row>
    <row r="1512" spans="11:15" x14ac:dyDescent="0.2">
      <c r="K1512" t="s">
        <v>8219</v>
      </c>
      <c r="L1512">
        <v>27</v>
      </c>
      <c r="N1512" t="s">
        <v>8221</v>
      </c>
      <c r="O1512">
        <v>8</v>
      </c>
    </row>
    <row r="1513" spans="11:15" x14ac:dyDescent="0.2">
      <c r="K1513" t="s">
        <v>8219</v>
      </c>
      <c r="L1513">
        <v>93</v>
      </c>
      <c r="N1513" t="s">
        <v>8221</v>
      </c>
      <c r="O1513">
        <v>1</v>
      </c>
    </row>
    <row r="1514" spans="11:15" x14ac:dyDescent="0.2">
      <c r="K1514" t="s">
        <v>8219</v>
      </c>
      <c r="L1514">
        <v>64</v>
      </c>
      <c r="N1514" t="s">
        <v>8221</v>
      </c>
      <c r="O1514">
        <v>5</v>
      </c>
    </row>
    <row r="1515" spans="11:15" x14ac:dyDescent="0.2">
      <c r="K1515" t="s">
        <v>8219</v>
      </c>
      <c r="L1515">
        <v>22</v>
      </c>
      <c r="N1515" t="s">
        <v>8221</v>
      </c>
      <c r="O1515">
        <v>0</v>
      </c>
    </row>
    <row r="1516" spans="11:15" x14ac:dyDescent="0.2">
      <c r="K1516" t="s">
        <v>8219</v>
      </c>
      <c r="L1516">
        <v>59</v>
      </c>
      <c r="N1516" t="s">
        <v>8221</v>
      </c>
      <c r="O1516">
        <v>0</v>
      </c>
    </row>
    <row r="1517" spans="11:15" x14ac:dyDescent="0.2">
      <c r="K1517" t="s">
        <v>8219</v>
      </c>
      <c r="L1517">
        <v>249</v>
      </c>
      <c r="N1517" t="s">
        <v>8221</v>
      </c>
      <c r="O1517">
        <v>1</v>
      </c>
    </row>
    <row r="1518" spans="11:15" x14ac:dyDescent="0.2">
      <c r="K1518" t="s">
        <v>8219</v>
      </c>
      <c r="L1518">
        <v>392</v>
      </c>
      <c r="N1518" t="s">
        <v>8221</v>
      </c>
      <c r="O1518">
        <v>0</v>
      </c>
    </row>
    <row r="1519" spans="11:15" x14ac:dyDescent="0.2">
      <c r="K1519" t="s">
        <v>8219</v>
      </c>
      <c r="L1519">
        <v>115</v>
      </c>
      <c r="N1519" t="s">
        <v>8221</v>
      </c>
      <c r="O1519">
        <v>0</v>
      </c>
    </row>
    <row r="1520" spans="11:15" x14ac:dyDescent="0.2">
      <c r="K1520" t="s">
        <v>8219</v>
      </c>
      <c r="L1520">
        <v>433</v>
      </c>
      <c r="N1520" t="s">
        <v>8221</v>
      </c>
      <c r="O1520">
        <v>6</v>
      </c>
    </row>
    <row r="1521" spans="11:15" x14ac:dyDescent="0.2">
      <c r="K1521" t="s">
        <v>8219</v>
      </c>
      <c r="L1521">
        <v>20</v>
      </c>
      <c r="N1521" t="s">
        <v>8221</v>
      </c>
      <c r="O1521">
        <v>6</v>
      </c>
    </row>
    <row r="1522" spans="11:15" x14ac:dyDescent="0.2">
      <c r="K1522" t="s">
        <v>8219</v>
      </c>
      <c r="L1522">
        <v>8</v>
      </c>
      <c r="N1522" t="s">
        <v>8221</v>
      </c>
      <c r="O1522">
        <v>14</v>
      </c>
    </row>
    <row r="1523" spans="11:15" x14ac:dyDescent="0.2">
      <c r="K1523" t="s">
        <v>8219</v>
      </c>
      <c r="L1523">
        <v>175</v>
      </c>
      <c r="N1523" t="s">
        <v>8221</v>
      </c>
      <c r="O1523">
        <v>6</v>
      </c>
    </row>
    <row r="1524" spans="11:15" x14ac:dyDescent="0.2">
      <c r="K1524" t="s">
        <v>8219</v>
      </c>
      <c r="L1524">
        <v>104</v>
      </c>
      <c r="N1524" t="s">
        <v>8221</v>
      </c>
      <c r="O1524">
        <v>33</v>
      </c>
    </row>
    <row r="1525" spans="11:15" x14ac:dyDescent="0.2">
      <c r="K1525" t="s">
        <v>8219</v>
      </c>
      <c r="L1525">
        <v>17</v>
      </c>
      <c r="N1525" t="s">
        <v>8221</v>
      </c>
      <c r="O1525">
        <v>4</v>
      </c>
    </row>
    <row r="1526" spans="11:15" x14ac:dyDescent="0.2">
      <c r="K1526" t="s">
        <v>8219</v>
      </c>
      <c r="L1526">
        <v>277</v>
      </c>
      <c r="N1526" t="s">
        <v>8221</v>
      </c>
      <c r="O1526">
        <v>1</v>
      </c>
    </row>
    <row r="1527" spans="11:15" x14ac:dyDescent="0.2">
      <c r="K1527" t="s">
        <v>8219</v>
      </c>
      <c r="L1527">
        <v>118</v>
      </c>
      <c r="N1527" t="s">
        <v>8221</v>
      </c>
      <c r="O1527">
        <v>0</v>
      </c>
    </row>
    <row r="1528" spans="11:15" x14ac:dyDescent="0.2">
      <c r="K1528" t="s">
        <v>8219</v>
      </c>
      <c r="L1528">
        <v>97</v>
      </c>
      <c r="N1528" t="s">
        <v>8221</v>
      </c>
      <c r="O1528">
        <v>6</v>
      </c>
    </row>
    <row r="1529" spans="11:15" x14ac:dyDescent="0.2">
      <c r="K1529" t="s">
        <v>8219</v>
      </c>
      <c r="L1529">
        <v>20</v>
      </c>
      <c r="N1529" t="s">
        <v>8221</v>
      </c>
      <c r="O1529">
        <v>6</v>
      </c>
    </row>
    <row r="1530" spans="11:15" x14ac:dyDescent="0.2">
      <c r="K1530" t="s">
        <v>8219</v>
      </c>
      <c r="L1530">
        <v>26</v>
      </c>
      <c r="N1530" t="s">
        <v>8221</v>
      </c>
      <c r="O1530">
        <v>1</v>
      </c>
    </row>
    <row r="1531" spans="11:15" x14ac:dyDescent="0.2">
      <c r="K1531" t="s">
        <v>8219</v>
      </c>
      <c r="L1531">
        <v>128</v>
      </c>
      <c r="N1531" t="s">
        <v>8221</v>
      </c>
      <c r="O1531">
        <v>3</v>
      </c>
    </row>
    <row r="1532" spans="11:15" x14ac:dyDescent="0.2">
      <c r="K1532" t="s">
        <v>8219</v>
      </c>
      <c r="L1532">
        <v>15</v>
      </c>
    </row>
    <row r="1533" spans="11:15" x14ac:dyDescent="0.2">
      <c r="K1533" t="s">
        <v>8219</v>
      </c>
      <c r="L1533">
        <v>25</v>
      </c>
    </row>
    <row r="1534" spans="11:15" x14ac:dyDescent="0.2">
      <c r="K1534" t="s">
        <v>8219</v>
      </c>
      <c r="L1534">
        <v>55</v>
      </c>
    </row>
    <row r="1535" spans="11:15" x14ac:dyDescent="0.2">
      <c r="K1535" t="s">
        <v>8219</v>
      </c>
      <c r="L1535">
        <v>107</v>
      </c>
    </row>
    <row r="1536" spans="11:15" x14ac:dyDescent="0.2">
      <c r="K1536" t="s">
        <v>8219</v>
      </c>
      <c r="L1536">
        <v>557</v>
      </c>
    </row>
    <row r="1537" spans="11:12" x14ac:dyDescent="0.2">
      <c r="K1537" t="s">
        <v>8219</v>
      </c>
      <c r="L1537">
        <v>40</v>
      </c>
    </row>
    <row r="1538" spans="11:12" x14ac:dyDescent="0.2">
      <c r="K1538" t="s">
        <v>8219</v>
      </c>
      <c r="L1538">
        <v>36</v>
      </c>
    </row>
    <row r="1539" spans="11:12" x14ac:dyDescent="0.2">
      <c r="K1539" t="s">
        <v>8219</v>
      </c>
      <c r="L1539">
        <v>159</v>
      </c>
    </row>
    <row r="1540" spans="11:12" x14ac:dyDescent="0.2">
      <c r="K1540" t="s">
        <v>8219</v>
      </c>
      <c r="L1540">
        <v>41</v>
      </c>
    </row>
    <row r="1541" spans="11:12" x14ac:dyDescent="0.2">
      <c r="K1541" t="s">
        <v>8219</v>
      </c>
      <c r="L1541">
        <v>226</v>
      </c>
    </row>
    <row r="1542" spans="11:12" x14ac:dyDescent="0.2">
      <c r="K1542" t="s">
        <v>8219</v>
      </c>
      <c r="L1542">
        <v>30</v>
      </c>
    </row>
    <row r="1543" spans="11:12" x14ac:dyDescent="0.2">
      <c r="K1543" t="s">
        <v>8219</v>
      </c>
      <c r="L1543">
        <v>103</v>
      </c>
    </row>
    <row r="1544" spans="11:12" x14ac:dyDescent="0.2">
      <c r="K1544" t="s">
        <v>8219</v>
      </c>
      <c r="L1544">
        <v>62</v>
      </c>
    </row>
    <row r="1545" spans="11:12" x14ac:dyDescent="0.2">
      <c r="K1545" t="s">
        <v>8219</v>
      </c>
      <c r="L1545">
        <v>6</v>
      </c>
    </row>
    <row r="1546" spans="11:12" x14ac:dyDescent="0.2">
      <c r="K1546" t="s">
        <v>8219</v>
      </c>
      <c r="L1546">
        <v>182</v>
      </c>
    </row>
    <row r="1547" spans="11:12" x14ac:dyDescent="0.2">
      <c r="K1547" t="s">
        <v>8219</v>
      </c>
      <c r="L1547">
        <v>145</v>
      </c>
    </row>
    <row r="1548" spans="11:12" x14ac:dyDescent="0.2">
      <c r="K1548" t="s">
        <v>8219</v>
      </c>
      <c r="L1548">
        <v>25</v>
      </c>
    </row>
    <row r="1549" spans="11:12" x14ac:dyDescent="0.2">
      <c r="K1549" t="s">
        <v>8219</v>
      </c>
      <c r="L1549">
        <v>320</v>
      </c>
    </row>
    <row r="1550" spans="11:12" x14ac:dyDescent="0.2">
      <c r="K1550" t="s">
        <v>8219</v>
      </c>
      <c r="L1550">
        <v>99</v>
      </c>
    </row>
    <row r="1551" spans="11:12" x14ac:dyDescent="0.2">
      <c r="K1551" t="s">
        <v>8219</v>
      </c>
      <c r="L1551">
        <v>348</v>
      </c>
    </row>
    <row r="1552" spans="11:12" x14ac:dyDescent="0.2">
      <c r="K1552" t="s">
        <v>8219</v>
      </c>
      <c r="L1552">
        <v>41</v>
      </c>
    </row>
    <row r="1553" spans="11:12" x14ac:dyDescent="0.2">
      <c r="K1553" t="s">
        <v>8219</v>
      </c>
      <c r="L1553">
        <v>29</v>
      </c>
    </row>
    <row r="1554" spans="11:12" x14ac:dyDescent="0.2">
      <c r="K1554" t="s">
        <v>8219</v>
      </c>
      <c r="L1554">
        <v>25</v>
      </c>
    </row>
    <row r="1555" spans="11:12" x14ac:dyDescent="0.2">
      <c r="K1555" t="s">
        <v>8219</v>
      </c>
      <c r="L1555">
        <v>23</v>
      </c>
    </row>
    <row r="1556" spans="11:12" x14ac:dyDescent="0.2">
      <c r="K1556" t="s">
        <v>8219</v>
      </c>
      <c r="L1556">
        <v>1260</v>
      </c>
    </row>
    <row r="1557" spans="11:12" x14ac:dyDescent="0.2">
      <c r="K1557" t="s">
        <v>8219</v>
      </c>
      <c r="L1557">
        <v>307</v>
      </c>
    </row>
    <row r="1558" spans="11:12" x14ac:dyDescent="0.2">
      <c r="K1558" t="s">
        <v>8219</v>
      </c>
      <c r="L1558">
        <v>329</v>
      </c>
    </row>
    <row r="1559" spans="11:12" x14ac:dyDescent="0.2">
      <c r="K1559" t="s">
        <v>8219</v>
      </c>
      <c r="L1559">
        <v>32</v>
      </c>
    </row>
    <row r="1560" spans="11:12" x14ac:dyDescent="0.2">
      <c r="K1560" t="s">
        <v>8219</v>
      </c>
      <c r="L1560">
        <v>27</v>
      </c>
    </row>
    <row r="1561" spans="11:12" x14ac:dyDescent="0.2">
      <c r="K1561" t="s">
        <v>8219</v>
      </c>
      <c r="L1561">
        <v>236</v>
      </c>
    </row>
    <row r="1562" spans="11:12" x14ac:dyDescent="0.2">
      <c r="K1562" t="s">
        <v>8219</v>
      </c>
      <c r="L1562">
        <v>42</v>
      </c>
    </row>
    <row r="1563" spans="11:12" x14ac:dyDescent="0.2">
      <c r="K1563" t="s">
        <v>8219</v>
      </c>
      <c r="L1563">
        <v>95</v>
      </c>
    </row>
    <row r="1564" spans="11:12" x14ac:dyDescent="0.2">
      <c r="K1564" t="s">
        <v>8219</v>
      </c>
      <c r="L1564">
        <v>37</v>
      </c>
    </row>
    <row r="1565" spans="11:12" x14ac:dyDescent="0.2">
      <c r="K1565" t="s">
        <v>8219</v>
      </c>
      <c r="L1565">
        <v>128</v>
      </c>
    </row>
    <row r="1566" spans="11:12" x14ac:dyDescent="0.2">
      <c r="K1566" t="s">
        <v>8219</v>
      </c>
      <c r="L1566">
        <v>156</v>
      </c>
    </row>
    <row r="1567" spans="11:12" x14ac:dyDescent="0.2">
      <c r="K1567" t="s">
        <v>8219</v>
      </c>
      <c r="L1567">
        <v>64</v>
      </c>
    </row>
    <row r="1568" spans="11:12" x14ac:dyDescent="0.2">
      <c r="K1568" t="s">
        <v>8219</v>
      </c>
      <c r="L1568">
        <v>58</v>
      </c>
    </row>
    <row r="1569" spans="11:12" x14ac:dyDescent="0.2">
      <c r="K1569" t="s">
        <v>8219</v>
      </c>
      <c r="L1569">
        <v>20</v>
      </c>
    </row>
    <row r="1570" spans="11:12" x14ac:dyDescent="0.2">
      <c r="K1570" t="s">
        <v>8219</v>
      </c>
      <c r="L1570">
        <v>47</v>
      </c>
    </row>
    <row r="1571" spans="11:12" x14ac:dyDescent="0.2">
      <c r="K1571" t="s">
        <v>8219</v>
      </c>
      <c r="L1571">
        <v>54</v>
      </c>
    </row>
    <row r="1572" spans="11:12" x14ac:dyDescent="0.2">
      <c r="K1572" t="s">
        <v>8219</v>
      </c>
      <c r="L1572">
        <v>9</v>
      </c>
    </row>
    <row r="1573" spans="11:12" x14ac:dyDescent="0.2">
      <c r="K1573" t="s">
        <v>8219</v>
      </c>
      <c r="L1573">
        <v>213</v>
      </c>
    </row>
    <row r="1574" spans="11:12" x14ac:dyDescent="0.2">
      <c r="K1574" t="s">
        <v>8219</v>
      </c>
      <c r="L1574">
        <v>57</v>
      </c>
    </row>
    <row r="1575" spans="11:12" x14ac:dyDescent="0.2">
      <c r="K1575" t="s">
        <v>8219</v>
      </c>
      <c r="L1575">
        <v>25</v>
      </c>
    </row>
    <row r="1576" spans="11:12" x14ac:dyDescent="0.2">
      <c r="K1576" t="s">
        <v>8219</v>
      </c>
      <c r="L1576">
        <v>104</v>
      </c>
    </row>
    <row r="1577" spans="11:12" x14ac:dyDescent="0.2">
      <c r="K1577" t="s">
        <v>8219</v>
      </c>
      <c r="L1577">
        <v>34</v>
      </c>
    </row>
    <row r="1578" spans="11:12" x14ac:dyDescent="0.2">
      <c r="K1578" t="s">
        <v>8219</v>
      </c>
      <c r="L1578">
        <v>67</v>
      </c>
    </row>
    <row r="1579" spans="11:12" x14ac:dyDescent="0.2">
      <c r="K1579" t="s">
        <v>8219</v>
      </c>
      <c r="L1579">
        <v>241</v>
      </c>
    </row>
    <row r="1580" spans="11:12" x14ac:dyDescent="0.2">
      <c r="K1580" t="s">
        <v>8219</v>
      </c>
      <c r="L1580">
        <v>123</v>
      </c>
    </row>
    <row r="1581" spans="11:12" x14ac:dyDescent="0.2">
      <c r="K1581" t="s">
        <v>8219</v>
      </c>
      <c r="L1581">
        <v>302</v>
      </c>
    </row>
    <row r="1582" spans="11:12" x14ac:dyDescent="0.2">
      <c r="K1582" t="s">
        <v>8219</v>
      </c>
      <c r="L1582">
        <v>89</v>
      </c>
    </row>
    <row r="1583" spans="11:12" x14ac:dyDescent="0.2">
      <c r="K1583" t="s">
        <v>8219</v>
      </c>
      <c r="L1583">
        <v>41</v>
      </c>
    </row>
    <row r="1584" spans="11:12" x14ac:dyDescent="0.2">
      <c r="K1584" t="s">
        <v>8219</v>
      </c>
      <c r="L1584">
        <v>69</v>
      </c>
    </row>
    <row r="1585" spans="11:12" x14ac:dyDescent="0.2">
      <c r="K1585" t="s">
        <v>8219</v>
      </c>
      <c r="L1585">
        <v>52</v>
      </c>
    </row>
    <row r="1586" spans="11:12" x14ac:dyDescent="0.2">
      <c r="K1586" t="s">
        <v>8219</v>
      </c>
      <c r="L1586">
        <v>57</v>
      </c>
    </row>
    <row r="1587" spans="11:12" x14ac:dyDescent="0.2">
      <c r="K1587" t="s">
        <v>8219</v>
      </c>
      <c r="L1587">
        <v>74</v>
      </c>
    </row>
    <row r="1588" spans="11:12" x14ac:dyDescent="0.2">
      <c r="K1588" t="s">
        <v>8219</v>
      </c>
      <c r="L1588">
        <v>63</v>
      </c>
    </row>
    <row r="1589" spans="11:12" x14ac:dyDescent="0.2">
      <c r="K1589" t="s">
        <v>8219</v>
      </c>
      <c r="L1589">
        <v>72</v>
      </c>
    </row>
    <row r="1590" spans="11:12" x14ac:dyDescent="0.2">
      <c r="K1590" t="s">
        <v>8219</v>
      </c>
      <c r="L1590">
        <v>71</v>
      </c>
    </row>
    <row r="1591" spans="11:12" x14ac:dyDescent="0.2">
      <c r="K1591" t="s">
        <v>8219</v>
      </c>
      <c r="L1591">
        <v>21</v>
      </c>
    </row>
    <row r="1592" spans="11:12" x14ac:dyDescent="0.2">
      <c r="K1592" t="s">
        <v>8219</v>
      </c>
      <c r="L1592">
        <v>930</v>
      </c>
    </row>
    <row r="1593" spans="11:12" x14ac:dyDescent="0.2">
      <c r="K1593" t="s">
        <v>8219</v>
      </c>
      <c r="L1593">
        <v>55</v>
      </c>
    </row>
    <row r="1594" spans="11:12" x14ac:dyDescent="0.2">
      <c r="K1594" t="s">
        <v>8219</v>
      </c>
      <c r="L1594">
        <v>61</v>
      </c>
    </row>
    <row r="1595" spans="11:12" x14ac:dyDescent="0.2">
      <c r="K1595" t="s">
        <v>8219</v>
      </c>
      <c r="L1595">
        <v>82</v>
      </c>
    </row>
    <row r="1596" spans="11:12" x14ac:dyDescent="0.2">
      <c r="K1596" t="s">
        <v>8219</v>
      </c>
      <c r="L1596">
        <v>71</v>
      </c>
    </row>
    <row r="1597" spans="11:12" x14ac:dyDescent="0.2">
      <c r="K1597" t="s">
        <v>8219</v>
      </c>
      <c r="L1597">
        <v>117</v>
      </c>
    </row>
    <row r="1598" spans="11:12" x14ac:dyDescent="0.2">
      <c r="K1598" t="s">
        <v>8219</v>
      </c>
      <c r="L1598">
        <v>29</v>
      </c>
    </row>
    <row r="1599" spans="11:12" x14ac:dyDescent="0.2">
      <c r="K1599" t="s">
        <v>8219</v>
      </c>
      <c r="L1599">
        <v>74</v>
      </c>
    </row>
    <row r="1600" spans="11:12" x14ac:dyDescent="0.2">
      <c r="K1600" t="s">
        <v>8219</v>
      </c>
      <c r="L1600">
        <v>23</v>
      </c>
    </row>
    <row r="1601" spans="11:12" x14ac:dyDescent="0.2">
      <c r="K1601" t="s">
        <v>8219</v>
      </c>
      <c r="L1601">
        <v>60</v>
      </c>
    </row>
    <row r="1602" spans="11:12" x14ac:dyDescent="0.2">
      <c r="K1602" t="s">
        <v>8219</v>
      </c>
      <c r="L1602">
        <v>55</v>
      </c>
    </row>
    <row r="1603" spans="11:12" x14ac:dyDescent="0.2">
      <c r="K1603" t="s">
        <v>8219</v>
      </c>
      <c r="L1603">
        <v>51</v>
      </c>
    </row>
    <row r="1604" spans="11:12" x14ac:dyDescent="0.2">
      <c r="K1604" t="s">
        <v>8219</v>
      </c>
      <c r="L1604">
        <v>78</v>
      </c>
    </row>
    <row r="1605" spans="11:12" x14ac:dyDescent="0.2">
      <c r="K1605" t="s">
        <v>8219</v>
      </c>
      <c r="L1605">
        <v>62</v>
      </c>
    </row>
    <row r="1606" spans="11:12" x14ac:dyDescent="0.2">
      <c r="K1606" t="s">
        <v>8219</v>
      </c>
      <c r="L1606">
        <v>45</v>
      </c>
    </row>
    <row r="1607" spans="11:12" x14ac:dyDescent="0.2">
      <c r="K1607" t="s">
        <v>8219</v>
      </c>
      <c r="L1607">
        <v>15</v>
      </c>
    </row>
    <row r="1608" spans="11:12" x14ac:dyDescent="0.2">
      <c r="K1608" t="s">
        <v>8219</v>
      </c>
      <c r="L1608">
        <v>151</v>
      </c>
    </row>
    <row r="1609" spans="11:12" x14ac:dyDescent="0.2">
      <c r="K1609" t="s">
        <v>8219</v>
      </c>
      <c r="L1609">
        <v>68</v>
      </c>
    </row>
    <row r="1610" spans="11:12" x14ac:dyDescent="0.2">
      <c r="K1610" t="s">
        <v>8219</v>
      </c>
      <c r="L1610">
        <v>46</v>
      </c>
    </row>
    <row r="1611" spans="11:12" x14ac:dyDescent="0.2">
      <c r="K1611" t="s">
        <v>8219</v>
      </c>
      <c r="L1611">
        <v>24</v>
      </c>
    </row>
    <row r="1612" spans="11:12" x14ac:dyDescent="0.2">
      <c r="K1612" t="s">
        <v>8219</v>
      </c>
      <c r="L1612">
        <v>70</v>
      </c>
    </row>
    <row r="1613" spans="11:12" x14ac:dyDescent="0.2">
      <c r="K1613" t="s">
        <v>8219</v>
      </c>
      <c r="L1613">
        <v>244</v>
      </c>
    </row>
    <row r="1614" spans="11:12" x14ac:dyDescent="0.2">
      <c r="K1614" t="s">
        <v>8219</v>
      </c>
      <c r="L1614">
        <v>82</v>
      </c>
    </row>
    <row r="1615" spans="11:12" x14ac:dyDescent="0.2">
      <c r="K1615" t="s">
        <v>8219</v>
      </c>
      <c r="L1615">
        <v>226</v>
      </c>
    </row>
    <row r="1616" spans="11:12" x14ac:dyDescent="0.2">
      <c r="K1616" t="s">
        <v>8219</v>
      </c>
      <c r="L1616">
        <v>60</v>
      </c>
    </row>
    <row r="1617" spans="11:12" x14ac:dyDescent="0.2">
      <c r="K1617" t="s">
        <v>8219</v>
      </c>
      <c r="L1617">
        <v>322</v>
      </c>
    </row>
    <row r="1618" spans="11:12" x14ac:dyDescent="0.2">
      <c r="K1618" t="s">
        <v>8219</v>
      </c>
      <c r="L1618">
        <v>94</v>
      </c>
    </row>
    <row r="1619" spans="11:12" x14ac:dyDescent="0.2">
      <c r="K1619" t="s">
        <v>8219</v>
      </c>
      <c r="L1619">
        <v>47</v>
      </c>
    </row>
    <row r="1620" spans="11:12" x14ac:dyDescent="0.2">
      <c r="K1620" t="s">
        <v>8219</v>
      </c>
      <c r="L1620">
        <v>115</v>
      </c>
    </row>
    <row r="1621" spans="11:12" x14ac:dyDescent="0.2">
      <c r="K1621" t="s">
        <v>8219</v>
      </c>
      <c r="L1621">
        <v>134</v>
      </c>
    </row>
    <row r="1622" spans="11:12" x14ac:dyDescent="0.2">
      <c r="K1622" t="s">
        <v>8219</v>
      </c>
      <c r="L1622">
        <v>35</v>
      </c>
    </row>
    <row r="1623" spans="11:12" x14ac:dyDescent="0.2">
      <c r="K1623" t="s">
        <v>8219</v>
      </c>
      <c r="L1623">
        <v>104</v>
      </c>
    </row>
    <row r="1624" spans="11:12" x14ac:dyDescent="0.2">
      <c r="K1624" t="s">
        <v>8219</v>
      </c>
      <c r="L1624">
        <v>184</v>
      </c>
    </row>
    <row r="1625" spans="11:12" x14ac:dyDescent="0.2">
      <c r="K1625" t="s">
        <v>8219</v>
      </c>
      <c r="L1625">
        <v>119</v>
      </c>
    </row>
    <row r="1626" spans="11:12" x14ac:dyDescent="0.2">
      <c r="K1626" t="s">
        <v>8219</v>
      </c>
      <c r="L1626">
        <v>59</v>
      </c>
    </row>
    <row r="1627" spans="11:12" x14ac:dyDescent="0.2">
      <c r="K1627" t="s">
        <v>8219</v>
      </c>
      <c r="L1627">
        <v>113</v>
      </c>
    </row>
    <row r="1628" spans="11:12" x14ac:dyDescent="0.2">
      <c r="K1628" t="s">
        <v>8219</v>
      </c>
      <c r="L1628">
        <v>84</v>
      </c>
    </row>
    <row r="1629" spans="11:12" x14ac:dyDescent="0.2">
      <c r="K1629" t="s">
        <v>8219</v>
      </c>
      <c r="L1629">
        <v>74</v>
      </c>
    </row>
    <row r="1630" spans="11:12" x14ac:dyDescent="0.2">
      <c r="K1630" t="s">
        <v>8219</v>
      </c>
      <c r="L1630">
        <v>216</v>
      </c>
    </row>
    <row r="1631" spans="11:12" x14ac:dyDescent="0.2">
      <c r="K1631" t="s">
        <v>8219</v>
      </c>
      <c r="L1631">
        <v>39</v>
      </c>
    </row>
    <row r="1632" spans="11:12" x14ac:dyDescent="0.2">
      <c r="K1632" t="s">
        <v>8219</v>
      </c>
      <c r="L1632">
        <v>21</v>
      </c>
    </row>
    <row r="1633" spans="11:12" x14ac:dyDescent="0.2">
      <c r="K1633" t="s">
        <v>8219</v>
      </c>
      <c r="L1633">
        <v>30</v>
      </c>
    </row>
    <row r="1634" spans="11:12" x14ac:dyDescent="0.2">
      <c r="K1634" t="s">
        <v>8219</v>
      </c>
      <c r="L1634">
        <v>37</v>
      </c>
    </row>
    <row r="1635" spans="11:12" x14ac:dyDescent="0.2">
      <c r="K1635" t="s">
        <v>8219</v>
      </c>
      <c r="L1635">
        <v>202</v>
      </c>
    </row>
    <row r="1636" spans="11:12" x14ac:dyDescent="0.2">
      <c r="K1636" t="s">
        <v>8219</v>
      </c>
      <c r="L1636">
        <v>37</v>
      </c>
    </row>
    <row r="1637" spans="11:12" x14ac:dyDescent="0.2">
      <c r="K1637" t="s">
        <v>8219</v>
      </c>
      <c r="L1637">
        <v>28</v>
      </c>
    </row>
    <row r="1638" spans="11:12" x14ac:dyDescent="0.2">
      <c r="K1638" t="s">
        <v>8219</v>
      </c>
      <c r="L1638">
        <v>26</v>
      </c>
    </row>
    <row r="1639" spans="11:12" x14ac:dyDescent="0.2">
      <c r="K1639" t="s">
        <v>8219</v>
      </c>
      <c r="L1639">
        <v>61</v>
      </c>
    </row>
    <row r="1640" spans="11:12" x14ac:dyDescent="0.2">
      <c r="K1640" t="s">
        <v>8219</v>
      </c>
      <c r="L1640">
        <v>115</v>
      </c>
    </row>
    <row r="1641" spans="11:12" x14ac:dyDescent="0.2">
      <c r="K1641" t="s">
        <v>8219</v>
      </c>
      <c r="L1641">
        <v>181</v>
      </c>
    </row>
    <row r="1642" spans="11:12" x14ac:dyDescent="0.2">
      <c r="K1642" t="s">
        <v>8219</v>
      </c>
      <c r="L1642">
        <v>110</v>
      </c>
    </row>
    <row r="1643" spans="11:12" x14ac:dyDescent="0.2">
      <c r="K1643" t="s">
        <v>8219</v>
      </c>
      <c r="L1643">
        <v>269</v>
      </c>
    </row>
    <row r="1644" spans="11:12" x14ac:dyDescent="0.2">
      <c r="K1644" t="s">
        <v>8219</v>
      </c>
      <c r="L1644">
        <v>79</v>
      </c>
    </row>
    <row r="1645" spans="11:12" x14ac:dyDescent="0.2">
      <c r="K1645" t="s">
        <v>8219</v>
      </c>
      <c r="L1645">
        <v>104</v>
      </c>
    </row>
    <row r="1646" spans="11:12" x14ac:dyDescent="0.2">
      <c r="K1646" t="s">
        <v>8219</v>
      </c>
      <c r="L1646">
        <v>34</v>
      </c>
    </row>
    <row r="1647" spans="11:12" x14ac:dyDescent="0.2">
      <c r="K1647" t="s">
        <v>8219</v>
      </c>
      <c r="L1647">
        <v>167</v>
      </c>
    </row>
    <row r="1648" spans="11:12" x14ac:dyDescent="0.2">
      <c r="K1648" t="s">
        <v>8219</v>
      </c>
      <c r="L1648">
        <v>183</v>
      </c>
    </row>
    <row r="1649" spans="11:12" x14ac:dyDescent="0.2">
      <c r="K1649" t="s">
        <v>8219</v>
      </c>
      <c r="L1649">
        <v>71</v>
      </c>
    </row>
    <row r="1650" spans="11:12" x14ac:dyDescent="0.2">
      <c r="K1650" t="s">
        <v>8219</v>
      </c>
      <c r="L1650">
        <v>69</v>
      </c>
    </row>
    <row r="1651" spans="11:12" x14ac:dyDescent="0.2">
      <c r="K1651" t="s">
        <v>8219</v>
      </c>
      <c r="L1651">
        <v>270</v>
      </c>
    </row>
    <row r="1652" spans="11:12" x14ac:dyDescent="0.2">
      <c r="K1652" t="s">
        <v>8219</v>
      </c>
      <c r="L1652">
        <v>193</v>
      </c>
    </row>
    <row r="1653" spans="11:12" x14ac:dyDescent="0.2">
      <c r="K1653" t="s">
        <v>8219</v>
      </c>
      <c r="L1653">
        <v>57</v>
      </c>
    </row>
    <row r="1654" spans="11:12" x14ac:dyDescent="0.2">
      <c r="K1654" t="s">
        <v>8219</v>
      </c>
      <c r="L1654">
        <v>200</v>
      </c>
    </row>
    <row r="1655" spans="11:12" x14ac:dyDescent="0.2">
      <c r="K1655" t="s">
        <v>8219</v>
      </c>
      <c r="L1655">
        <v>88</v>
      </c>
    </row>
    <row r="1656" spans="11:12" x14ac:dyDescent="0.2">
      <c r="K1656" t="s">
        <v>8219</v>
      </c>
      <c r="L1656">
        <v>213</v>
      </c>
    </row>
    <row r="1657" spans="11:12" x14ac:dyDescent="0.2">
      <c r="K1657" t="s">
        <v>8219</v>
      </c>
      <c r="L1657">
        <v>20</v>
      </c>
    </row>
    <row r="1658" spans="11:12" x14ac:dyDescent="0.2">
      <c r="K1658" t="s">
        <v>8219</v>
      </c>
      <c r="L1658">
        <v>50</v>
      </c>
    </row>
    <row r="1659" spans="11:12" x14ac:dyDescent="0.2">
      <c r="K1659" t="s">
        <v>8219</v>
      </c>
      <c r="L1659">
        <v>115</v>
      </c>
    </row>
    <row r="1660" spans="11:12" x14ac:dyDescent="0.2">
      <c r="K1660" t="s">
        <v>8219</v>
      </c>
      <c r="L1660">
        <v>186</v>
      </c>
    </row>
    <row r="1661" spans="11:12" x14ac:dyDescent="0.2">
      <c r="K1661" t="s">
        <v>8219</v>
      </c>
      <c r="L1661">
        <v>18</v>
      </c>
    </row>
    <row r="1662" spans="11:12" x14ac:dyDescent="0.2">
      <c r="K1662" t="s">
        <v>8219</v>
      </c>
      <c r="L1662">
        <v>176</v>
      </c>
    </row>
    <row r="1663" spans="11:12" x14ac:dyDescent="0.2">
      <c r="K1663" t="s">
        <v>8219</v>
      </c>
      <c r="L1663">
        <v>41</v>
      </c>
    </row>
    <row r="1664" spans="11:12" x14ac:dyDescent="0.2">
      <c r="K1664" t="s">
        <v>8219</v>
      </c>
      <c r="L1664">
        <v>75</v>
      </c>
    </row>
    <row r="1665" spans="11:12" x14ac:dyDescent="0.2">
      <c r="K1665" t="s">
        <v>8219</v>
      </c>
      <c r="L1665">
        <v>97</v>
      </c>
    </row>
    <row r="1666" spans="11:12" x14ac:dyDescent="0.2">
      <c r="K1666" t="s">
        <v>8219</v>
      </c>
      <c r="L1666">
        <v>73</v>
      </c>
    </row>
    <row r="1667" spans="11:12" x14ac:dyDescent="0.2">
      <c r="K1667" t="s">
        <v>8219</v>
      </c>
      <c r="L1667">
        <v>49</v>
      </c>
    </row>
    <row r="1668" spans="11:12" x14ac:dyDescent="0.2">
      <c r="K1668" t="s">
        <v>8219</v>
      </c>
      <c r="L1668">
        <v>134</v>
      </c>
    </row>
    <row r="1669" spans="11:12" x14ac:dyDescent="0.2">
      <c r="K1669" t="s">
        <v>8219</v>
      </c>
      <c r="L1669">
        <v>68</v>
      </c>
    </row>
    <row r="1670" spans="11:12" x14ac:dyDescent="0.2">
      <c r="K1670" t="s">
        <v>8219</v>
      </c>
      <c r="L1670">
        <v>49</v>
      </c>
    </row>
    <row r="1671" spans="11:12" x14ac:dyDescent="0.2">
      <c r="K1671" t="s">
        <v>8219</v>
      </c>
      <c r="L1671">
        <v>63</v>
      </c>
    </row>
    <row r="1672" spans="11:12" x14ac:dyDescent="0.2">
      <c r="K1672" t="s">
        <v>8219</v>
      </c>
      <c r="L1672">
        <v>163</v>
      </c>
    </row>
    <row r="1673" spans="11:12" x14ac:dyDescent="0.2">
      <c r="K1673" t="s">
        <v>8219</v>
      </c>
      <c r="L1673">
        <v>288</v>
      </c>
    </row>
    <row r="1674" spans="11:12" x14ac:dyDescent="0.2">
      <c r="K1674" t="s">
        <v>8219</v>
      </c>
      <c r="L1674">
        <v>42</v>
      </c>
    </row>
    <row r="1675" spans="11:12" x14ac:dyDescent="0.2">
      <c r="K1675" t="s">
        <v>8219</v>
      </c>
      <c r="L1675">
        <v>70</v>
      </c>
    </row>
    <row r="1676" spans="11:12" x14ac:dyDescent="0.2">
      <c r="K1676" t="s">
        <v>8219</v>
      </c>
      <c r="L1676">
        <v>30</v>
      </c>
    </row>
    <row r="1677" spans="11:12" x14ac:dyDescent="0.2">
      <c r="K1677" t="s">
        <v>8219</v>
      </c>
      <c r="L1677">
        <v>51</v>
      </c>
    </row>
    <row r="1678" spans="11:12" x14ac:dyDescent="0.2">
      <c r="K1678" t="s">
        <v>8219</v>
      </c>
      <c r="L1678">
        <v>145</v>
      </c>
    </row>
    <row r="1679" spans="11:12" x14ac:dyDescent="0.2">
      <c r="K1679" t="s">
        <v>8219</v>
      </c>
      <c r="L1679">
        <v>21</v>
      </c>
    </row>
    <row r="1680" spans="11:12" x14ac:dyDescent="0.2">
      <c r="K1680" t="s">
        <v>8219</v>
      </c>
      <c r="L1680">
        <v>286</v>
      </c>
    </row>
    <row r="1681" spans="11:12" x14ac:dyDescent="0.2">
      <c r="K1681" t="s">
        <v>8219</v>
      </c>
      <c r="L1681">
        <v>12</v>
      </c>
    </row>
    <row r="1682" spans="11:12" x14ac:dyDescent="0.2">
      <c r="K1682" t="s">
        <v>8219</v>
      </c>
      <c r="L1682">
        <v>100</v>
      </c>
    </row>
    <row r="1683" spans="11:12" x14ac:dyDescent="0.2">
      <c r="K1683" t="s">
        <v>8219</v>
      </c>
      <c r="L1683">
        <v>100</v>
      </c>
    </row>
    <row r="1684" spans="11:12" x14ac:dyDescent="0.2">
      <c r="K1684" t="s">
        <v>8219</v>
      </c>
      <c r="L1684">
        <v>34</v>
      </c>
    </row>
    <row r="1685" spans="11:12" x14ac:dyDescent="0.2">
      <c r="K1685" t="s">
        <v>8219</v>
      </c>
      <c r="L1685">
        <v>63</v>
      </c>
    </row>
    <row r="1686" spans="11:12" x14ac:dyDescent="0.2">
      <c r="K1686" t="s">
        <v>8219</v>
      </c>
      <c r="L1686">
        <v>30</v>
      </c>
    </row>
    <row r="1687" spans="11:12" x14ac:dyDescent="0.2">
      <c r="K1687" t="s">
        <v>8219</v>
      </c>
      <c r="L1687">
        <v>47</v>
      </c>
    </row>
    <row r="1688" spans="11:12" x14ac:dyDescent="0.2">
      <c r="K1688" t="s">
        <v>8219</v>
      </c>
      <c r="L1688">
        <v>237</v>
      </c>
    </row>
    <row r="1689" spans="11:12" x14ac:dyDescent="0.2">
      <c r="K1689" t="s">
        <v>8219</v>
      </c>
      <c r="L1689">
        <v>47</v>
      </c>
    </row>
    <row r="1690" spans="11:12" x14ac:dyDescent="0.2">
      <c r="K1690" t="s">
        <v>8219</v>
      </c>
      <c r="L1690">
        <v>15</v>
      </c>
    </row>
    <row r="1691" spans="11:12" x14ac:dyDescent="0.2">
      <c r="K1691" t="s">
        <v>8219</v>
      </c>
      <c r="L1691">
        <v>81</v>
      </c>
    </row>
    <row r="1692" spans="11:12" x14ac:dyDescent="0.2">
      <c r="K1692" t="s">
        <v>8219</v>
      </c>
      <c r="L1692">
        <v>122</v>
      </c>
    </row>
    <row r="1693" spans="11:12" x14ac:dyDescent="0.2">
      <c r="K1693" t="s">
        <v>8219</v>
      </c>
      <c r="L1693">
        <v>34</v>
      </c>
    </row>
    <row r="1694" spans="11:12" x14ac:dyDescent="0.2">
      <c r="K1694" t="s">
        <v>8219</v>
      </c>
      <c r="L1694">
        <v>207</v>
      </c>
    </row>
    <row r="1695" spans="11:12" x14ac:dyDescent="0.2">
      <c r="K1695" t="s">
        <v>8219</v>
      </c>
      <c r="L1695">
        <v>25</v>
      </c>
    </row>
    <row r="1696" spans="11:12" x14ac:dyDescent="0.2">
      <c r="K1696" t="s">
        <v>8219</v>
      </c>
      <c r="L1696">
        <v>72</v>
      </c>
    </row>
    <row r="1697" spans="11:12" x14ac:dyDescent="0.2">
      <c r="K1697" t="s">
        <v>8219</v>
      </c>
      <c r="L1697">
        <v>14</v>
      </c>
    </row>
    <row r="1698" spans="11:12" x14ac:dyDescent="0.2">
      <c r="K1698" t="s">
        <v>8219</v>
      </c>
      <c r="L1698">
        <v>15</v>
      </c>
    </row>
    <row r="1699" spans="11:12" x14ac:dyDescent="0.2">
      <c r="K1699" t="s">
        <v>8219</v>
      </c>
      <c r="L1699">
        <v>91</v>
      </c>
    </row>
    <row r="1700" spans="11:12" x14ac:dyDescent="0.2">
      <c r="K1700" t="s">
        <v>8219</v>
      </c>
      <c r="L1700">
        <v>24</v>
      </c>
    </row>
    <row r="1701" spans="11:12" x14ac:dyDescent="0.2">
      <c r="K1701" t="s">
        <v>8219</v>
      </c>
      <c r="L1701">
        <v>27</v>
      </c>
    </row>
    <row r="1702" spans="11:12" x14ac:dyDescent="0.2">
      <c r="K1702" t="s">
        <v>8219</v>
      </c>
      <c r="L1702">
        <v>47</v>
      </c>
    </row>
    <row r="1703" spans="11:12" x14ac:dyDescent="0.2">
      <c r="K1703" t="s">
        <v>8219</v>
      </c>
      <c r="L1703">
        <v>44</v>
      </c>
    </row>
    <row r="1704" spans="11:12" x14ac:dyDescent="0.2">
      <c r="K1704" t="s">
        <v>8219</v>
      </c>
      <c r="L1704">
        <v>72</v>
      </c>
    </row>
    <row r="1705" spans="11:12" x14ac:dyDescent="0.2">
      <c r="K1705" t="s">
        <v>8219</v>
      </c>
      <c r="L1705">
        <v>63</v>
      </c>
    </row>
    <row r="1706" spans="11:12" x14ac:dyDescent="0.2">
      <c r="K1706" t="s">
        <v>8219</v>
      </c>
      <c r="L1706">
        <v>88</v>
      </c>
    </row>
    <row r="1707" spans="11:12" x14ac:dyDescent="0.2">
      <c r="K1707" t="s">
        <v>8219</v>
      </c>
      <c r="L1707">
        <v>70</v>
      </c>
    </row>
    <row r="1708" spans="11:12" x14ac:dyDescent="0.2">
      <c r="K1708" t="s">
        <v>8219</v>
      </c>
      <c r="L1708">
        <v>50</v>
      </c>
    </row>
    <row r="1709" spans="11:12" x14ac:dyDescent="0.2">
      <c r="K1709" t="s">
        <v>8219</v>
      </c>
      <c r="L1709">
        <v>35</v>
      </c>
    </row>
    <row r="1710" spans="11:12" x14ac:dyDescent="0.2">
      <c r="K1710" t="s">
        <v>8219</v>
      </c>
      <c r="L1710">
        <v>175</v>
      </c>
    </row>
    <row r="1711" spans="11:12" x14ac:dyDescent="0.2">
      <c r="K1711" t="s">
        <v>8219</v>
      </c>
      <c r="L1711">
        <v>20</v>
      </c>
    </row>
    <row r="1712" spans="11:12" x14ac:dyDescent="0.2">
      <c r="K1712" t="s">
        <v>8219</v>
      </c>
      <c r="L1712">
        <v>54</v>
      </c>
    </row>
    <row r="1713" spans="11:12" x14ac:dyDescent="0.2">
      <c r="K1713" t="s">
        <v>8219</v>
      </c>
      <c r="L1713">
        <v>20</v>
      </c>
    </row>
    <row r="1714" spans="11:12" x14ac:dyDescent="0.2">
      <c r="K1714" t="s">
        <v>8219</v>
      </c>
      <c r="L1714">
        <v>57</v>
      </c>
    </row>
    <row r="1715" spans="11:12" x14ac:dyDescent="0.2">
      <c r="K1715" t="s">
        <v>8219</v>
      </c>
      <c r="L1715">
        <v>31</v>
      </c>
    </row>
    <row r="1716" spans="11:12" x14ac:dyDescent="0.2">
      <c r="K1716" t="s">
        <v>8219</v>
      </c>
      <c r="L1716">
        <v>31</v>
      </c>
    </row>
    <row r="1717" spans="11:12" x14ac:dyDescent="0.2">
      <c r="K1717" t="s">
        <v>8219</v>
      </c>
      <c r="L1717">
        <v>45</v>
      </c>
    </row>
    <row r="1718" spans="11:12" x14ac:dyDescent="0.2">
      <c r="K1718" t="s">
        <v>8219</v>
      </c>
      <c r="L1718">
        <v>41</v>
      </c>
    </row>
    <row r="1719" spans="11:12" x14ac:dyDescent="0.2">
      <c r="K1719" t="s">
        <v>8219</v>
      </c>
      <c r="L1719">
        <v>29</v>
      </c>
    </row>
    <row r="1720" spans="11:12" x14ac:dyDescent="0.2">
      <c r="K1720" t="s">
        <v>8219</v>
      </c>
      <c r="L1720">
        <v>58</v>
      </c>
    </row>
    <row r="1721" spans="11:12" x14ac:dyDescent="0.2">
      <c r="K1721" t="s">
        <v>8219</v>
      </c>
      <c r="L1721">
        <v>89</v>
      </c>
    </row>
    <row r="1722" spans="11:12" x14ac:dyDescent="0.2">
      <c r="K1722" t="s">
        <v>8219</v>
      </c>
      <c r="L1722">
        <v>125</v>
      </c>
    </row>
    <row r="1723" spans="11:12" x14ac:dyDescent="0.2">
      <c r="K1723" t="s">
        <v>8219</v>
      </c>
      <c r="L1723">
        <v>18</v>
      </c>
    </row>
    <row r="1724" spans="11:12" x14ac:dyDescent="0.2">
      <c r="K1724" t="s">
        <v>8219</v>
      </c>
      <c r="L1724">
        <v>32</v>
      </c>
    </row>
    <row r="1725" spans="11:12" x14ac:dyDescent="0.2">
      <c r="K1725" t="s">
        <v>8219</v>
      </c>
      <c r="L1725">
        <v>16</v>
      </c>
    </row>
    <row r="1726" spans="11:12" x14ac:dyDescent="0.2">
      <c r="K1726" t="s">
        <v>8219</v>
      </c>
      <c r="L1726">
        <v>38</v>
      </c>
    </row>
    <row r="1727" spans="11:12" x14ac:dyDescent="0.2">
      <c r="K1727" t="s">
        <v>8219</v>
      </c>
      <c r="L1727">
        <v>15</v>
      </c>
    </row>
    <row r="1728" spans="11:12" x14ac:dyDescent="0.2">
      <c r="K1728" t="s">
        <v>8219</v>
      </c>
      <c r="L1728">
        <v>23</v>
      </c>
    </row>
    <row r="1729" spans="11:12" x14ac:dyDescent="0.2">
      <c r="K1729" t="s">
        <v>8219</v>
      </c>
      <c r="L1729">
        <v>49</v>
      </c>
    </row>
    <row r="1730" spans="11:12" x14ac:dyDescent="0.2">
      <c r="K1730" t="s">
        <v>8219</v>
      </c>
      <c r="L1730">
        <v>10</v>
      </c>
    </row>
    <row r="1731" spans="11:12" x14ac:dyDescent="0.2">
      <c r="K1731" t="s">
        <v>8219</v>
      </c>
      <c r="L1731">
        <v>15</v>
      </c>
    </row>
    <row r="1732" spans="11:12" x14ac:dyDescent="0.2">
      <c r="K1732" t="s">
        <v>8219</v>
      </c>
      <c r="L1732">
        <v>57</v>
      </c>
    </row>
    <row r="1733" spans="11:12" x14ac:dyDescent="0.2">
      <c r="K1733" t="s">
        <v>8219</v>
      </c>
      <c r="L1733">
        <v>33</v>
      </c>
    </row>
    <row r="1734" spans="11:12" x14ac:dyDescent="0.2">
      <c r="K1734" t="s">
        <v>8219</v>
      </c>
      <c r="L1734">
        <v>9</v>
      </c>
    </row>
    <row r="1735" spans="11:12" x14ac:dyDescent="0.2">
      <c r="K1735" t="s">
        <v>8219</v>
      </c>
      <c r="L1735">
        <v>26</v>
      </c>
    </row>
    <row r="1736" spans="11:12" x14ac:dyDescent="0.2">
      <c r="K1736" t="s">
        <v>8219</v>
      </c>
      <c r="L1736">
        <v>69</v>
      </c>
    </row>
    <row r="1737" spans="11:12" x14ac:dyDescent="0.2">
      <c r="K1737" t="s">
        <v>8219</v>
      </c>
      <c r="L1737">
        <v>65</v>
      </c>
    </row>
    <row r="1738" spans="11:12" x14ac:dyDescent="0.2">
      <c r="K1738" t="s">
        <v>8219</v>
      </c>
      <c r="L1738">
        <v>83</v>
      </c>
    </row>
    <row r="1739" spans="11:12" x14ac:dyDescent="0.2">
      <c r="K1739" t="s">
        <v>8219</v>
      </c>
      <c r="L1739">
        <v>111</v>
      </c>
    </row>
    <row r="1740" spans="11:12" x14ac:dyDescent="0.2">
      <c r="K1740" t="s">
        <v>8219</v>
      </c>
      <c r="L1740">
        <v>46</v>
      </c>
    </row>
    <row r="1741" spans="11:12" x14ac:dyDescent="0.2">
      <c r="K1741" t="s">
        <v>8219</v>
      </c>
      <c r="L1741">
        <v>63</v>
      </c>
    </row>
    <row r="1742" spans="11:12" x14ac:dyDescent="0.2">
      <c r="K1742" t="s">
        <v>8219</v>
      </c>
      <c r="L1742">
        <v>9</v>
      </c>
    </row>
    <row r="1743" spans="11:12" x14ac:dyDescent="0.2">
      <c r="K1743" t="s">
        <v>8219</v>
      </c>
      <c r="L1743">
        <v>34</v>
      </c>
    </row>
    <row r="1744" spans="11:12" x14ac:dyDescent="0.2">
      <c r="K1744" t="s">
        <v>8219</v>
      </c>
      <c r="L1744">
        <v>112</v>
      </c>
    </row>
    <row r="1745" spans="11:12" x14ac:dyDescent="0.2">
      <c r="K1745" t="s">
        <v>8219</v>
      </c>
      <c r="L1745">
        <v>47</v>
      </c>
    </row>
    <row r="1746" spans="11:12" x14ac:dyDescent="0.2">
      <c r="K1746" t="s">
        <v>8219</v>
      </c>
      <c r="L1746">
        <v>38</v>
      </c>
    </row>
    <row r="1747" spans="11:12" x14ac:dyDescent="0.2">
      <c r="K1747" t="s">
        <v>8219</v>
      </c>
      <c r="L1747">
        <v>28</v>
      </c>
    </row>
    <row r="1748" spans="11:12" x14ac:dyDescent="0.2">
      <c r="K1748" t="s">
        <v>8219</v>
      </c>
      <c r="L1748">
        <v>78</v>
      </c>
    </row>
    <row r="1749" spans="11:12" x14ac:dyDescent="0.2">
      <c r="K1749" t="s">
        <v>8219</v>
      </c>
      <c r="L1749">
        <v>23</v>
      </c>
    </row>
    <row r="1750" spans="11:12" x14ac:dyDescent="0.2">
      <c r="K1750" t="s">
        <v>8219</v>
      </c>
      <c r="L1750">
        <v>40</v>
      </c>
    </row>
    <row r="1751" spans="11:12" x14ac:dyDescent="0.2">
      <c r="K1751" t="s">
        <v>8219</v>
      </c>
      <c r="L1751">
        <v>13</v>
      </c>
    </row>
    <row r="1752" spans="11:12" x14ac:dyDescent="0.2">
      <c r="K1752" t="s">
        <v>8219</v>
      </c>
      <c r="L1752">
        <v>18</v>
      </c>
    </row>
    <row r="1753" spans="11:12" x14ac:dyDescent="0.2">
      <c r="K1753" t="s">
        <v>8219</v>
      </c>
      <c r="L1753">
        <v>22</v>
      </c>
    </row>
    <row r="1754" spans="11:12" x14ac:dyDescent="0.2">
      <c r="K1754" t="s">
        <v>8219</v>
      </c>
      <c r="L1754">
        <v>79</v>
      </c>
    </row>
    <row r="1755" spans="11:12" x14ac:dyDescent="0.2">
      <c r="K1755" t="s">
        <v>8219</v>
      </c>
      <c r="L1755">
        <v>14</v>
      </c>
    </row>
    <row r="1756" spans="11:12" x14ac:dyDescent="0.2">
      <c r="K1756" t="s">
        <v>8219</v>
      </c>
      <c r="L1756">
        <v>51</v>
      </c>
    </row>
    <row r="1757" spans="11:12" x14ac:dyDescent="0.2">
      <c r="K1757" t="s">
        <v>8219</v>
      </c>
      <c r="L1757">
        <v>54</v>
      </c>
    </row>
    <row r="1758" spans="11:12" x14ac:dyDescent="0.2">
      <c r="K1758" t="s">
        <v>8219</v>
      </c>
      <c r="L1758">
        <v>70</v>
      </c>
    </row>
    <row r="1759" spans="11:12" x14ac:dyDescent="0.2">
      <c r="K1759" t="s">
        <v>8219</v>
      </c>
      <c r="L1759">
        <v>44</v>
      </c>
    </row>
    <row r="1760" spans="11:12" x14ac:dyDescent="0.2">
      <c r="K1760" t="s">
        <v>8219</v>
      </c>
      <c r="L1760">
        <v>55</v>
      </c>
    </row>
    <row r="1761" spans="11:12" x14ac:dyDescent="0.2">
      <c r="K1761" t="s">
        <v>8219</v>
      </c>
      <c r="L1761">
        <v>15</v>
      </c>
    </row>
    <row r="1762" spans="11:12" x14ac:dyDescent="0.2">
      <c r="K1762" t="s">
        <v>8219</v>
      </c>
      <c r="L1762">
        <v>27</v>
      </c>
    </row>
    <row r="1763" spans="11:12" x14ac:dyDescent="0.2">
      <c r="K1763" t="s">
        <v>8219</v>
      </c>
      <c r="L1763">
        <v>21</v>
      </c>
    </row>
    <row r="1764" spans="11:12" x14ac:dyDescent="0.2">
      <c r="K1764" t="s">
        <v>8219</v>
      </c>
      <c r="L1764">
        <v>162</v>
      </c>
    </row>
    <row r="1765" spans="11:12" x14ac:dyDescent="0.2">
      <c r="K1765" t="s">
        <v>8219</v>
      </c>
      <c r="L1765">
        <v>23</v>
      </c>
    </row>
    <row r="1766" spans="11:12" x14ac:dyDescent="0.2">
      <c r="K1766" t="s">
        <v>8219</v>
      </c>
      <c r="L1766">
        <v>72</v>
      </c>
    </row>
    <row r="1767" spans="11:12" x14ac:dyDescent="0.2">
      <c r="K1767" t="s">
        <v>8219</v>
      </c>
      <c r="L1767">
        <v>68</v>
      </c>
    </row>
    <row r="1768" spans="11:12" x14ac:dyDescent="0.2">
      <c r="K1768" t="s">
        <v>8219</v>
      </c>
      <c r="L1768">
        <v>20</v>
      </c>
    </row>
    <row r="1769" spans="11:12" x14ac:dyDescent="0.2">
      <c r="K1769" t="s">
        <v>8219</v>
      </c>
      <c r="L1769">
        <v>26</v>
      </c>
    </row>
    <row r="1770" spans="11:12" x14ac:dyDescent="0.2">
      <c r="K1770" t="s">
        <v>8219</v>
      </c>
      <c r="L1770">
        <v>72</v>
      </c>
    </row>
    <row r="1771" spans="11:12" x14ac:dyDescent="0.2">
      <c r="K1771" t="s">
        <v>8219</v>
      </c>
      <c r="L1771">
        <v>3</v>
      </c>
    </row>
    <row r="1772" spans="11:12" x14ac:dyDescent="0.2">
      <c r="K1772" t="s">
        <v>8219</v>
      </c>
      <c r="L1772">
        <v>18</v>
      </c>
    </row>
    <row r="1773" spans="11:12" x14ac:dyDescent="0.2">
      <c r="K1773" t="s">
        <v>8219</v>
      </c>
      <c r="L1773">
        <v>30</v>
      </c>
    </row>
    <row r="1774" spans="11:12" x14ac:dyDescent="0.2">
      <c r="K1774" t="s">
        <v>8219</v>
      </c>
      <c r="L1774">
        <v>23</v>
      </c>
    </row>
    <row r="1775" spans="11:12" x14ac:dyDescent="0.2">
      <c r="K1775" t="s">
        <v>8219</v>
      </c>
      <c r="L1775">
        <v>54</v>
      </c>
    </row>
    <row r="1776" spans="11:12" x14ac:dyDescent="0.2">
      <c r="K1776" t="s">
        <v>8219</v>
      </c>
      <c r="L1776">
        <v>26</v>
      </c>
    </row>
    <row r="1777" spans="11:12" x14ac:dyDescent="0.2">
      <c r="K1777" t="s">
        <v>8219</v>
      </c>
      <c r="L1777">
        <v>9</v>
      </c>
    </row>
    <row r="1778" spans="11:12" x14ac:dyDescent="0.2">
      <c r="K1778" t="s">
        <v>8219</v>
      </c>
      <c r="L1778">
        <v>27</v>
      </c>
    </row>
    <row r="1779" spans="11:12" x14ac:dyDescent="0.2">
      <c r="K1779" t="s">
        <v>8219</v>
      </c>
      <c r="L1779">
        <v>30</v>
      </c>
    </row>
    <row r="1780" spans="11:12" x14ac:dyDescent="0.2">
      <c r="K1780" t="s">
        <v>8219</v>
      </c>
      <c r="L1780">
        <v>52</v>
      </c>
    </row>
    <row r="1781" spans="11:12" x14ac:dyDescent="0.2">
      <c r="K1781" t="s">
        <v>8219</v>
      </c>
      <c r="L1781">
        <v>17</v>
      </c>
    </row>
    <row r="1782" spans="11:12" x14ac:dyDescent="0.2">
      <c r="K1782" t="s">
        <v>8219</v>
      </c>
      <c r="L1782">
        <v>19</v>
      </c>
    </row>
    <row r="1783" spans="11:12" x14ac:dyDescent="0.2">
      <c r="K1783" t="s">
        <v>8219</v>
      </c>
      <c r="L1783">
        <v>77</v>
      </c>
    </row>
    <row r="1784" spans="11:12" x14ac:dyDescent="0.2">
      <c r="K1784" t="s">
        <v>8219</v>
      </c>
      <c r="L1784">
        <v>21</v>
      </c>
    </row>
    <row r="1785" spans="11:12" x14ac:dyDescent="0.2">
      <c r="K1785" t="s">
        <v>8219</v>
      </c>
      <c r="L1785">
        <v>38</v>
      </c>
    </row>
    <row r="1786" spans="11:12" x14ac:dyDescent="0.2">
      <c r="K1786" t="s">
        <v>8219</v>
      </c>
      <c r="L1786">
        <v>28</v>
      </c>
    </row>
    <row r="1787" spans="11:12" x14ac:dyDescent="0.2">
      <c r="K1787" t="s">
        <v>8219</v>
      </c>
      <c r="L1787">
        <v>48</v>
      </c>
    </row>
    <row r="1788" spans="11:12" x14ac:dyDescent="0.2">
      <c r="K1788" t="s">
        <v>8219</v>
      </c>
      <c r="L1788">
        <v>46</v>
      </c>
    </row>
    <row r="1789" spans="11:12" x14ac:dyDescent="0.2">
      <c r="K1789" t="s">
        <v>8219</v>
      </c>
      <c r="L1789">
        <v>30</v>
      </c>
    </row>
    <row r="1790" spans="11:12" x14ac:dyDescent="0.2">
      <c r="K1790" t="s">
        <v>8219</v>
      </c>
      <c r="L1790">
        <v>64</v>
      </c>
    </row>
    <row r="1791" spans="11:12" x14ac:dyDescent="0.2">
      <c r="K1791" t="s">
        <v>8219</v>
      </c>
      <c r="L1791">
        <v>15</v>
      </c>
    </row>
    <row r="1792" spans="11:12" x14ac:dyDescent="0.2">
      <c r="K1792" t="s">
        <v>8219</v>
      </c>
      <c r="L1792">
        <v>41</v>
      </c>
    </row>
    <row r="1793" spans="11:12" x14ac:dyDescent="0.2">
      <c r="K1793" t="s">
        <v>8219</v>
      </c>
      <c r="L1793">
        <v>35</v>
      </c>
    </row>
    <row r="1794" spans="11:12" x14ac:dyDescent="0.2">
      <c r="K1794" t="s">
        <v>8219</v>
      </c>
      <c r="L1794">
        <v>45</v>
      </c>
    </row>
    <row r="1795" spans="11:12" x14ac:dyDescent="0.2">
      <c r="K1795" t="s">
        <v>8219</v>
      </c>
      <c r="L1795">
        <v>62</v>
      </c>
    </row>
    <row r="1796" spans="11:12" x14ac:dyDescent="0.2">
      <c r="K1796" t="s">
        <v>8219</v>
      </c>
      <c r="L1796">
        <v>22</v>
      </c>
    </row>
    <row r="1797" spans="11:12" x14ac:dyDescent="0.2">
      <c r="K1797" t="s">
        <v>8219</v>
      </c>
      <c r="L1797">
        <v>18</v>
      </c>
    </row>
    <row r="1798" spans="11:12" x14ac:dyDescent="0.2">
      <c r="K1798" t="s">
        <v>8219</v>
      </c>
      <c r="L1798">
        <v>12</v>
      </c>
    </row>
    <row r="1799" spans="11:12" x14ac:dyDescent="0.2">
      <c r="K1799" t="s">
        <v>8219</v>
      </c>
      <c r="L1799">
        <v>44</v>
      </c>
    </row>
    <row r="1800" spans="11:12" x14ac:dyDescent="0.2">
      <c r="K1800" t="s">
        <v>8219</v>
      </c>
      <c r="L1800">
        <v>27</v>
      </c>
    </row>
    <row r="1801" spans="11:12" x14ac:dyDescent="0.2">
      <c r="K1801" t="s">
        <v>8219</v>
      </c>
      <c r="L1801">
        <v>38</v>
      </c>
    </row>
    <row r="1802" spans="11:12" x14ac:dyDescent="0.2">
      <c r="K1802" t="s">
        <v>8219</v>
      </c>
      <c r="L1802">
        <v>28</v>
      </c>
    </row>
    <row r="1803" spans="11:12" x14ac:dyDescent="0.2">
      <c r="K1803" t="s">
        <v>8219</v>
      </c>
      <c r="L1803">
        <v>24</v>
      </c>
    </row>
    <row r="1804" spans="11:12" x14ac:dyDescent="0.2">
      <c r="K1804" t="s">
        <v>8219</v>
      </c>
      <c r="L1804">
        <v>65</v>
      </c>
    </row>
    <row r="1805" spans="11:12" x14ac:dyDescent="0.2">
      <c r="K1805" t="s">
        <v>8219</v>
      </c>
      <c r="L1805">
        <v>46</v>
      </c>
    </row>
    <row r="1806" spans="11:12" x14ac:dyDescent="0.2">
      <c r="K1806" t="s">
        <v>8219</v>
      </c>
      <c r="L1806">
        <v>85</v>
      </c>
    </row>
    <row r="1807" spans="11:12" x14ac:dyDescent="0.2">
      <c r="K1807" t="s">
        <v>8219</v>
      </c>
      <c r="L1807">
        <v>66</v>
      </c>
    </row>
    <row r="1808" spans="11:12" x14ac:dyDescent="0.2">
      <c r="K1808" t="s">
        <v>8219</v>
      </c>
      <c r="L1808">
        <v>165</v>
      </c>
    </row>
    <row r="1809" spans="11:12" x14ac:dyDescent="0.2">
      <c r="K1809" t="s">
        <v>8219</v>
      </c>
      <c r="L1809">
        <v>17</v>
      </c>
    </row>
    <row r="1810" spans="11:12" x14ac:dyDescent="0.2">
      <c r="K1810" t="s">
        <v>8219</v>
      </c>
      <c r="L1810">
        <v>3</v>
      </c>
    </row>
    <row r="1811" spans="11:12" x14ac:dyDescent="0.2">
      <c r="K1811" t="s">
        <v>8219</v>
      </c>
      <c r="L1811">
        <v>17</v>
      </c>
    </row>
    <row r="1812" spans="11:12" x14ac:dyDescent="0.2">
      <c r="K1812" t="s">
        <v>8219</v>
      </c>
      <c r="L1812">
        <v>91</v>
      </c>
    </row>
    <row r="1813" spans="11:12" x14ac:dyDescent="0.2">
      <c r="K1813" t="s">
        <v>8219</v>
      </c>
      <c r="L1813">
        <v>67</v>
      </c>
    </row>
    <row r="1814" spans="11:12" x14ac:dyDescent="0.2">
      <c r="K1814" t="s">
        <v>8219</v>
      </c>
      <c r="L1814">
        <v>18</v>
      </c>
    </row>
    <row r="1815" spans="11:12" x14ac:dyDescent="0.2">
      <c r="K1815" t="s">
        <v>8219</v>
      </c>
      <c r="L1815">
        <v>21</v>
      </c>
    </row>
    <row r="1816" spans="11:12" x14ac:dyDescent="0.2">
      <c r="K1816" t="s">
        <v>8219</v>
      </c>
      <c r="L1816">
        <v>40</v>
      </c>
    </row>
    <row r="1817" spans="11:12" x14ac:dyDescent="0.2">
      <c r="K1817" t="s">
        <v>8219</v>
      </c>
      <c r="L1817">
        <v>78</v>
      </c>
    </row>
    <row r="1818" spans="11:12" x14ac:dyDescent="0.2">
      <c r="K1818" t="s">
        <v>8219</v>
      </c>
      <c r="L1818">
        <v>26</v>
      </c>
    </row>
    <row r="1819" spans="11:12" x14ac:dyDescent="0.2">
      <c r="K1819" t="s">
        <v>8219</v>
      </c>
      <c r="L1819">
        <v>14</v>
      </c>
    </row>
    <row r="1820" spans="11:12" x14ac:dyDescent="0.2">
      <c r="K1820" t="s">
        <v>8219</v>
      </c>
      <c r="L1820">
        <v>44</v>
      </c>
    </row>
    <row r="1821" spans="11:12" x14ac:dyDescent="0.2">
      <c r="K1821" t="s">
        <v>8219</v>
      </c>
      <c r="L1821">
        <v>9</v>
      </c>
    </row>
    <row r="1822" spans="11:12" x14ac:dyDescent="0.2">
      <c r="K1822" t="s">
        <v>8219</v>
      </c>
      <c r="L1822">
        <v>30</v>
      </c>
    </row>
    <row r="1823" spans="11:12" x14ac:dyDescent="0.2">
      <c r="K1823" t="s">
        <v>8219</v>
      </c>
      <c r="L1823">
        <v>45</v>
      </c>
    </row>
    <row r="1824" spans="11:12" x14ac:dyDescent="0.2">
      <c r="K1824" t="s">
        <v>8219</v>
      </c>
      <c r="L1824">
        <v>56</v>
      </c>
    </row>
    <row r="1825" spans="11:12" x14ac:dyDescent="0.2">
      <c r="K1825" t="s">
        <v>8219</v>
      </c>
      <c r="L1825">
        <v>46</v>
      </c>
    </row>
    <row r="1826" spans="11:12" x14ac:dyDescent="0.2">
      <c r="K1826" t="s">
        <v>8219</v>
      </c>
      <c r="L1826">
        <v>34</v>
      </c>
    </row>
    <row r="1827" spans="11:12" x14ac:dyDescent="0.2">
      <c r="K1827" t="s">
        <v>8219</v>
      </c>
      <c r="L1827">
        <v>98</v>
      </c>
    </row>
    <row r="1828" spans="11:12" x14ac:dyDescent="0.2">
      <c r="K1828" t="s">
        <v>8219</v>
      </c>
      <c r="L1828">
        <v>46</v>
      </c>
    </row>
    <row r="1829" spans="11:12" x14ac:dyDescent="0.2">
      <c r="K1829" t="s">
        <v>8219</v>
      </c>
      <c r="L1829">
        <v>10</v>
      </c>
    </row>
    <row r="1830" spans="11:12" x14ac:dyDescent="0.2">
      <c r="K1830" t="s">
        <v>8219</v>
      </c>
      <c r="L1830">
        <v>76</v>
      </c>
    </row>
    <row r="1831" spans="11:12" x14ac:dyDescent="0.2">
      <c r="K1831" t="s">
        <v>8219</v>
      </c>
      <c r="L1831">
        <v>104</v>
      </c>
    </row>
    <row r="1832" spans="11:12" x14ac:dyDescent="0.2">
      <c r="K1832" t="s">
        <v>8219</v>
      </c>
      <c r="L1832">
        <v>87</v>
      </c>
    </row>
    <row r="1833" spans="11:12" x14ac:dyDescent="0.2">
      <c r="K1833" t="s">
        <v>8219</v>
      </c>
      <c r="L1833">
        <v>29</v>
      </c>
    </row>
    <row r="1834" spans="11:12" x14ac:dyDescent="0.2">
      <c r="K1834" t="s">
        <v>8219</v>
      </c>
      <c r="L1834">
        <v>51</v>
      </c>
    </row>
    <row r="1835" spans="11:12" x14ac:dyDescent="0.2">
      <c r="K1835" t="s">
        <v>8219</v>
      </c>
      <c r="L1835">
        <v>12</v>
      </c>
    </row>
    <row r="1836" spans="11:12" x14ac:dyDescent="0.2">
      <c r="K1836" t="s">
        <v>8219</v>
      </c>
      <c r="L1836">
        <v>72</v>
      </c>
    </row>
    <row r="1837" spans="11:12" x14ac:dyDescent="0.2">
      <c r="K1837" t="s">
        <v>8219</v>
      </c>
      <c r="L1837">
        <v>21</v>
      </c>
    </row>
    <row r="1838" spans="11:12" x14ac:dyDescent="0.2">
      <c r="K1838" t="s">
        <v>8219</v>
      </c>
      <c r="L1838">
        <v>42</v>
      </c>
    </row>
    <row r="1839" spans="11:12" x14ac:dyDescent="0.2">
      <c r="K1839" t="s">
        <v>8219</v>
      </c>
      <c r="L1839">
        <v>71</v>
      </c>
    </row>
    <row r="1840" spans="11:12" x14ac:dyDescent="0.2">
      <c r="K1840" t="s">
        <v>8219</v>
      </c>
      <c r="L1840">
        <v>168</v>
      </c>
    </row>
    <row r="1841" spans="11:12" x14ac:dyDescent="0.2">
      <c r="K1841" t="s">
        <v>8219</v>
      </c>
      <c r="L1841">
        <v>19</v>
      </c>
    </row>
    <row r="1842" spans="11:12" x14ac:dyDescent="0.2">
      <c r="K1842" t="s">
        <v>8219</v>
      </c>
      <c r="L1842">
        <v>37</v>
      </c>
    </row>
    <row r="1843" spans="11:12" x14ac:dyDescent="0.2">
      <c r="K1843" t="s">
        <v>8219</v>
      </c>
      <c r="L1843">
        <v>36</v>
      </c>
    </row>
    <row r="1844" spans="11:12" x14ac:dyDescent="0.2">
      <c r="K1844" t="s">
        <v>8219</v>
      </c>
      <c r="L1844">
        <v>14</v>
      </c>
    </row>
    <row r="1845" spans="11:12" x14ac:dyDescent="0.2">
      <c r="K1845" t="s">
        <v>8219</v>
      </c>
      <c r="L1845">
        <v>18</v>
      </c>
    </row>
    <row r="1846" spans="11:12" x14ac:dyDescent="0.2">
      <c r="K1846" t="s">
        <v>8219</v>
      </c>
      <c r="L1846">
        <v>82</v>
      </c>
    </row>
    <row r="1847" spans="11:12" x14ac:dyDescent="0.2">
      <c r="K1847" t="s">
        <v>8219</v>
      </c>
      <c r="L1847">
        <v>43</v>
      </c>
    </row>
    <row r="1848" spans="11:12" x14ac:dyDescent="0.2">
      <c r="K1848" t="s">
        <v>8219</v>
      </c>
      <c r="L1848">
        <v>8</v>
      </c>
    </row>
    <row r="1849" spans="11:12" x14ac:dyDescent="0.2">
      <c r="K1849" t="s">
        <v>8219</v>
      </c>
      <c r="L1849">
        <v>45</v>
      </c>
    </row>
    <row r="1850" spans="11:12" x14ac:dyDescent="0.2">
      <c r="K1850" t="s">
        <v>8219</v>
      </c>
      <c r="L1850">
        <v>20</v>
      </c>
    </row>
    <row r="1851" spans="11:12" x14ac:dyDescent="0.2">
      <c r="K1851" t="s">
        <v>8219</v>
      </c>
      <c r="L1851">
        <v>31</v>
      </c>
    </row>
    <row r="1852" spans="11:12" x14ac:dyDescent="0.2">
      <c r="K1852" t="s">
        <v>8219</v>
      </c>
      <c r="L1852">
        <v>25</v>
      </c>
    </row>
    <row r="1853" spans="11:12" x14ac:dyDescent="0.2">
      <c r="K1853" t="s">
        <v>8219</v>
      </c>
      <c r="L1853">
        <v>14</v>
      </c>
    </row>
    <row r="1854" spans="11:12" x14ac:dyDescent="0.2">
      <c r="K1854" t="s">
        <v>8219</v>
      </c>
      <c r="L1854">
        <v>45</v>
      </c>
    </row>
    <row r="1855" spans="11:12" x14ac:dyDescent="0.2">
      <c r="K1855" t="s">
        <v>8219</v>
      </c>
      <c r="L1855">
        <v>20</v>
      </c>
    </row>
    <row r="1856" spans="11:12" x14ac:dyDescent="0.2">
      <c r="K1856" t="s">
        <v>8219</v>
      </c>
      <c r="L1856">
        <v>39</v>
      </c>
    </row>
    <row r="1857" spans="11:12" x14ac:dyDescent="0.2">
      <c r="K1857" t="s">
        <v>8219</v>
      </c>
      <c r="L1857">
        <v>16</v>
      </c>
    </row>
    <row r="1858" spans="11:12" x14ac:dyDescent="0.2">
      <c r="K1858" t="s">
        <v>8219</v>
      </c>
      <c r="L1858">
        <v>37</v>
      </c>
    </row>
    <row r="1859" spans="11:12" x14ac:dyDescent="0.2">
      <c r="K1859" t="s">
        <v>8219</v>
      </c>
      <c r="L1859">
        <v>14</v>
      </c>
    </row>
    <row r="1860" spans="11:12" x14ac:dyDescent="0.2">
      <c r="K1860" t="s">
        <v>8219</v>
      </c>
      <c r="L1860">
        <v>21</v>
      </c>
    </row>
    <row r="1861" spans="11:12" x14ac:dyDescent="0.2">
      <c r="K1861" t="s">
        <v>8219</v>
      </c>
      <c r="L1861">
        <v>69</v>
      </c>
    </row>
    <row r="1862" spans="11:12" x14ac:dyDescent="0.2">
      <c r="K1862" t="s">
        <v>8219</v>
      </c>
      <c r="L1862">
        <v>16</v>
      </c>
    </row>
    <row r="1863" spans="11:12" x14ac:dyDescent="0.2">
      <c r="K1863" t="s">
        <v>8219</v>
      </c>
      <c r="L1863">
        <v>55</v>
      </c>
    </row>
    <row r="1864" spans="11:12" x14ac:dyDescent="0.2">
      <c r="K1864" t="s">
        <v>8219</v>
      </c>
      <c r="L1864">
        <v>27</v>
      </c>
    </row>
    <row r="1865" spans="11:12" x14ac:dyDescent="0.2">
      <c r="K1865" t="s">
        <v>8219</v>
      </c>
      <c r="L1865">
        <v>36</v>
      </c>
    </row>
    <row r="1866" spans="11:12" x14ac:dyDescent="0.2">
      <c r="K1866" t="s">
        <v>8219</v>
      </c>
      <c r="L1866">
        <v>19</v>
      </c>
    </row>
    <row r="1867" spans="11:12" x14ac:dyDescent="0.2">
      <c r="K1867" t="s">
        <v>8219</v>
      </c>
      <c r="L1867">
        <v>12</v>
      </c>
    </row>
    <row r="1868" spans="11:12" x14ac:dyDescent="0.2">
      <c r="K1868" t="s">
        <v>8219</v>
      </c>
      <c r="L1868">
        <v>17</v>
      </c>
    </row>
    <row r="1869" spans="11:12" x14ac:dyDescent="0.2">
      <c r="K1869" t="s">
        <v>8219</v>
      </c>
      <c r="L1869">
        <v>114</v>
      </c>
    </row>
    <row r="1870" spans="11:12" x14ac:dyDescent="0.2">
      <c r="K1870" t="s">
        <v>8219</v>
      </c>
      <c r="L1870">
        <v>93</v>
      </c>
    </row>
    <row r="1871" spans="11:12" x14ac:dyDescent="0.2">
      <c r="K1871" t="s">
        <v>8219</v>
      </c>
      <c r="L1871">
        <v>36</v>
      </c>
    </row>
    <row r="1872" spans="11:12" x14ac:dyDescent="0.2">
      <c r="K1872" t="s">
        <v>8219</v>
      </c>
      <c r="L1872">
        <v>61</v>
      </c>
    </row>
    <row r="1873" spans="11:12" x14ac:dyDescent="0.2">
      <c r="K1873" t="s">
        <v>8219</v>
      </c>
      <c r="L1873">
        <v>47</v>
      </c>
    </row>
    <row r="1874" spans="11:12" x14ac:dyDescent="0.2">
      <c r="K1874" t="s">
        <v>8219</v>
      </c>
      <c r="L1874">
        <v>17</v>
      </c>
    </row>
    <row r="1875" spans="11:12" x14ac:dyDescent="0.2">
      <c r="K1875" t="s">
        <v>8219</v>
      </c>
      <c r="L1875">
        <v>63</v>
      </c>
    </row>
    <row r="1876" spans="11:12" x14ac:dyDescent="0.2">
      <c r="K1876" t="s">
        <v>8219</v>
      </c>
      <c r="L1876">
        <v>9</v>
      </c>
    </row>
    <row r="1877" spans="11:12" x14ac:dyDescent="0.2">
      <c r="K1877" t="s">
        <v>8219</v>
      </c>
      <c r="L1877">
        <v>30</v>
      </c>
    </row>
    <row r="1878" spans="11:12" x14ac:dyDescent="0.2">
      <c r="K1878" t="s">
        <v>8219</v>
      </c>
      <c r="L1878">
        <v>23</v>
      </c>
    </row>
    <row r="1879" spans="11:12" x14ac:dyDescent="0.2">
      <c r="K1879" t="s">
        <v>8219</v>
      </c>
      <c r="L1879">
        <v>33</v>
      </c>
    </row>
    <row r="1880" spans="11:12" x14ac:dyDescent="0.2">
      <c r="K1880" t="s">
        <v>8219</v>
      </c>
      <c r="L1880">
        <v>39</v>
      </c>
    </row>
    <row r="1881" spans="11:12" x14ac:dyDescent="0.2">
      <c r="K1881" t="s">
        <v>8219</v>
      </c>
      <c r="L1881">
        <v>17</v>
      </c>
    </row>
    <row r="1882" spans="11:12" x14ac:dyDescent="0.2">
      <c r="K1882" t="s">
        <v>8219</v>
      </c>
      <c r="L1882">
        <v>6</v>
      </c>
    </row>
    <row r="1883" spans="11:12" x14ac:dyDescent="0.2">
      <c r="K1883" t="s">
        <v>8219</v>
      </c>
      <c r="L1883">
        <v>39</v>
      </c>
    </row>
    <row r="1884" spans="11:12" x14ac:dyDescent="0.2">
      <c r="K1884" t="s">
        <v>8219</v>
      </c>
      <c r="L1884">
        <v>57</v>
      </c>
    </row>
    <row r="1885" spans="11:12" x14ac:dyDescent="0.2">
      <c r="K1885" t="s">
        <v>8219</v>
      </c>
      <c r="L1885">
        <v>56</v>
      </c>
    </row>
    <row r="1886" spans="11:12" x14ac:dyDescent="0.2">
      <c r="K1886" t="s">
        <v>8219</v>
      </c>
      <c r="L1886">
        <v>13</v>
      </c>
    </row>
    <row r="1887" spans="11:12" x14ac:dyDescent="0.2">
      <c r="K1887" t="s">
        <v>8219</v>
      </c>
      <c r="L1887">
        <v>95</v>
      </c>
    </row>
    <row r="1888" spans="11:12" x14ac:dyDescent="0.2">
      <c r="K1888" t="s">
        <v>8219</v>
      </c>
      <c r="L1888">
        <v>80</v>
      </c>
    </row>
    <row r="1889" spans="11:12" x14ac:dyDescent="0.2">
      <c r="K1889" t="s">
        <v>8219</v>
      </c>
      <c r="L1889">
        <v>133</v>
      </c>
    </row>
    <row r="1890" spans="11:12" x14ac:dyDescent="0.2">
      <c r="K1890" t="s">
        <v>8219</v>
      </c>
      <c r="L1890">
        <v>44</v>
      </c>
    </row>
    <row r="1891" spans="11:12" x14ac:dyDescent="0.2">
      <c r="K1891" t="s">
        <v>8219</v>
      </c>
      <c r="L1891">
        <v>30</v>
      </c>
    </row>
    <row r="1892" spans="11:12" x14ac:dyDescent="0.2">
      <c r="K1892" t="s">
        <v>8219</v>
      </c>
      <c r="L1892">
        <v>56</v>
      </c>
    </row>
    <row r="1893" spans="11:12" x14ac:dyDescent="0.2">
      <c r="K1893" t="s">
        <v>8219</v>
      </c>
      <c r="L1893">
        <v>66</v>
      </c>
    </row>
    <row r="1894" spans="11:12" x14ac:dyDescent="0.2">
      <c r="K1894" t="s">
        <v>8219</v>
      </c>
      <c r="L1894">
        <v>29</v>
      </c>
    </row>
    <row r="1895" spans="11:12" x14ac:dyDescent="0.2">
      <c r="K1895" t="s">
        <v>8219</v>
      </c>
      <c r="L1895">
        <v>72</v>
      </c>
    </row>
    <row r="1896" spans="11:12" x14ac:dyDescent="0.2">
      <c r="K1896" t="s">
        <v>8219</v>
      </c>
      <c r="L1896">
        <v>27</v>
      </c>
    </row>
    <row r="1897" spans="11:12" x14ac:dyDescent="0.2">
      <c r="K1897" t="s">
        <v>8219</v>
      </c>
      <c r="L1897">
        <v>10</v>
      </c>
    </row>
    <row r="1898" spans="11:12" x14ac:dyDescent="0.2">
      <c r="K1898" t="s">
        <v>8219</v>
      </c>
      <c r="L1898">
        <v>35</v>
      </c>
    </row>
    <row r="1899" spans="11:12" x14ac:dyDescent="0.2">
      <c r="K1899" t="s">
        <v>8219</v>
      </c>
      <c r="L1899">
        <v>29</v>
      </c>
    </row>
    <row r="1900" spans="11:12" x14ac:dyDescent="0.2">
      <c r="K1900" t="s">
        <v>8219</v>
      </c>
      <c r="L1900">
        <v>13</v>
      </c>
    </row>
    <row r="1901" spans="11:12" x14ac:dyDescent="0.2">
      <c r="K1901" t="s">
        <v>8219</v>
      </c>
      <c r="L1901">
        <v>72</v>
      </c>
    </row>
    <row r="1902" spans="11:12" x14ac:dyDescent="0.2">
      <c r="K1902" t="s">
        <v>8219</v>
      </c>
      <c r="L1902">
        <v>78</v>
      </c>
    </row>
    <row r="1903" spans="11:12" x14ac:dyDescent="0.2">
      <c r="K1903" t="s">
        <v>8219</v>
      </c>
      <c r="L1903">
        <v>49</v>
      </c>
    </row>
    <row r="1904" spans="11:12" x14ac:dyDescent="0.2">
      <c r="K1904" t="s">
        <v>8219</v>
      </c>
      <c r="L1904">
        <v>42</v>
      </c>
    </row>
    <row r="1905" spans="11:12" x14ac:dyDescent="0.2">
      <c r="K1905" t="s">
        <v>8219</v>
      </c>
      <c r="L1905">
        <v>35</v>
      </c>
    </row>
    <row r="1906" spans="11:12" x14ac:dyDescent="0.2">
      <c r="K1906" t="s">
        <v>8219</v>
      </c>
      <c r="L1906">
        <v>42</v>
      </c>
    </row>
    <row r="1907" spans="11:12" x14ac:dyDescent="0.2">
      <c r="K1907" t="s">
        <v>8219</v>
      </c>
      <c r="L1907">
        <v>42</v>
      </c>
    </row>
    <row r="1908" spans="11:12" x14ac:dyDescent="0.2">
      <c r="K1908" t="s">
        <v>8219</v>
      </c>
      <c r="L1908">
        <v>31</v>
      </c>
    </row>
    <row r="1909" spans="11:12" x14ac:dyDescent="0.2">
      <c r="K1909" t="s">
        <v>8219</v>
      </c>
      <c r="L1909">
        <v>38</v>
      </c>
    </row>
    <row r="1910" spans="11:12" x14ac:dyDescent="0.2">
      <c r="K1910" t="s">
        <v>8219</v>
      </c>
      <c r="L1910">
        <v>8</v>
      </c>
    </row>
    <row r="1911" spans="11:12" x14ac:dyDescent="0.2">
      <c r="K1911" t="s">
        <v>8219</v>
      </c>
      <c r="L1911">
        <v>39</v>
      </c>
    </row>
    <row r="1912" spans="11:12" x14ac:dyDescent="0.2">
      <c r="K1912" t="s">
        <v>8219</v>
      </c>
      <c r="L1912">
        <v>29</v>
      </c>
    </row>
    <row r="1913" spans="11:12" x14ac:dyDescent="0.2">
      <c r="K1913" t="s">
        <v>8219</v>
      </c>
      <c r="L1913">
        <v>72</v>
      </c>
    </row>
    <row r="1914" spans="11:12" x14ac:dyDescent="0.2">
      <c r="K1914" t="s">
        <v>8219</v>
      </c>
      <c r="L1914">
        <v>15</v>
      </c>
    </row>
    <row r="1915" spans="11:12" x14ac:dyDescent="0.2">
      <c r="K1915" t="s">
        <v>8219</v>
      </c>
      <c r="L1915">
        <v>33</v>
      </c>
    </row>
    <row r="1916" spans="11:12" x14ac:dyDescent="0.2">
      <c r="K1916" t="s">
        <v>8219</v>
      </c>
      <c r="L1916">
        <v>15</v>
      </c>
    </row>
    <row r="1917" spans="11:12" x14ac:dyDescent="0.2">
      <c r="K1917" t="s">
        <v>8219</v>
      </c>
      <c r="L1917">
        <v>19</v>
      </c>
    </row>
    <row r="1918" spans="11:12" x14ac:dyDescent="0.2">
      <c r="K1918" t="s">
        <v>8219</v>
      </c>
      <c r="L1918">
        <v>17</v>
      </c>
    </row>
    <row r="1919" spans="11:12" x14ac:dyDescent="0.2">
      <c r="K1919" t="s">
        <v>8219</v>
      </c>
      <c r="L1919">
        <v>44</v>
      </c>
    </row>
    <row r="1920" spans="11:12" x14ac:dyDescent="0.2">
      <c r="K1920" t="s">
        <v>8219</v>
      </c>
      <c r="L1920">
        <v>10</v>
      </c>
    </row>
    <row r="1921" spans="11:12" x14ac:dyDescent="0.2">
      <c r="K1921" t="s">
        <v>8219</v>
      </c>
      <c r="L1921">
        <v>46</v>
      </c>
    </row>
    <row r="1922" spans="11:12" x14ac:dyDescent="0.2">
      <c r="K1922" t="s">
        <v>8219</v>
      </c>
      <c r="L1922">
        <v>11</v>
      </c>
    </row>
    <row r="1923" spans="11:12" x14ac:dyDescent="0.2">
      <c r="K1923" t="s">
        <v>8219</v>
      </c>
      <c r="L1923">
        <v>13</v>
      </c>
    </row>
    <row r="1924" spans="11:12" x14ac:dyDescent="0.2">
      <c r="K1924" t="s">
        <v>8219</v>
      </c>
      <c r="L1924">
        <v>33</v>
      </c>
    </row>
    <row r="1925" spans="11:12" x14ac:dyDescent="0.2">
      <c r="K1925" t="s">
        <v>8219</v>
      </c>
      <c r="L1925">
        <v>28</v>
      </c>
    </row>
    <row r="1926" spans="11:12" x14ac:dyDescent="0.2">
      <c r="K1926" t="s">
        <v>8219</v>
      </c>
      <c r="L1926">
        <v>21</v>
      </c>
    </row>
    <row r="1927" spans="11:12" x14ac:dyDescent="0.2">
      <c r="K1927" t="s">
        <v>8219</v>
      </c>
      <c r="L1927">
        <v>13</v>
      </c>
    </row>
    <row r="1928" spans="11:12" x14ac:dyDescent="0.2">
      <c r="K1928" t="s">
        <v>8219</v>
      </c>
      <c r="L1928">
        <v>34</v>
      </c>
    </row>
    <row r="1929" spans="11:12" x14ac:dyDescent="0.2">
      <c r="K1929" t="s">
        <v>8219</v>
      </c>
      <c r="L1929">
        <v>80</v>
      </c>
    </row>
    <row r="1930" spans="11:12" x14ac:dyDescent="0.2">
      <c r="K1930" t="s">
        <v>8219</v>
      </c>
      <c r="L1930">
        <v>74</v>
      </c>
    </row>
    <row r="1931" spans="11:12" x14ac:dyDescent="0.2">
      <c r="K1931" t="s">
        <v>8219</v>
      </c>
      <c r="L1931">
        <v>7</v>
      </c>
    </row>
    <row r="1932" spans="11:12" x14ac:dyDescent="0.2">
      <c r="K1932" t="s">
        <v>8219</v>
      </c>
      <c r="L1932">
        <v>34</v>
      </c>
    </row>
    <row r="1933" spans="11:12" x14ac:dyDescent="0.2">
      <c r="K1933" t="s">
        <v>8219</v>
      </c>
      <c r="L1933">
        <v>86</v>
      </c>
    </row>
    <row r="1934" spans="11:12" x14ac:dyDescent="0.2">
      <c r="K1934" t="s">
        <v>8219</v>
      </c>
      <c r="L1934">
        <v>37</v>
      </c>
    </row>
    <row r="1935" spans="11:12" x14ac:dyDescent="0.2">
      <c r="K1935" t="s">
        <v>8219</v>
      </c>
      <c r="L1935">
        <v>18</v>
      </c>
    </row>
    <row r="1936" spans="11:12" x14ac:dyDescent="0.2">
      <c r="K1936" t="s">
        <v>8219</v>
      </c>
      <c r="L1936">
        <v>22</v>
      </c>
    </row>
    <row r="1937" spans="11:12" x14ac:dyDescent="0.2">
      <c r="K1937" t="s">
        <v>8219</v>
      </c>
      <c r="L1937">
        <v>26</v>
      </c>
    </row>
    <row r="1938" spans="11:12" x14ac:dyDescent="0.2">
      <c r="K1938" t="s">
        <v>8219</v>
      </c>
      <c r="L1938">
        <v>27</v>
      </c>
    </row>
    <row r="1939" spans="11:12" x14ac:dyDescent="0.2">
      <c r="K1939" t="s">
        <v>8219</v>
      </c>
      <c r="L1939">
        <v>8</v>
      </c>
    </row>
    <row r="1940" spans="11:12" x14ac:dyDescent="0.2">
      <c r="K1940" t="s">
        <v>8219</v>
      </c>
      <c r="L1940">
        <v>204</v>
      </c>
    </row>
    <row r="1941" spans="11:12" x14ac:dyDescent="0.2">
      <c r="K1941" t="s">
        <v>8219</v>
      </c>
      <c r="L1941">
        <v>46</v>
      </c>
    </row>
    <row r="1942" spans="11:12" x14ac:dyDescent="0.2">
      <c r="K1942" t="s">
        <v>8219</v>
      </c>
      <c r="L1942">
        <v>17</v>
      </c>
    </row>
    <row r="1943" spans="11:12" x14ac:dyDescent="0.2">
      <c r="K1943" t="s">
        <v>8219</v>
      </c>
      <c r="L1943">
        <v>28</v>
      </c>
    </row>
    <row r="1944" spans="11:12" x14ac:dyDescent="0.2">
      <c r="K1944" t="s">
        <v>8219</v>
      </c>
      <c r="L1944">
        <v>83</v>
      </c>
    </row>
    <row r="1945" spans="11:12" x14ac:dyDescent="0.2">
      <c r="K1945" t="s">
        <v>8219</v>
      </c>
      <c r="L1945">
        <v>13</v>
      </c>
    </row>
    <row r="1946" spans="11:12" x14ac:dyDescent="0.2">
      <c r="K1946" t="s">
        <v>8219</v>
      </c>
      <c r="L1946">
        <v>8</v>
      </c>
    </row>
    <row r="1947" spans="11:12" x14ac:dyDescent="0.2">
      <c r="K1947" t="s">
        <v>8219</v>
      </c>
      <c r="L1947">
        <v>32</v>
      </c>
    </row>
    <row r="1948" spans="11:12" x14ac:dyDescent="0.2">
      <c r="K1948" t="s">
        <v>8219</v>
      </c>
      <c r="L1948">
        <v>85</v>
      </c>
    </row>
    <row r="1949" spans="11:12" x14ac:dyDescent="0.2">
      <c r="K1949" t="s">
        <v>8219</v>
      </c>
      <c r="L1949">
        <v>29</v>
      </c>
    </row>
    <row r="1950" spans="11:12" x14ac:dyDescent="0.2">
      <c r="K1950" t="s">
        <v>8219</v>
      </c>
      <c r="L1950">
        <v>24</v>
      </c>
    </row>
    <row r="1951" spans="11:12" x14ac:dyDescent="0.2">
      <c r="K1951" t="s">
        <v>8219</v>
      </c>
      <c r="L1951">
        <v>8</v>
      </c>
    </row>
    <row r="1952" spans="11:12" x14ac:dyDescent="0.2">
      <c r="K1952" t="s">
        <v>8219</v>
      </c>
      <c r="L1952">
        <v>19</v>
      </c>
    </row>
    <row r="1953" spans="11:12" x14ac:dyDescent="0.2">
      <c r="K1953" t="s">
        <v>8219</v>
      </c>
      <c r="L1953">
        <v>336</v>
      </c>
    </row>
    <row r="1954" spans="11:12" x14ac:dyDescent="0.2">
      <c r="K1954" t="s">
        <v>8219</v>
      </c>
      <c r="L1954">
        <v>13</v>
      </c>
    </row>
    <row r="1955" spans="11:12" x14ac:dyDescent="0.2">
      <c r="K1955" t="s">
        <v>8219</v>
      </c>
      <c r="L1955">
        <v>42</v>
      </c>
    </row>
    <row r="1956" spans="11:12" x14ac:dyDescent="0.2">
      <c r="K1956" t="s">
        <v>8219</v>
      </c>
      <c r="L1956">
        <v>64</v>
      </c>
    </row>
    <row r="1957" spans="11:12" x14ac:dyDescent="0.2">
      <c r="K1957" t="s">
        <v>8219</v>
      </c>
      <c r="L1957">
        <v>25</v>
      </c>
    </row>
    <row r="1958" spans="11:12" x14ac:dyDescent="0.2">
      <c r="K1958" t="s">
        <v>8219</v>
      </c>
      <c r="L1958">
        <v>20</v>
      </c>
    </row>
    <row r="1959" spans="11:12" x14ac:dyDescent="0.2">
      <c r="K1959" t="s">
        <v>8219</v>
      </c>
      <c r="L1959">
        <v>104</v>
      </c>
    </row>
    <row r="1960" spans="11:12" x14ac:dyDescent="0.2">
      <c r="K1960" t="s">
        <v>8219</v>
      </c>
      <c r="L1960">
        <v>53</v>
      </c>
    </row>
    <row r="1961" spans="11:12" x14ac:dyDescent="0.2">
      <c r="K1961" t="s">
        <v>8219</v>
      </c>
      <c r="L1961">
        <v>14</v>
      </c>
    </row>
    <row r="1962" spans="11:12" x14ac:dyDescent="0.2">
      <c r="K1962" t="s">
        <v>8219</v>
      </c>
      <c r="L1962">
        <v>20</v>
      </c>
    </row>
    <row r="1963" spans="11:12" x14ac:dyDescent="0.2">
      <c r="K1963" t="s">
        <v>8219</v>
      </c>
      <c r="L1963">
        <v>558</v>
      </c>
    </row>
    <row r="1964" spans="11:12" x14ac:dyDescent="0.2">
      <c r="K1964" t="s">
        <v>8219</v>
      </c>
      <c r="L1964">
        <v>22</v>
      </c>
    </row>
    <row r="1965" spans="11:12" x14ac:dyDescent="0.2">
      <c r="K1965" t="s">
        <v>8219</v>
      </c>
      <c r="L1965">
        <v>24</v>
      </c>
    </row>
    <row r="1966" spans="11:12" x14ac:dyDescent="0.2">
      <c r="K1966" t="s">
        <v>8219</v>
      </c>
      <c r="L1966">
        <v>74</v>
      </c>
    </row>
    <row r="1967" spans="11:12" x14ac:dyDescent="0.2">
      <c r="K1967" t="s">
        <v>8219</v>
      </c>
      <c r="L1967">
        <v>54</v>
      </c>
    </row>
    <row r="1968" spans="11:12" x14ac:dyDescent="0.2">
      <c r="K1968" t="s">
        <v>8219</v>
      </c>
      <c r="L1968">
        <v>31</v>
      </c>
    </row>
    <row r="1969" spans="11:12" x14ac:dyDescent="0.2">
      <c r="K1969" t="s">
        <v>8219</v>
      </c>
      <c r="L1969">
        <v>25</v>
      </c>
    </row>
    <row r="1970" spans="11:12" x14ac:dyDescent="0.2">
      <c r="K1970" t="s">
        <v>8219</v>
      </c>
      <c r="L1970">
        <v>17</v>
      </c>
    </row>
    <row r="1971" spans="11:12" x14ac:dyDescent="0.2">
      <c r="K1971" t="s">
        <v>8219</v>
      </c>
      <c r="L1971">
        <v>12</v>
      </c>
    </row>
    <row r="1972" spans="11:12" x14ac:dyDescent="0.2">
      <c r="K1972" t="s">
        <v>8219</v>
      </c>
      <c r="L1972">
        <v>38</v>
      </c>
    </row>
    <row r="1973" spans="11:12" x14ac:dyDescent="0.2">
      <c r="K1973" t="s">
        <v>8219</v>
      </c>
      <c r="L1973">
        <v>41</v>
      </c>
    </row>
    <row r="1974" spans="11:12" x14ac:dyDescent="0.2">
      <c r="K1974" t="s">
        <v>8219</v>
      </c>
      <c r="L1974">
        <v>19</v>
      </c>
    </row>
    <row r="1975" spans="11:12" x14ac:dyDescent="0.2">
      <c r="K1975" t="s">
        <v>8219</v>
      </c>
      <c r="L1975">
        <v>41</v>
      </c>
    </row>
    <row r="1976" spans="11:12" x14ac:dyDescent="0.2">
      <c r="K1976" t="s">
        <v>8219</v>
      </c>
      <c r="L1976">
        <v>26</v>
      </c>
    </row>
    <row r="1977" spans="11:12" x14ac:dyDescent="0.2">
      <c r="K1977" t="s">
        <v>8219</v>
      </c>
      <c r="L1977">
        <v>25</v>
      </c>
    </row>
    <row r="1978" spans="11:12" x14ac:dyDescent="0.2">
      <c r="K1978" t="s">
        <v>8219</v>
      </c>
      <c r="L1978">
        <v>9</v>
      </c>
    </row>
    <row r="1979" spans="11:12" x14ac:dyDescent="0.2">
      <c r="K1979" t="s">
        <v>8219</v>
      </c>
      <c r="L1979">
        <v>78</v>
      </c>
    </row>
    <row r="1980" spans="11:12" x14ac:dyDescent="0.2">
      <c r="K1980" t="s">
        <v>8219</v>
      </c>
      <c r="L1980">
        <v>45</v>
      </c>
    </row>
    <row r="1981" spans="11:12" x14ac:dyDescent="0.2">
      <c r="K1981" t="s">
        <v>8219</v>
      </c>
      <c r="L1981">
        <v>102</v>
      </c>
    </row>
    <row r="1982" spans="11:12" x14ac:dyDescent="0.2">
      <c r="K1982" t="s">
        <v>8219</v>
      </c>
      <c r="L1982">
        <v>5</v>
      </c>
    </row>
    <row r="1983" spans="11:12" x14ac:dyDescent="0.2">
      <c r="K1983" t="s">
        <v>8219</v>
      </c>
      <c r="L1983">
        <v>27</v>
      </c>
    </row>
    <row r="1984" spans="11:12" x14ac:dyDescent="0.2">
      <c r="K1984" t="s">
        <v>8219</v>
      </c>
      <c r="L1984">
        <v>37</v>
      </c>
    </row>
    <row r="1985" spans="11:12" x14ac:dyDescent="0.2">
      <c r="K1985" t="s">
        <v>8219</v>
      </c>
      <c r="L1985">
        <v>14</v>
      </c>
    </row>
    <row r="1986" spans="11:12" x14ac:dyDescent="0.2">
      <c r="K1986" t="s">
        <v>8219</v>
      </c>
      <c r="L1986">
        <v>27</v>
      </c>
    </row>
    <row r="1987" spans="11:12" x14ac:dyDescent="0.2">
      <c r="K1987" t="s">
        <v>8219</v>
      </c>
      <c r="L1987">
        <v>45</v>
      </c>
    </row>
    <row r="1988" spans="11:12" x14ac:dyDescent="0.2">
      <c r="K1988" t="s">
        <v>8219</v>
      </c>
      <c r="L1988">
        <v>49</v>
      </c>
    </row>
    <row r="1989" spans="11:12" x14ac:dyDescent="0.2">
      <c r="K1989" t="s">
        <v>8219</v>
      </c>
      <c r="L1989">
        <v>24</v>
      </c>
    </row>
    <row r="1990" spans="11:12" x14ac:dyDescent="0.2">
      <c r="K1990" t="s">
        <v>8219</v>
      </c>
      <c r="L1990">
        <v>112</v>
      </c>
    </row>
    <row r="1991" spans="11:12" x14ac:dyDescent="0.2">
      <c r="K1991" t="s">
        <v>8219</v>
      </c>
      <c r="L1991">
        <v>23</v>
      </c>
    </row>
    <row r="1992" spans="11:12" x14ac:dyDescent="0.2">
      <c r="K1992" t="s">
        <v>8219</v>
      </c>
      <c r="L1992">
        <v>54</v>
      </c>
    </row>
    <row r="1993" spans="11:12" x14ac:dyDescent="0.2">
      <c r="K1993" t="s">
        <v>8219</v>
      </c>
      <c r="L1993">
        <v>28</v>
      </c>
    </row>
    <row r="1994" spans="11:12" x14ac:dyDescent="0.2">
      <c r="K1994" t="s">
        <v>8219</v>
      </c>
      <c r="L1994">
        <v>11</v>
      </c>
    </row>
    <row r="1995" spans="11:12" x14ac:dyDescent="0.2">
      <c r="K1995" t="s">
        <v>8219</v>
      </c>
      <c r="L1995">
        <v>62</v>
      </c>
    </row>
    <row r="1996" spans="11:12" x14ac:dyDescent="0.2">
      <c r="K1996" t="s">
        <v>8219</v>
      </c>
      <c r="L1996">
        <v>73</v>
      </c>
    </row>
    <row r="1997" spans="11:12" x14ac:dyDescent="0.2">
      <c r="K1997" t="s">
        <v>8219</v>
      </c>
      <c r="L1997">
        <v>18</v>
      </c>
    </row>
    <row r="1998" spans="11:12" x14ac:dyDescent="0.2">
      <c r="K1998" t="s">
        <v>8219</v>
      </c>
      <c r="L1998">
        <v>35</v>
      </c>
    </row>
    <row r="1999" spans="11:12" x14ac:dyDescent="0.2">
      <c r="K1999" t="s">
        <v>8219</v>
      </c>
      <c r="L1999">
        <v>43</v>
      </c>
    </row>
    <row r="2000" spans="11:12" x14ac:dyDescent="0.2">
      <c r="K2000" t="s">
        <v>8219</v>
      </c>
      <c r="L2000">
        <v>36</v>
      </c>
    </row>
    <row r="2001" spans="11:12" x14ac:dyDescent="0.2">
      <c r="K2001" t="s">
        <v>8219</v>
      </c>
      <c r="L2001">
        <v>62</v>
      </c>
    </row>
    <row r="2002" spans="11:12" x14ac:dyDescent="0.2">
      <c r="K2002" t="s">
        <v>8219</v>
      </c>
      <c r="L2002">
        <v>15</v>
      </c>
    </row>
    <row r="2003" spans="11:12" x14ac:dyDescent="0.2">
      <c r="K2003" t="s">
        <v>8219</v>
      </c>
      <c r="L2003">
        <v>33</v>
      </c>
    </row>
    <row r="2004" spans="11:12" x14ac:dyDescent="0.2">
      <c r="K2004" t="s">
        <v>8219</v>
      </c>
      <c r="L2004">
        <v>27</v>
      </c>
    </row>
    <row r="2005" spans="11:12" x14ac:dyDescent="0.2">
      <c r="K2005" t="s">
        <v>8219</v>
      </c>
      <c r="L2005">
        <v>17</v>
      </c>
    </row>
    <row r="2006" spans="11:12" x14ac:dyDescent="0.2">
      <c r="K2006" t="s">
        <v>8219</v>
      </c>
      <c r="L2006">
        <v>4</v>
      </c>
    </row>
    <row r="2007" spans="11:12" x14ac:dyDescent="0.2">
      <c r="K2007" t="s">
        <v>8219</v>
      </c>
      <c r="L2007">
        <v>53</v>
      </c>
    </row>
    <row r="2008" spans="11:12" x14ac:dyDescent="0.2">
      <c r="K2008" t="s">
        <v>8219</v>
      </c>
      <c r="L2008">
        <v>49</v>
      </c>
    </row>
    <row r="2009" spans="11:12" x14ac:dyDescent="0.2">
      <c r="K2009" t="s">
        <v>8219</v>
      </c>
      <c r="L2009">
        <v>57</v>
      </c>
    </row>
    <row r="2010" spans="11:12" x14ac:dyDescent="0.2">
      <c r="K2010" t="s">
        <v>8219</v>
      </c>
      <c r="L2010">
        <v>69</v>
      </c>
    </row>
    <row r="2011" spans="11:12" x14ac:dyDescent="0.2">
      <c r="K2011" t="s">
        <v>8219</v>
      </c>
      <c r="L2011">
        <v>15</v>
      </c>
    </row>
    <row r="2012" spans="11:12" x14ac:dyDescent="0.2">
      <c r="K2012" t="s">
        <v>8219</v>
      </c>
      <c r="L2012">
        <v>64</v>
      </c>
    </row>
    <row r="2013" spans="11:12" x14ac:dyDescent="0.2">
      <c r="K2013" t="s">
        <v>8219</v>
      </c>
      <c r="L2013">
        <v>20</v>
      </c>
    </row>
    <row r="2014" spans="11:12" x14ac:dyDescent="0.2">
      <c r="K2014" t="s">
        <v>8219</v>
      </c>
      <c r="L2014">
        <v>27</v>
      </c>
    </row>
    <row r="2015" spans="11:12" x14ac:dyDescent="0.2">
      <c r="K2015" t="s">
        <v>8219</v>
      </c>
      <c r="L2015">
        <v>21</v>
      </c>
    </row>
    <row r="2016" spans="11:12" x14ac:dyDescent="0.2">
      <c r="K2016" t="s">
        <v>8219</v>
      </c>
      <c r="L2016">
        <v>31</v>
      </c>
    </row>
    <row r="2017" spans="11:12" x14ac:dyDescent="0.2">
      <c r="K2017" t="s">
        <v>8219</v>
      </c>
      <c r="L2017">
        <v>51</v>
      </c>
    </row>
    <row r="2018" spans="11:12" x14ac:dyDescent="0.2">
      <c r="K2018" t="s">
        <v>8219</v>
      </c>
      <c r="L2018">
        <v>57</v>
      </c>
    </row>
    <row r="2019" spans="11:12" x14ac:dyDescent="0.2">
      <c r="K2019" t="s">
        <v>8219</v>
      </c>
      <c r="L2019">
        <v>20</v>
      </c>
    </row>
    <row r="2020" spans="11:12" x14ac:dyDescent="0.2">
      <c r="K2020" t="s">
        <v>8219</v>
      </c>
      <c r="L2020">
        <v>71</v>
      </c>
    </row>
    <row r="2021" spans="11:12" x14ac:dyDescent="0.2">
      <c r="K2021" t="s">
        <v>8219</v>
      </c>
      <c r="L2021">
        <v>72</v>
      </c>
    </row>
    <row r="2022" spans="11:12" x14ac:dyDescent="0.2">
      <c r="K2022" t="s">
        <v>8219</v>
      </c>
      <c r="L2022">
        <v>45</v>
      </c>
    </row>
    <row r="2023" spans="11:12" x14ac:dyDescent="0.2">
      <c r="K2023" t="s">
        <v>8219</v>
      </c>
      <c r="L2023">
        <v>51</v>
      </c>
    </row>
    <row r="2024" spans="11:12" x14ac:dyDescent="0.2">
      <c r="K2024" t="s">
        <v>8219</v>
      </c>
      <c r="L2024">
        <v>56</v>
      </c>
    </row>
    <row r="2025" spans="11:12" x14ac:dyDescent="0.2">
      <c r="K2025" t="s">
        <v>8219</v>
      </c>
      <c r="L2025">
        <v>17</v>
      </c>
    </row>
    <row r="2026" spans="11:12" x14ac:dyDescent="0.2">
      <c r="K2026" t="s">
        <v>8219</v>
      </c>
      <c r="L2026">
        <v>197</v>
      </c>
    </row>
    <row r="2027" spans="11:12" x14ac:dyDescent="0.2">
      <c r="K2027" t="s">
        <v>8219</v>
      </c>
      <c r="L2027">
        <v>70</v>
      </c>
    </row>
    <row r="2028" spans="11:12" x14ac:dyDescent="0.2">
      <c r="K2028" t="s">
        <v>8219</v>
      </c>
      <c r="L2028">
        <v>21</v>
      </c>
    </row>
    <row r="2029" spans="11:12" x14ac:dyDescent="0.2">
      <c r="K2029" t="s">
        <v>8219</v>
      </c>
      <c r="L2029">
        <v>34</v>
      </c>
    </row>
    <row r="2030" spans="11:12" x14ac:dyDescent="0.2">
      <c r="K2030" t="s">
        <v>8219</v>
      </c>
      <c r="L2030">
        <v>39</v>
      </c>
    </row>
    <row r="2031" spans="11:12" x14ac:dyDescent="0.2">
      <c r="K2031" t="s">
        <v>8219</v>
      </c>
      <c r="L2031">
        <v>78</v>
      </c>
    </row>
    <row r="2032" spans="11:12" x14ac:dyDescent="0.2">
      <c r="K2032" t="s">
        <v>8219</v>
      </c>
      <c r="L2032">
        <v>48</v>
      </c>
    </row>
    <row r="2033" spans="11:12" x14ac:dyDescent="0.2">
      <c r="K2033" t="s">
        <v>8219</v>
      </c>
      <c r="L2033">
        <v>29</v>
      </c>
    </row>
    <row r="2034" spans="11:12" x14ac:dyDescent="0.2">
      <c r="K2034" t="s">
        <v>8219</v>
      </c>
      <c r="L2034">
        <v>73</v>
      </c>
    </row>
    <row r="2035" spans="11:12" x14ac:dyDescent="0.2">
      <c r="K2035" t="s">
        <v>8219</v>
      </c>
      <c r="L2035">
        <v>8</v>
      </c>
    </row>
    <row r="2036" spans="11:12" x14ac:dyDescent="0.2">
      <c r="K2036" t="s">
        <v>8219</v>
      </c>
      <c r="L2036">
        <v>17</v>
      </c>
    </row>
    <row r="2037" spans="11:12" x14ac:dyDescent="0.2">
      <c r="K2037" t="s">
        <v>8219</v>
      </c>
      <c r="L2037">
        <v>9</v>
      </c>
    </row>
    <row r="2038" spans="11:12" x14ac:dyDescent="0.2">
      <c r="K2038" t="s">
        <v>8219</v>
      </c>
      <c r="L2038">
        <v>17</v>
      </c>
    </row>
    <row r="2039" spans="11:12" x14ac:dyDescent="0.2">
      <c r="K2039" t="s">
        <v>8219</v>
      </c>
      <c r="L2039">
        <v>33</v>
      </c>
    </row>
    <row r="2040" spans="11:12" x14ac:dyDescent="0.2">
      <c r="K2040" t="s">
        <v>8219</v>
      </c>
      <c r="L2040">
        <v>38</v>
      </c>
    </row>
    <row r="2041" spans="11:12" x14ac:dyDescent="0.2">
      <c r="K2041" t="s">
        <v>8219</v>
      </c>
      <c r="L2041">
        <v>79</v>
      </c>
    </row>
    <row r="2042" spans="11:12" x14ac:dyDescent="0.2">
      <c r="K2042" t="s">
        <v>8219</v>
      </c>
      <c r="L2042">
        <v>46</v>
      </c>
    </row>
    <row r="2043" spans="11:12" x14ac:dyDescent="0.2">
      <c r="K2043" t="s">
        <v>8219</v>
      </c>
      <c r="L2043">
        <v>20</v>
      </c>
    </row>
    <row r="2044" spans="11:12" x14ac:dyDescent="0.2">
      <c r="K2044" t="s">
        <v>8219</v>
      </c>
      <c r="L2044">
        <v>20</v>
      </c>
    </row>
    <row r="2045" spans="11:12" x14ac:dyDescent="0.2">
      <c r="K2045" t="s">
        <v>8219</v>
      </c>
      <c r="L2045">
        <v>13</v>
      </c>
    </row>
    <row r="2046" spans="11:12" x14ac:dyDescent="0.2">
      <c r="K2046" t="s">
        <v>8219</v>
      </c>
      <c r="L2046">
        <v>22</v>
      </c>
    </row>
    <row r="2047" spans="11:12" x14ac:dyDescent="0.2">
      <c r="K2047" t="s">
        <v>8219</v>
      </c>
      <c r="L2047">
        <v>36</v>
      </c>
    </row>
    <row r="2048" spans="11:12" x14ac:dyDescent="0.2">
      <c r="K2048" t="s">
        <v>8219</v>
      </c>
      <c r="L2048">
        <v>40</v>
      </c>
    </row>
    <row r="2049" spans="11:12" x14ac:dyDescent="0.2">
      <c r="K2049" t="s">
        <v>8219</v>
      </c>
      <c r="L2049">
        <v>9</v>
      </c>
    </row>
    <row r="2050" spans="11:12" x14ac:dyDescent="0.2">
      <c r="K2050" t="s">
        <v>8219</v>
      </c>
      <c r="L2050">
        <v>19</v>
      </c>
    </row>
    <row r="2051" spans="11:12" x14ac:dyDescent="0.2">
      <c r="K2051" t="s">
        <v>8219</v>
      </c>
      <c r="L2051">
        <v>14</v>
      </c>
    </row>
    <row r="2052" spans="11:12" x14ac:dyDescent="0.2">
      <c r="K2052" t="s">
        <v>8219</v>
      </c>
      <c r="L2052">
        <v>38</v>
      </c>
    </row>
    <row r="2053" spans="11:12" x14ac:dyDescent="0.2">
      <c r="K2053" t="s">
        <v>8219</v>
      </c>
      <c r="L2053">
        <v>58</v>
      </c>
    </row>
    <row r="2054" spans="11:12" x14ac:dyDescent="0.2">
      <c r="K2054" t="s">
        <v>8219</v>
      </c>
      <c r="L2054">
        <v>28</v>
      </c>
    </row>
    <row r="2055" spans="11:12" x14ac:dyDescent="0.2">
      <c r="K2055" t="s">
        <v>8219</v>
      </c>
      <c r="L2055">
        <v>17</v>
      </c>
    </row>
    <row r="2056" spans="11:12" x14ac:dyDescent="0.2">
      <c r="K2056" t="s">
        <v>8219</v>
      </c>
      <c r="L2056">
        <v>12</v>
      </c>
    </row>
    <row r="2057" spans="11:12" x14ac:dyDescent="0.2">
      <c r="K2057" t="s">
        <v>8219</v>
      </c>
      <c r="L2057">
        <v>40</v>
      </c>
    </row>
    <row r="2058" spans="11:12" x14ac:dyDescent="0.2">
      <c r="K2058" t="s">
        <v>8219</v>
      </c>
      <c r="L2058">
        <v>57</v>
      </c>
    </row>
    <row r="2059" spans="11:12" x14ac:dyDescent="0.2">
      <c r="K2059" t="s">
        <v>8219</v>
      </c>
      <c r="L2059">
        <v>114</v>
      </c>
    </row>
    <row r="2060" spans="11:12" x14ac:dyDescent="0.2">
      <c r="K2060" t="s">
        <v>8219</v>
      </c>
      <c r="L2060">
        <v>31</v>
      </c>
    </row>
    <row r="2061" spans="11:12" x14ac:dyDescent="0.2">
      <c r="K2061" t="s">
        <v>8219</v>
      </c>
      <c r="L2061">
        <v>3</v>
      </c>
    </row>
    <row r="2062" spans="11:12" x14ac:dyDescent="0.2">
      <c r="K2062" t="s">
        <v>8219</v>
      </c>
      <c r="L2062">
        <v>16</v>
      </c>
    </row>
    <row r="2063" spans="11:12" x14ac:dyDescent="0.2">
      <c r="K2063" t="s">
        <v>8219</v>
      </c>
      <c r="L2063">
        <v>199</v>
      </c>
    </row>
    <row r="2064" spans="11:12" x14ac:dyDescent="0.2">
      <c r="K2064" t="s">
        <v>8219</v>
      </c>
      <c r="L2064">
        <v>31</v>
      </c>
    </row>
    <row r="2065" spans="11:12" x14ac:dyDescent="0.2">
      <c r="K2065" t="s">
        <v>8219</v>
      </c>
      <c r="L2065">
        <v>30</v>
      </c>
    </row>
    <row r="2066" spans="11:12" x14ac:dyDescent="0.2">
      <c r="K2066" t="s">
        <v>8219</v>
      </c>
      <c r="L2066">
        <v>34</v>
      </c>
    </row>
    <row r="2067" spans="11:12" x14ac:dyDescent="0.2">
      <c r="K2067" t="s">
        <v>8219</v>
      </c>
      <c r="L2067">
        <v>18</v>
      </c>
    </row>
    <row r="2068" spans="11:12" x14ac:dyDescent="0.2">
      <c r="K2068" t="s">
        <v>8219</v>
      </c>
      <c r="L2068">
        <v>67</v>
      </c>
    </row>
    <row r="2069" spans="11:12" x14ac:dyDescent="0.2">
      <c r="K2069" t="s">
        <v>8219</v>
      </c>
      <c r="L2069">
        <v>66</v>
      </c>
    </row>
    <row r="2070" spans="11:12" x14ac:dyDescent="0.2">
      <c r="K2070" t="s">
        <v>8219</v>
      </c>
      <c r="L2070">
        <v>23</v>
      </c>
    </row>
    <row r="2071" spans="11:12" x14ac:dyDescent="0.2">
      <c r="K2071" t="s">
        <v>8219</v>
      </c>
      <c r="L2071">
        <v>126</v>
      </c>
    </row>
    <row r="2072" spans="11:12" x14ac:dyDescent="0.2">
      <c r="K2072" t="s">
        <v>8219</v>
      </c>
      <c r="L2072">
        <v>6</v>
      </c>
    </row>
    <row r="2073" spans="11:12" x14ac:dyDescent="0.2">
      <c r="K2073" t="s">
        <v>8219</v>
      </c>
      <c r="L2073">
        <v>25</v>
      </c>
    </row>
    <row r="2074" spans="11:12" x14ac:dyDescent="0.2">
      <c r="K2074" t="s">
        <v>8219</v>
      </c>
      <c r="L2074">
        <v>39</v>
      </c>
    </row>
    <row r="2075" spans="11:12" x14ac:dyDescent="0.2">
      <c r="K2075" t="s">
        <v>8219</v>
      </c>
      <c r="L2075">
        <v>62</v>
      </c>
    </row>
    <row r="2076" spans="11:12" x14ac:dyDescent="0.2">
      <c r="K2076" t="s">
        <v>8219</v>
      </c>
      <c r="L2076">
        <v>31</v>
      </c>
    </row>
    <row r="2077" spans="11:12" x14ac:dyDescent="0.2">
      <c r="K2077" t="s">
        <v>8219</v>
      </c>
      <c r="L2077">
        <v>274</v>
      </c>
    </row>
    <row r="2078" spans="11:12" x14ac:dyDescent="0.2">
      <c r="K2078" t="s">
        <v>8219</v>
      </c>
      <c r="L2078">
        <v>17</v>
      </c>
    </row>
    <row r="2079" spans="11:12" x14ac:dyDescent="0.2">
      <c r="K2079" t="s">
        <v>8219</v>
      </c>
      <c r="L2079">
        <v>14</v>
      </c>
    </row>
    <row r="2080" spans="11:12" x14ac:dyDescent="0.2">
      <c r="K2080" t="s">
        <v>8219</v>
      </c>
      <c r="L2080">
        <v>60</v>
      </c>
    </row>
    <row r="2081" spans="11:12" x14ac:dyDescent="0.2">
      <c r="K2081" t="s">
        <v>8219</v>
      </c>
      <c r="L2081">
        <v>33</v>
      </c>
    </row>
    <row r="2082" spans="11:12" x14ac:dyDescent="0.2">
      <c r="K2082" t="s">
        <v>8219</v>
      </c>
      <c r="L2082">
        <v>78</v>
      </c>
    </row>
    <row r="2083" spans="11:12" x14ac:dyDescent="0.2">
      <c r="K2083" t="s">
        <v>8219</v>
      </c>
      <c r="L2083">
        <v>30</v>
      </c>
    </row>
    <row r="2084" spans="11:12" x14ac:dyDescent="0.2">
      <c r="K2084" t="s">
        <v>8219</v>
      </c>
      <c r="L2084">
        <v>136</v>
      </c>
    </row>
    <row r="2085" spans="11:12" x14ac:dyDescent="0.2">
      <c r="K2085" t="s">
        <v>8219</v>
      </c>
      <c r="L2085">
        <v>40</v>
      </c>
    </row>
    <row r="2086" spans="11:12" x14ac:dyDescent="0.2">
      <c r="K2086" t="s">
        <v>8219</v>
      </c>
      <c r="L2086">
        <v>18</v>
      </c>
    </row>
    <row r="2087" spans="11:12" x14ac:dyDescent="0.2">
      <c r="K2087" t="s">
        <v>8219</v>
      </c>
      <c r="L2087">
        <v>39</v>
      </c>
    </row>
    <row r="2088" spans="11:12" x14ac:dyDescent="0.2">
      <c r="K2088" t="s">
        <v>8219</v>
      </c>
      <c r="L2088">
        <v>21</v>
      </c>
    </row>
    <row r="2089" spans="11:12" x14ac:dyDescent="0.2">
      <c r="K2089" t="s">
        <v>8219</v>
      </c>
      <c r="L2089">
        <v>30</v>
      </c>
    </row>
    <row r="2090" spans="11:12" x14ac:dyDescent="0.2">
      <c r="K2090" t="s">
        <v>8219</v>
      </c>
      <c r="L2090">
        <v>27</v>
      </c>
    </row>
    <row r="2091" spans="11:12" x14ac:dyDescent="0.2">
      <c r="K2091" t="s">
        <v>8219</v>
      </c>
      <c r="L2091">
        <v>35</v>
      </c>
    </row>
    <row r="2092" spans="11:12" x14ac:dyDescent="0.2">
      <c r="K2092" t="s">
        <v>8219</v>
      </c>
      <c r="L2092">
        <v>13</v>
      </c>
    </row>
    <row r="2093" spans="11:12" x14ac:dyDescent="0.2">
      <c r="K2093" t="s">
        <v>8219</v>
      </c>
      <c r="L2093">
        <v>23</v>
      </c>
    </row>
    <row r="2094" spans="11:12" x14ac:dyDescent="0.2">
      <c r="K2094" t="s">
        <v>8219</v>
      </c>
      <c r="L2094">
        <v>39</v>
      </c>
    </row>
    <row r="2095" spans="11:12" x14ac:dyDescent="0.2">
      <c r="K2095" t="s">
        <v>8219</v>
      </c>
      <c r="L2095">
        <v>35</v>
      </c>
    </row>
    <row r="2096" spans="11:12" x14ac:dyDescent="0.2">
      <c r="K2096" t="s">
        <v>8219</v>
      </c>
      <c r="L2096">
        <v>27</v>
      </c>
    </row>
    <row r="2097" spans="11:12" x14ac:dyDescent="0.2">
      <c r="K2097" t="s">
        <v>8219</v>
      </c>
      <c r="L2097">
        <v>21</v>
      </c>
    </row>
    <row r="2098" spans="11:12" x14ac:dyDescent="0.2">
      <c r="K2098" t="s">
        <v>8219</v>
      </c>
      <c r="L2098">
        <v>104</v>
      </c>
    </row>
    <row r="2099" spans="11:12" x14ac:dyDescent="0.2">
      <c r="K2099" t="s">
        <v>8219</v>
      </c>
      <c r="L2099">
        <v>19</v>
      </c>
    </row>
    <row r="2100" spans="11:12" x14ac:dyDescent="0.2">
      <c r="K2100" t="s">
        <v>8219</v>
      </c>
      <c r="L2100">
        <v>97</v>
      </c>
    </row>
    <row r="2101" spans="11:12" x14ac:dyDescent="0.2">
      <c r="K2101" t="s">
        <v>8219</v>
      </c>
      <c r="L2101">
        <v>27</v>
      </c>
    </row>
    <row r="2102" spans="11:12" x14ac:dyDescent="0.2">
      <c r="K2102" t="s">
        <v>8219</v>
      </c>
      <c r="L2102">
        <v>24</v>
      </c>
    </row>
    <row r="2103" spans="11:12" x14ac:dyDescent="0.2">
      <c r="K2103" t="s">
        <v>8219</v>
      </c>
      <c r="L2103">
        <v>13</v>
      </c>
    </row>
    <row r="2104" spans="11:12" x14ac:dyDescent="0.2">
      <c r="K2104" t="s">
        <v>8219</v>
      </c>
      <c r="L2104">
        <v>46</v>
      </c>
    </row>
    <row r="2105" spans="11:12" x14ac:dyDescent="0.2">
      <c r="K2105" t="s">
        <v>8219</v>
      </c>
      <c r="L2105">
        <v>4</v>
      </c>
    </row>
    <row r="2106" spans="11:12" x14ac:dyDescent="0.2">
      <c r="K2106" t="s">
        <v>8219</v>
      </c>
      <c r="L2106">
        <v>40</v>
      </c>
    </row>
    <row r="2107" spans="11:12" x14ac:dyDescent="0.2">
      <c r="K2107" t="s">
        <v>8219</v>
      </c>
      <c r="L2107">
        <v>44</v>
      </c>
    </row>
    <row r="2108" spans="11:12" x14ac:dyDescent="0.2">
      <c r="K2108" t="s">
        <v>8219</v>
      </c>
      <c r="L2108">
        <v>35</v>
      </c>
    </row>
    <row r="2109" spans="11:12" x14ac:dyDescent="0.2">
      <c r="K2109" t="s">
        <v>8219</v>
      </c>
      <c r="L2109">
        <v>63</v>
      </c>
    </row>
    <row r="2110" spans="11:12" x14ac:dyDescent="0.2">
      <c r="K2110" t="s">
        <v>8219</v>
      </c>
      <c r="L2110">
        <v>89</v>
      </c>
    </row>
    <row r="2111" spans="11:12" x14ac:dyDescent="0.2">
      <c r="K2111" t="s">
        <v>8219</v>
      </c>
      <c r="L2111">
        <v>15</v>
      </c>
    </row>
    <row r="2112" spans="11:12" x14ac:dyDescent="0.2">
      <c r="K2112" t="s">
        <v>8219</v>
      </c>
      <c r="L2112">
        <v>46</v>
      </c>
    </row>
    <row r="2113" spans="11:12" x14ac:dyDescent="0.2">
      <c r="K2113" t="s">
        <v>8219</v>
      </c>
      <c r="L2113">
        <v>33</v>
      </c>
    </row>
    <row r="2114" spans="11:12" x14ac:dyDescent="0.2">
      <c r="K2114" t="s">
        <v>8219</v>
      </c>
      <c r="L2114">
        <v>52</v>
      </c>
    </row>
    <row r="2115" spans="11:12" x14ac:dyDescent="0.2">
      <c r="K2115" t="s">
        <v>8219</v>
      </c>
      <c r="L2115">
        <v>7</v>
      </c>
    </row>
    <row r="2116" spans="11:12" x14ac:dyDescent="0.2">
      <c r="K2116" t="s">
        <v>8219</v>
      </c>
      <c r="L2116">
        <v>28</v>
      </c>
    </row>
    <row r="2117" spans="11:12" x14ac:dyDescent="0.2">
      <c r="K2117" t="s">
        <v>8219</v>
      </c>
      <c r="L2117">
        <v>11</v>
      </c>
    </row>
    <row r="2118" spans="11:12" x14ac:dyDescent="0.2">
      <c r="K2118" t="s">
        <v>8219</v>
      </c>
      <c r="L2118">
        <v>15</v>
      </c>
    </row>
    <row r="2119" spans="11:12" x14ac:dyDescent="0.2">
      <c r="K2119" t="s">
        <v>8219</v>
      </c>
      <c r="L2119">
        <v>30</v>
      </c>
    </row>
    <row r="2120" spans="11:12" x14ac:dyDescent="0.2">
      <c r="K2120" t="s">
        <v>8219</v>
      </c>
      <c r="L2120">
        <v>27</v>
      </c>
    </row>
    <row r="2121" spans="11:12" x14ac:dyDescent="0.2">
      <c r="K2121" t="s">
        <v>8219</v>
      </c>
      <c r="L2121">
        <v>28</v>
      </c>
    </row>
    <row r="2122" spans="11:12" x14ac:dyDescent="0.2">
      <c r="K2122" t="s">
        <v>8219</v>
      </c>
      <c r="L2122">
        <v>17</v>
      </c>
    </row>
    <row r="2123" spans="11:12" x14ac:dyDescent="0.2">
      <c r="K2123" t="s">
        <v>8219</v>
      </c>
      <c r="L2123">
        <v>50</v>
      </c>
    </row>
    <row r="2124" spans="11:12" x14ac:dyDescent="0.2">
      <c r="K2124" t="s">
        <v>8219</v>
      </c>
      <c r="L2124">
        <v>26</v>
      </c>
    </row>
    <row r="2125" spans="11:12" x14ac:dyDescent="0.2">
      <c r="K2125" t="s">
        <v>8219</v>
      </c>
      <c r="L2125">
        <v>88</v>
      </c>
    </row>
    <row r="2126" spans="11:12" x14ac:dyDescent="0.2">
      <c r="K2126" t="s">
        <v>8219</v>
      </c>
      <c r="L2126">
        <v>91</v>
      </c>
    </row>
    <row r="2127" spans="11:12" x14ac:dyDescent="0.2">
      <c r="K2127" t="s">
        <v>8219</v>
      </c>
      <c r="L2127">
        <v>3</v>
      </c>
    </row>
    <row r="2128" spans="11:12" x14ac:dyDescent="0.2">
      <c r="K2128" t="s">
        <v>8219</v>
      </c>
      <c r="L2128">
        <v>28</v>
      </c>
    </row>
    <row r="2129" spans="11:12" x14ac:dyDescent="0.2">
      <c r="K2129" t="s">
        <v>8219</v>
      </c>
      <c r="L2129">
        <v>77</v>
      </c>
    </row>
    <row r="2130" spans="11:12" x14ac:dyDescent="0.2">
      <c r="K2130" t="s">
        <v>8219</v>
      </c>
      <c r="L2130">
        <v>27</v>
      </c>
    </row>
    <row r="2131" spans="11:12" x14ac:dyDescent="0.2">
      <c r="K2131" t="s">
        <v>8219</v>
      </c>
      <c r="L2131">
        <v>107</v>
      </c>
    </row>
    <row r="2132" spans="11:12" x14ac:dyDescent="0.2">
      <c r="K2132" t="s">
        <v>8219</v>
      </c>
      <c r="L2132">
        <v>96</v>
      </c>
    </row>
    <row r="2133" spans="11:12" x14ac:dyDescent="0.2">
      <c r="K2133" t="s">
        <v>8219</v>
      </c>
      <c r="L2133">
        <v>56</v>
      </c>
    </row>
    <row r="2134" spans="11:12" x14ac:dyDescent="0.2">
      <c r="K2134" t="s">
        <v>8219</v>
      </c>
      <c r="L2134">
        <v>58</v>
      </c>
    </row>
    <row r="2135" spans="11:12" x14ac:dyDescent="0.2">
      <c r="K2135" t="s">
        <v>8219</v>
      </c>
      <c r="L2135">
        <v>15</v>
      </c>
    </row>
    <row r="2136" spans="11:12" x14ac:dyDescent="0.2">
      <c r="K2136" t="s">
        <v>8219</v>
      </c>
      <c r="L2136">
        <v>20</v>
      </c>
    </row>
    <row r="2137" spans="11:12" x14ac:dyDescent="0.2">
      <c r="K2137" t="s">
        <v>8219</v>
      </c>
      <c r="L2137">
        <v>38</v>
      </c>
    </row>
    <row r="2138" spans="11:12" x14ac:dyDescent="0.2">
      <c r="K2138" t="s">
        <v>8219</v>
      </c>
      <c r="L2138">
        <v>33</v>
      </c>
    </row>
    <row r="2139" spans="11:12" x14ac:dyDescent="0.2">
      <c r="K2139" t="s">
        <v>8219</v>
      </c>
      <c r="L2139">
        <v>57</v>
      </c>
    </row>
    <row r="2140" spans="11:12" x14ac:dyDescent="0.2">
      <c r="K2140" t="s">
        <v>8219</v>
      </c>
      <c r="L2140">
        <v>25</v>
      </c>
    </row>
    <row r="2141" spans="11:12" x14ac:dyDescent="0.2">
      <c r="K2141" t="s">
        <v>8219</v>
      </c>
      <c r="L2141">
        <v>14</v>
      </c>
    </row>
    <row r="2142" spans="11:12" x14ac:dyDescent="0.2">
      <c r="K2142" t="s">
        <v>8219</v>
      </c>
      <c r="L2142">
        <v>94</v>
      </c>
    </row>
    <row r="2143" spans="11:12" x14ac:dyDescent="0.2">
      <c r="K2143" t="s">
        <v>8219</v>
      </c>
      <c r="L2143">
        <v>59</v>
      </c>
    </row>
    <row r="2144" spans="11:12" x14ac:dyDescent="0.2">
      <c r="K2144" t="s">
        <v>8219</v>
      </c>
      <c r="L2144">
        <v>36</v>
      </c>
    </row>
    <row r="2145" spans="11:12" x14ac:dyDescent="0.2">
      <c r="K2145" t="s">
        <v>8219</v>
      </c>
      <c r="L2145">
        <v>115</v>
      </c>
    </row>
    <row r="2146" spans="11:12" x14ac:dyDescent="0.2">
      <c r="K2146" t="s">
        <v>8219</v>
      </c>
      <c r="L2146">
        <v>30</v>
      </c>
    </row>
    <row r="2147" spans="11:12" x14ac:dyDescent="0.2">
      <c r="K2147" t="s">
        <v>8219</v>
      </c>
      <c r="L2147">
        <v>52</v>
      </c>
    </row>
    <row r="2148" spans="11:12" x14ac:dyDescent="0.2">
      <c r="K2148" t="s">
        <v>8219</v>
      </c>
      <c r="L2148">
        <v>27</v>
      </c>
    </row>
    <row r="2149" spans="11:12" x14ac:dyDescent="0.2">
      <c r="K2149" t="s">
        <v>8219</v>
      </c>
      <c r="L2149">
        <v>24</v>
      </c>
    </row>
    <row r="2150" spans="11:12" x14ac:dyDescent="0.2">
      <c r="K2150" t="s">
        <v>8219</v>
      </c>
      <c r="L2150">
        <v>10</v>
      </c>
    </row>
    <row r="2151" spans="11:12" x14ac:dyDescent="0.2">
      <c r="K2151" t="s">
        <v>8219</v>
      </c>
      <c r="L2151">
        <v>30</v>
      </c>
    </row>
    <row r="2152" spans="11:12" x14ac:dyDescent="0.2">
      <c r="K2152" t="s">
        <v>8219</v>
      </c>
      <c r="L2152">
        <v>71</v>
      </c>
    </row>
    <row r="2153" spans="11:12" x14ac:dyDescent="0.2">
      <c r="K2153" t="s">
        <v>8219</v>
      </c>
      <c r="L2153">
        <v>10</v>
      </c>
    </row>
    <row r="2154" spans="11:12" x14ac:dyDescent="0.2">
      <c r="K2154" t="s">
        <v>8219</v>
      </c>
      <c r="L2154">
        <v>24</v>
      </c>
    </row>
    <row r="2155" spans="11:12" x14ac:dyDescent="0.2">
      <c r="K2155" t="s">
        <v>8219</v>
      </c>
      <c r="L2155">
        <v>38</v>
      </c>
    </row>
    <row r="2156" spans="11:12" x14ac:dyDescent="0.2">
      <c r="K2156" t="s">
        <v>8219</v>
      </c>
      <c r="L2156">
        <v>26</v>
      </c>
    </row>
    <row r="2157" spans="11:12" x14ac:dyDescent="0.2">
      <c r="K2157" t="s">
        <v>8219</v>
      </c>
      <c r="L2157">
        <v>19</v>
      </c>
    </row>
    <row r="2158" spans="11:12" x14ac:dyDescent="0.2">
      <c r="K2158" t="s">
        <v>8219</v>
      </c>
      <c r="L2158">
        <v>11</v>
      </c>
    </row>
    <row r="2159" spans="11:12" x14ac:dyDescent="0.2">
      <c r="K2159" t="s">
        <v>8219</v>
      </c>
      <c r="L2159">
        <v>27</v>
      </c>
    </row>
    <row r="2160" spans="11:12" x14ac:dyDescent="0.2">
      <c r="K2160" t="s">
        <v>8219</v>
      </c>
      <c r="L2160">
        <v>34</v>
      </c>
    </row>
    <row r="2161" spans="11:12" x14ac:dyDescent="0.2">
      <c r="K2161" t="s">
        <v>8219</v>
      </c>
      <c r="L2161">
        <v>20</v>
      </c>
    </row>
    <row r="2162" spans="11:12" x14ac:dyDescent="0.2">
      <c r="K2162" t="s">
        <v>8219</v>
      </c>
      <c r="L2162">
        <v>37</v>
      </c>
    </row>
    <row r="2163" spans="11:12" x14ac:dyDescent="0.2">
      <c r="K2163" t="s">
        <v>8219</v>
      </c>
      <c r="L2163">
        <v>20</v>
      </c>
    </row>
    <row r="2164" spans="11:12" x14ac:dyDescent="0.2">
      <c r="K2164" t="s">
        <v>8219</v>
      </c>
      <c r="L2164">
        <v>10</v>
      </c>
    </row>
    <row r="2165" spans="11:12" x14ac:dyDescent="0.2">
      <c r="K2165" t="s">
        <v>8219</v>
      </c>
      <c r="L2165">
        <v>26</v>
      </c>
    </row>
    <row r="2166" spans="11:12" x14ac:dyDescent="0.2">
      <c r="K2166" t="s">
        <v>8219</v>
      </c>
      <c r="L2166">
        <v>20</v>
      </c>
    </row>
    <row r="2167" spans="11:12" x14ac:dyDescent="0.2">
      <c r="K2167" t="s">
        <v>8219</v>
      </c>
      <c r="L2167">
        <v>46</v>
      </c>
    </row>
    <row r="2168" spans="11:12" x14ac:dyDescent="0.2">
      <c r="K2168" t="s">
        <v>8219</v>
      </c>
      <c r="L2168">
        <v>76</v>
      </c>
    </row>
    <row r="2169" spans="11:12" x14ac:dyDescent="0.2">
      <c r="K2169" t="s">
        <v>8219</v>
      </c>
      <c r="L2169">
        <v>41</v>
      </c>
    </row>
    <row r="2170" spans="11:12" x14ac:dyDescent="0.2">
      <c r="K2170" t="s">
        <v>8219</v>
      </c>
      <c r="L2170">
        <v>7</v>
      </c>
    </row>
    <row r="2171" spans="11:12" x14ac:dyDescent="0.2">
      <c r="K2171" t="s">
        <v>8219</v>
      </c>
      <c r="L2171">
        <v>49</v>
      </c>
    </row>
    <row r="2172" spans="11:12" x14ac:dyDescent="0.2">
      <c r="K2172" t="s">
        <v>8219</v>
      </c>
      <c r="L2172">
        <v>26</v>
      </c>
    </row>
    <row r="2173" spans="11:12" x14ac:dyDescent="0.2">
      <c r="K2173" t="s">
        <v>8219</v>
      </c>
      <c r="L2173">
        <v>65</v>
      </c>
    </row>
    <row r="2174" spans="11:12" x14ac:dyDescent="0.2">
      <c r="K2174" t="s">
        <v>8219</v>
      </c>
      <c r="L2174">
        <v>28</v>
      </c>
    </row>
    <row r="2175" spans="11:12" x14ac:dyDescent="0.2">
      <c r="K2175" t="s">
        <v>8219</v>
      </c>
      <c r="L2175">
        <v>8</v>
      </c>
    </row>
    <row r="2176" spans="11:12" x14ac:dyDescent="0.2">
      <c r="K2176" t="s">
        <v>8219</v>
      </c>
      <c r="L2176">
        <v>3</v>
      </c>
    </row>
    <row r="2177" spans="11:12" x14ac:dyDescent="0.2">
      <c r="K2177" t="s">
        <v>8219</v>
      </c>
      <c r="L2177">
        <v>9</v>
      </c>
    </row>
    <row r="2178" spans="11:12" x14ac:dyDescent="0.2">
      <c r="K2178" t="s">
        <v>8219</v>
      </c>
      <c r="L2178">
        <v>9</v>
      </c>
    </row>
    <row r="2179" spans="11:12" x14ac:dyDescent="0.2">
      <c r="K2179" t="s">
        <v>8219</v>
      </c>
      <c r="L2179">
        <v>20</v>
      </c>
    </row>
    <row r="2180" spans="11:12" x14ac:dyDescent="0.2">
      <c r="K2180" t="s">
        <v>8219</v>
      </c>
      <c r="L2180">
        <v>57</v>
      </c>
    </row>
    <row r="2181" spans="11:12" x14ac:dyDescent="0.2">
      <c r="K2181" t="s">
        <v>8219</v>
      </c>
      <c r="L2181">
        <v>8</v>
      </c>
    </row>
    <row r="2182" spans="11:12" x14ac:dyDescent="0.2">
      <c r="K2182" t="s">
        <v>8219</v>
      </c>
      <c r="L2182">
        <v>14</v>
      </c>
    </row>
    <row r="2183" spans="11:12" x14ac:dyDescent="0.2">
      <c r="K2183" t="s">
        <v>8219</v>
      </c>
      <c r="L2183">
        <v>17</v>
      </c>
    </row>
    <row r="2184" spans="11:12" x14ac:dyDescent="0.2">
      <c r="K2184" t="s">
        <v>8219</v>
      </c>
      <c r="L2184">
        <v>100</v>
      </c>
    </row>
    <row r="2185" spans="11:12" x14ac:dyDescent="0.2">
      <c r="K2185" t="s">
        <v>8219</v>
      </c>
      <c r="L2185">
        <v>32</v>
      </c>
    </row>
    <row r="2186" spans="11:12" x14ac:dyDescent="0.2">
      <c r="K2186" t="s">
        <v>8219</v>
      </c>
      <c r="L2186">
        <v>3</v>
      </c>
    </row>
  </sheetData>
  <conditionalFormatting sqref="K1:K1046647">
    <cfRule type="containsText" dxfId="7" priority="5" operator="containsText" text="live">
      <formula>NOT(ISERROR(SEARCH("live",K1)))</formula>
    </cfRule>
    <cfRule type="containsText" dxfId="6" priority="6" operator="containsText" text="Failed">
      <formula>NOT(ISERROR(SEARCH("Failed",K1)))</formula>
    </cfRule>
    <cfRule type="containsText" dxfId="5" priority="7" operator="containsText" text="Canceled">
      <formula>NOT(ISERROR(SEARCH("Canceled",K1)))</formula>
    </cfRule>
    <cfRule type="containsText" dxfId="4" priority="8" operator="containsText" text="Successful">
      <formula>NOT(ISERROR(SEARCH("Successful",K1)))</formula>
    </cfRule>
  </conditionalFormatting>
  <conditionalFormatting sqref="N1:N1045992">
    <cfRule type="containsText" dxfId="3" priority="1" operator="containsText" text="live">
      <formula>NOT(ISERROR(SEARCH("live",N1)))</formula>
    </cfRule>
    <cfRule type="containsText" dxfId="2" priority="2" operator="containsText" text="Failed">
      <formula>NOT(ISERROR(SEARCH("Failed",N1)))</formula>
    </cfRule>
    <cfRule type="containsText" dxfId="1" priority="3" operator="containsText" text="Canceled">
      <formula>NOT(ISERROR(SEARCH("Canceled",N1)))</formula>
    </cfRule>
    <cfRule type="containsText" dxfId="0" priority="4" operator="containsText" text="Successful">
      <formula>NOT(ISERROR(SEARCH("Successful",N1)))</formula>
    </cfRule>
  </conditionalFormatting>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vt:lpstr>
      <vt:lpstr>Sub-Category</vt:lpstr>
      <vt:lpstr>Outcomes Based on Launch Date</vt:lpstr>
      <vt:lpstr>Bonus</vt:lpstr>
      <vt:lpstr>Bonus Stat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2021-01-26T01:07:46Z</dcterms:modified>
</cp:coreProperties>
</file>