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emiva\OneDrive\Área de Trabalho\Streamlit Sushi Boulevard\"/>
    </mc:Choice>
  </mc:AlternateContent>
  <xr:revisionPtr revIDLastSave="0" documentId="13_ncr:1_{0F0479CC-CDB9-40A0-9218-686FEF4828F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adastro" sheetId="5" r:id="rId1"/>
    <sheet name="Banco" sheetId="3" r:id="rId2"/>
    <sheet name="1ª" sheetId="4" r:id="rId3"/>
    <sheet name="2ª" sheetId="6" r:id="rId4"/>
    <sheet name="3ª" sheetId="7" r:id="rId5"/>
    <sheet name="4ª" sheetId="9" r:id="rId6"/>
    <sheet name="5ª" sheetId="10" r:id="rId7"/>
  </sheets>
  <definedNames>
    <definedName name="_xlnm._FilterDatabase" localSheetId="6" hidden="1">'5ª'!$A$3:$E$12</definedName>
    <definedName name="_xlnm._FilterDatabase" localSheetId="1" hidden="1">Banco!$A$1:$T$396</definedName>
    <definedName name="Kraft_Consulting" localSheetId="1">Banco!$A$1:$O$396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9" l="1"/>
  <c r="K44" i="9"/>
  <c r="K54" i="9"/>
  <c r="E5" i="10"/>
  <c r="E6" i="10"/>
  <c r="E7" i="10"/>
  <c r="E8" i="10"/>
  <c r="E9" i="10"/>
  <c r="E10" i="10"/>
  <c r="E11" i="10"/>
  <c r="E4" i="10"/>
  <c r="D5" i="10"/>
  <c r="D6" i="10"/>
  <c r="D7" i="10"/>
  <c r="D8" i="10"/>
  <c r="D9" i="10"/>
  <c r="D10" i="10"/>
  <c r="D11" i="10"/>
  <c r="D4" i="10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U162" i="3"/>
  <c r="V162" i="3"/>
  <c r="U163" i="3"/>
  <c r="V163" i="3"/>
  <c r="U164" i="3"/>
  <c r="V164" i="3"/>
  <c r="U165" i="3"/>
  <c r="V165" i="3"/>
  <c r="U166" i="3"/>
  <c r="V166" i="3"/>
  <c r="U167" i="3"/>
  <c r="V167" i="3"/>
  <c r="U168" i="3"/>
  <c r="V168" i="3"/>
  <c r="U169" i="3"/>
  <c r="V169" i="3"/>
  <c r="U170" i="3"/>
  <c r="V170" i="3"/>
  <c r="U171" i="3"/>
  <c r="V171" i="3"/>
  <c r="U172" i="3"/>
  <c r="V172" i="3"/>
  <c r="U173" i="3"/>
  <c r="V173" i="3"/>
  <c r="U174" i="3"/>
  <c r="V174" i="3"/>
  <c r="U175" i="3"/>
  <c r="V175" i="3"/>
  <c r="U176" i="3"/>
  <c r="V176" i="3"/>
  <c r="U177" i="3"/>
  <c r="V177" i="3"/>
  <c r="U178" i="3"/>
  <c r="V178" i="3"/>
  <c r="U179" i="3"/>
  <c r="V179" i="3"/>
  <c r="U180" i="3"/>
  <c r="V180" i="3"/>
  <c r="U181" i="3"/>
  <c r="V181" i="3"/>
  <c r="U182" i="3"/>
  <c r="V182" i="3"/>
  <c r="U183" i="3"/>
  <c r="V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1" i="3"/>
  <c r="V201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V2" i="3"/>
  <c r="U2" i="3"/>
  <c r="E6" i="7"/>
  <c r="E7" i="7"/>
  <c r="E5" i="7"/>
  <c r="L4" i="6"/>
  <c r="L3" i="6"/>
  <c r="C4" i="6"/>
  <c r="C3" i="6"/>
  <c r="C2" i="6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2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2" i="3"/>
  <c r="P3" i="3"/>
  <c r="S3" i="3" s="1"/>
  <c r="P4" i="3"/>
  <c r="S4" i="3" s="1"/>
  <c r="P5" i="3"/>
  <c r="S5" i="3" s="1"/>
  <c r="P6" i="3"/>
  <c r="S6" i="3" s="1"/>
  <c r="P7" i="3"/>
  <c r="S7" i="3" s="1"/>
  <c r="P8" i="3"/>
  <c r="S8" i="3" s="1"/>
  <c r="P9" i="3"/>
  <c r="S9" i="3" s="1"/>
  <c r="P10" i="3"/>
  <c r="S10" i="3" s="1"/>
  <c r="P11" i="3"/>
  <c r="S11" i="3" s="1"/>
  <c r="P12" i="3"/>
  <c r="S12" i="3" s="1"/>
  <c r="P13" i="3"/>
  <c r="S13" i="3" s="1"/>
  <c r="P14" i="3"/>
  <c r="S14" i="3" s="1"/>
  <c r="P15" i="3"/>
  <c r="S15" i="3" s="1"/>
  <c r="P16" i="3"/>
  <c r="S16" i="3" s="1"/>
  <c r="P17" i="3"/>
  <c r="S17" i="3" s="1"/>
  <c r="P18" i="3"/>
  <c r="S18" i="3" s="1"/>
  <c r="P19" i="3"/>
  <c r="S19" i="3" s="1"/>
  <c r="P20" i="3"/>
  <c r="S20" i="3" s="1"/>
  <c r="P21" i="3"/>
  <c r="S21" i="3" s="1"/>
  <c r="P22" i="3"/>
  <c r="S22" i="3" s="1"/>
  <c r="P23" i="3"/>
  <c r="S23" i="3" s="1"/>
  <c r="P24" i="3"/>
  <c r="S24" i="3" s="1"/>
  <c r="P25" i="3"/>
  <c r="S25" i="3" s="1"/>
  <c r="P26" i="3"/>
  <c r="S26" i="3" s="1"/>
  <c r="P27" i="3"/>
  <c r="S27" i="3" s="1"/>
  <c r="P28" i="3"/>
  <c r="S28" i="3" s="1"/>
  <c r="P29" i="3"/>
  <c r="S29" i="3" s="1"/>
  <c r="P30" i="3"/>
  <c r="S30" i="3" s="1"/>
  <c r="P31" i="3"/>
  <c r="S31" i="3" s="1"/>
  <c r="P32" i="3"/>
  <c r="S32" i="3" s="1"/>
  <c r="P33" i="3"/>
  <c r="S33" i="3" s="1"/>
  <c r="P34" i="3"/>
  <c r="S34" i="3" s="1"/>
  <c r="P35" i="3"/>
  <c r="S35" i="3" s="1"/>
  <c r="P36" i="3"/>
  <c r="S36" i="3" s="1"/>
  <c r="P37" i="3"/>
  <c r="S37" i="3" s="1"/>
  <c r="P38" i="3"/>
  <c r="S38" i="3" s="1"/>
  <c r="P39" i="3"/>
  <c r="S39" i="3" s="1"/>
  <c r="P40" i="3"/>
  <c r="S40" i="3" s="1"/>
  <c r="P41" i="3"/>
  <c r="S41" i="3" s="1"/>
  <c r="P42" i="3"/>
  <c r="S42" i="3" s="1"/>
  <c r="P43" i="3"/>
  <c r="S43" i="3" s="1"/>
  <c r="P44" i="3"/>
  <c r="S44" i="3" s="1"/>
  <c r="P45" i="3"/>
  <c r="S45" i="3" s="1"/>
  <c r="P46" i="3"/>
  <c r="S46" i="3" s="1"/>
  <c r="P47" i="3"/>
  <c r="S47" i="3" s="1"/>
  <c r="P48" i="3"/>
  <c r="S48" i="3" s="1"/>
  <c r="P49" i="3"/>
  <c r="S49" i="3" s="1"/>
  <c r="P50" i="3"/>
  <c r="S50" i="3" s="1"/>
  <c r="P51" i="3"/>
  <c r="S51" i="3" s="1"/>
  <c r="P52" i="3"/>
  <c r="S52" i="3" s="1"/>
  <c r="P53" i="3"/>
  <c r="S53" i="3" s="1"/>
  <c r="P54" i="3"/>
  <c r="S54" i="3" s="1"/>
  <c r="P55" i="3"/>
  <c r="S55" i="3" s="1"/>
  <c r="P56" i="3"/>
  <c r="S56" i="3" s="1"/>
  <c r="P57" i="3"/>
  <c r="S57" i="3" s="1"/>
  <c r="P58" i="3"/>
  <c r="S58" i="3" s="1"/>
  <c r="P59" i="3"/>
  <c r="S59" i="3" s="1"/>
  <c r="P60" i="3"/>
  <c r="S60" i="3" s="1"/>
  <c r="P61" i="3"/>
  <c r="S61" i="3" s="1"/>
  <c r="P62" i="3"/>
  <c r="S62" i="3" s="1"/>
  <c r="P63" i="3"/>
  <c r="S63" i="3" s="1"/>
  <c r="P64" i="3"/>
  <c r="S64" i="3" s="1"/>
  <c r="P65" i="3"/>
  <c r="S65" i="3" s="1"/>
  <c r="P66" i="3"/>
  <c r="S66" i="3" s="1"/>
  <c r="P67" i="3"/>
  <c r="S67" i="3" s="1"/>
  <c r="P68" i="3"/>
  <c r="S68" i="3" s="1"/>
  <c r="P69" i="3"/>
  <c r="S69" i="3" s="1"/>
  <c r="P70" i="3"/>
  <c r="S70" i="3" s="1"/>
  <c r="P71" i="3"/>
  <c r="S71" i="3" s="1"/>
  <c r="P72" i="3"/>
  <c r="S72" i="3" s="1"/>
  <c r="P73" i="3"/>
  <c r="S73" i="3" s="1"/>
  <c r="P74" i="3"/>
  <c r="S74" i="3" s="1"/>
  <c r="P75" i="3"/>
  <c r="S75" i="3" s="1"/>
  <c r="P76" i="3"/>
  <c r="S76" i="3" s="1"/>
  <c r="P77" i="3"/>
  <c r="S77" i="3" s="1"/>
  <c r="P78" i="3"/>
  <c r="S78" i="3" s="1"/>
  <c r="P79" i="3"/>
  <c r="S79" i="3" s="1"/>
  <c r="P80" i="3"/>
  <c r="S80" i="3" s="1"/>
  <c r="P81" i="3"/>
  <c r="S81" i="3" s="1"/>
  <c r="P82" i="3"/>
  <c r="S82" i="3" s="1"/>
  <c r="P83" i="3"/>
  <c r="S83" i="3" s="1"/>
  <c r="P84" i="3"/>
  <c r="S84" i="3" s="1"/>
  <c r="P85" i="3"/>
  <c r="S85" i="3" s="1"/>
  <c r="P86" i="3"/>
  <c r="S86" i="3" s="1"/>
  <c r="P87" i="3"/>
  <c r="S87" i="3" s="1"/>
  <c r="P88" i="3"/>
  <c r="S88" i="3" s="1"/>
  <c r="P89" i="3"/>
  <c r="S89" i="3" s="1"/>
  <c r="P90" i="3"/>
  <c r="S90" i="3" s="1"/>
  <c r="P91" i="3"/>
  <c r="S91" i="3" s="1"/>
  <c r="P92" i="3"/>
  <c r="S92" i="3" s="1"/>
  <c r="P93" i="3"/>
  <c r="S93" i="3" s="1"/>
  <c r="P94" i="3"/>
  <c r="S94" i="3" s="1"/>
  <c r="P95" i="3"/>
  <c r="S95" i="3" s="1"/>
  <c r="P96" i="3"/>
  <c r="S96" i="3" s="1"/>
  <c r="P97" i="3"/>
  <c r="S97" i="3" s="1"/>
  <c r="P98" i="3"/>
  <c r="S98" i="3" s="1"/>
  <c r="P99" i="3"/>
  <c r="S99" i="3" s="1"/>
  <c r="P100" i="3"/>
  <c r="S100" i="3" s="1"/>
  <c r="P101" i="3"/>
  <c r="S101" i="3" s="1"/>
  <c r="P102" i="3"/>
  <c r="S102" i="3" s="1"/>
  <c r="P103" i="3"/>
  <c r="S103" i="3" s="1"/>
  <c r="P104" i="3"/>
  <c r="S104" i="3" s="1"/>
  <c r="P105" i="3"/>
  <c r="S105" i="3" s="1"/>
  <c r="P106" i="3"/>
  <c r="S106" i="3" s="1"/>
  <c r="P107" i="3"/>
  <c r="S107" i="3" s="1"/>
  <c r="P108" i="3"/>
  <c r="S108" i="3" s="1"/>
  <c r="P109" i="3"/>
  <c r="S109" i="3" s="1"/>
  <c r="P110" i="3"/>
  <c r="S110" i="3" s="1"/>
  <c r="P111" i="3"/>
  <c r="S111" i="3" s="1"/>
  <c r="P112" i="3"/>
  <c r="S112" i="3" s="1"/>
  <c r="P113" i="3"/>
  <c r="S113" i="3" s="1"/>
  <c r="P114" i="3"/>
  <c r="S114" i="3" s="1"/>
  <c r="P115" i="3"/>
  <c r="S115" i="3" s="1"/>
  <c r="P116" i="3"/>
  <c r="S116" i="3" s="1"/>
  <c r="P117" i="3"/>
  <c r="S117" i="3" s="1"/>
  <c r="P118" i="3"/>
  <c r="S118" i="3" s="1"/>
  <c r="P119" i="3"/>
  <c r="S119" i="3" s="1"/>
  <c r="P120" i="3"/>
  <c r="S120" i="3" s="1"/>
  <c r="P121" i="3"/>
  <c r="S121" i="3" s="1"/>
  <c r="P122" i="3"/>
  <c r="S122" i="3" s="1"/>
  <c r="P123" i="3"/>
  <c r="S123" i="3" s="1"/>
  <c r="P124" i="3"/>
  <c r="S124" i="3" s="1"/>
  <c r="P125" i="3"/>
  <c r="S125" i="3" s="1"/>
  <c r="P126" i="3"/>
  <c r="S126" i="3" s="1"/>
  <c r="P127" i="3"/>
  <c r="S127" i="3" s="1"/>
  <c r="P128" i="3"/>
  <c r="S128" i="3" s="1"/>
  <c r="P129" i="3"/>
  <c r="S129" i="3" s="1"/>
  <c r="P130" i="3"/>
  <c r="S130" i="3" s="1"/>
  <c r="P131" i="3"/>
  <c r="S131" i="3" s="1"/>
  <c r="P132" i="3"/>
  <c r="S132" i="3" s="1"/>
  <c r="P133" i="3"/>
  <c r="S133" i="3" s="1"/>
  <c r="P134" i="3"/>
  <c r="S134" i="3" s="1"/>
  <c r="P135" i="3"/>
  <c r="S135" i="3" s="1"/>
  <c r="P136" i="3"/>
  <c r="S136" i="3" s="1"/>
  <c r="P137" i="3"/>
  <c r="S137" i="3" s="1"/>
  <c r="P138" i="3"/>
  <c r="S138" i="3" s="1"/>
  <c r="P139" i="3"/>
  <c r="S139" i="3" s="1"/>
  <c r="P140" i="3"/>
  <c r="S140" i="3" s="1"/>
  <c r="P141" i="3"/>
  <c r="S141" i="3" s="1"/>
  <c r="P142" i="3"/>
  <c r="S142" i="3" s="1"/>
  <c r="P143" i="3"/>
  <c r="S143" i="3" s="1"/>
  <c r="P144" i="3"/>
  <c r="S144" i="3" s="1"/>
  <c r="P145" i="3"/>
  <c r="S145" i="3" s="1"/>
  <c r="P146" i="3"/>
  <c r="S146" i="3" s="1"/>
  <c r="P147" i="3"/>
  <c r="S147" i="3" s="1"/>
  <c r="P148" i="3"/>
  <c r="S148" i="3" s="1"/>
  <c r="P149" i="3"/>
  <c r="S149" i="3" s="1"/>
  <c r="P150" i="3"/>
  <c r="S150" i="3" s="1"/>
  <c r="P151" i="3"/>
  <c r="S151" i="3" s="1"/>
  <c r="P152" i="3"/>
  <c r="S152" i="3" s="1"/>
  <c r="P153" i="3"/>
  <c r="S153" i="3" s="1"/>
  <c r="P154" i="3"/>
  <c r="S154" i="3" s="1"/>
  <c r="P155" i="3"/>
  <c r="S155" i="3" s="1"/>
  <c r="P156" i="3"/>
  <c r="S156" i="3" s="1"/>
  <c r="P157" i="3"/>
  <c r="S157" i="3" s="1"/>
  <c r="P158" i="3"/>
  <c r="S158" i="3" s="1"/>
  <c r="P159" i="3"/>
  <c r="S159" i="3" s="1"/>
  <c r="P160" i="3"/>
  <c r="S160" i="3" s="1"/>
  <c r="P161" i="3"/>
  <c r="S161" i="3" s="1"/>
  <c r="P162" i="3"/>
  <c r="S162" i="3" s="1"/>
  <c r="P163" i="3"/>
  <c r="S163" i="3" s="1"/>
  <c r="P164" i="3"/>
  <c r="S164" i="3" s="1"/>
  <c r="P165" i="3"/>
  <c r="S165" i="3" s="1"/>
  <c r="P166" i="3"/>
  <c r="S166" i="3" s="1"/>
  <c r="P167" i="3"/>
  <c r="S167" i="3" s="1"/>
  <c r="P168" i="3"/>
  <c r="S168" i="3" s="1"/>
  <c r="P169" i="3"/>
  <c r="S169" i="3" s="1"/>
  <c r="P170" i="3"/>
  <c r="S170" i="3" s="1"/>
  <c r="P171" i="3"/>
  <c r="S171" i="3" s="1"/>
  <c r="P172" i="3"/>
  <c r="S172" i="3" s="1"/>
  <c r="P173" i="3"/>
  <c r="S173" i="3" s="1"/>
  <c r="P174" i="3"/>
  <c r="S174" i="3" s="1"/>
  <c r="P175" i="3"/>
  <c r="S175" i="3" s="1"/>
  <c r="P176" i="3"/>
  <c r="S176" i="3" s="1"/>
  <c r="P177" i="3"/>
  <c r="S177" i="3" s="1"/>
  <c r="P178" i="3"/>
  <c r="S178" i="3" s="1"/>
  <c r="P179" i="3"/>
  <c r="S179" i="3" s="1"/>
  <c r="P180" i="3"/>
  <c r="S180" i="3" s="1"/>
  <c r="P181" i="3"/>
  <c r="S181" i="3" s="1"/>
  <c r="P182" i="3"/>
  <c r="S182" i="3" s="1"/>
  <c r="P183" i="3"/>
  <c r="S183" i="3" s="1"/>
  <c r="P184" i="3"/>
  <c r="S184" i="3" s="1"/>
  <c r="P185" i="3"/>
  <c r="S185" i="3" s="1"/>
  <c r="P186" i="3"/>
  <c r="S186" i="3" s="1"/>
  <c r="P187" i="3"/>
  <c r="S187" i="3" s="1"/>
  <c r="P188" i="3"/>
  <c r="S188" i="3" s="1"/>
  <c r="P189" i="3"/>
  <c r="S189" i="3" s="1"/>
  <c r="P190" i="3"/>
  <c r="S190" i="3" s="1"/>
  <c r="P191" i="3"/>
  <c r="S191" i="3" s="1"/>
  <c r="P192" i="3"/>
  <c r="S192" i="3" s="1"/>
  <c r="P193" i="3"/>
  <c r="S193" i="3" s="1"/>
  <c r="P194" i="3"/>
  <c r="S194" i="3" s="1"/>
  <c r="P195" i="3"/>
  <c r="S195" i="3" s="1"/>
  <c r="P196" i="3"/>
  <c r="S196" i="3" s="1"/>
  <c r="P197" i="3"/>
  <c r="S197" i="3" s="1"/>
  <c r="P198" i="3"/>
  <c r="S198" i="3" s="1"/>
  <c r="P199" i="3"/>
  <c r="S199" i="3" s="1"/>
  <c r="P200" i="3"/>
  <c r="S200" i="3" s="1"/>
  <c r="P201" i="3"/>
  <c r="S201" i="3" s="1"/>
  <c r="P202" i="3"/>
  <c r="S202" i="3" s="1"/>
  <c r="P203" i="3"/>
  <c r="S203" i="3" s="1"/>
  <c r="P204" i="3"/>
  <c r="S204" i="3" s="1"/>
  <c r="P205" i="3"/>
  <c r="S205" i="3" s="1"/>
  <c r="P206" i="3"/>
  <c r="S206" i="3" s="1"/>
  <c r="P207" i="3"/>
  <c r="S207" i="3" s="1"/>
  <c r="P208" i="3"/>
  <c r="S208" i="3" s="1"/>
  <c r="P209" i="3"/>
  <c r="S209" i="3" s="1"/>
  <c r="P210" i="3"/>
  <c r="S210" i="3" s="1"/>
  <c r="P211" i="3"/>
  <c r="S211" i="3" s="1"/>
  <c r="P212" i="3"/>
  <c r="S212" i="3" s="1"/>
  <c r="P213" i="3"/>
  <c r="S213" i="3" s="1"/>
  <c r="P214" i="3"/>
  <c r="S214" i="3" s="1"/>
  <c r="P215" i="3"/>
  <c r="S215" i="3" s="1"/>
  <c r="P216" i="3"/>
  <c r="S216" i="3" s="1"/>
  <c r="P217" i="3"/>
  <c r="S217" i="3" s="1"/>
  <c r="P218" i="3"/>
  <c r="S218" i="3" s="1"/>
  <c r="P219" i="3"/>
  <c r="S219" i="3" s="1"/>
  <c r="P220" i="3"/>
  <c r="S220" i="3" s="1"/>
  <c r="P221" i="3"/>
  <c r="S221" i="3" s="1"/>
  <c r="P222" i="3"/>
  <c r="S222" i="3" s="1"/>
  <c r="P223" i="3"/>
  <c r="S223" i="3" s="1"/>
  <c r="P224" i="3"/>
  <c r="S224" i="3" s="1"/>
  <c r="P225" i="3"/>
  <c r="S225" i="3" s="1"/>
  <c r="P226" i="3"/>
  <c r="S226" i="3" s="1"/>
  <c r="P227" i="3"/>
  <c r="S227" i="3" s="1"/>
  <c r="P228" i="3"/>
  <c r="S228" i="3" s="1"/>
  <c r="P229" i="3"/>
  <c r="S229" i="3" s="1"/>
  <c r="P230" i="3"/>
  <c r="S230" i="3" s="1"/>
  <c r="P231" i="3"/>
  <c r="S231" i="3" s="1"/>
  <c r="P232" i="3"/>
  <c r="S232" i="3" s="1"/>
  <c r="P233" i="3"/>
  <c r="S233" i="3" s="1"/>
  <c r="P234" i="3"/>
  <c r="S234" i="3" s="1"/>
  <c r="P235" i="3"/>
  <c r="S235" i="3" s="1"/>
  <c r="P236" i="3"/>
  <c r="S236" i="3" s="1"/>
  <c r="P237" i="3"/>
  <c r="S237" i="3" s="1"/>
  <c r="P238" i="3"/>
  <c r="S238" i="3" s="1"/>
  <c r="P239" i="3"/>
  <c r="S239" i="3" s="1"/>
  <c r="P240" i="3"/>
  <c r="S240" i="3" s="1"/>
  <c r="P241" i="3"/>
  <c r="S241" i="3" s="1"/>
  <c r="P242" i="3"/>
  <c r="S242" i="3" s="1"/>
  <c r="P243" i="3"/>
  <c r="S243" i="3" s="1"/>
  <c r="P244" i="3"/>
  <c r="S244" i="3" s="1"/>
  <c r="P245" i="3"/>
  <c r="S245" i="3" s="1"/>
  <c r="P246" i="3"/>
  <c r="S246" i="3" s="1"/>
  <c r="P247" i="3"/>
  <c r="S247" i="3" s="1"/>
  <c r="P248" i="3"/>
  <c r="S248" i="3" s="1"/>
  <c r="P249" i="3"/>
  <c r="S249" i="3" s="1"/>
  <c r="P250" i="3"/>
  <c r="S250" i="3" s="1"/>
  <c r="P251" i="3"/>
  <c r="S251" i="3" s="1"/>
  <c r="P252" i="3"/>
  <c r="S252" i="3" s="1"/>
  <c r="P253" i="3"/>
  <c r="S253" i="3" s="1"/>
  <c r="P254" i="3"/>
  <c r="S254" i="3" s="1"/>
  <c r="P255" i="3"/>
  <c r="S255" i="3" s="1"/>
  <c r="P256" i="3"/>
  <c r="S256" i="3" s="1"/>
  <c r="P257" i="3"/>
  <c r="S257" i="3" s="1"/>
  <c r="P258" i="3"/>
  <c r="S258" i="3" s="1"/>
  <c r="P259" i="3"/>
  <c r="S259" i="3" s="1"/>
  <c r="P260" i="3"/>
  <c r="S260" i="3" s="1"/>
  <c r="P261" i="3"/>
  <c r="S261" i="3" s="1"/>
  <c r="P262" i="3"/>
  <c r="S262" i="3" s="1"/>
  <c r="P263" i="3"/>
  <c r="S263" i="3" s="1"/>
  <c r="P264" i="3"/>
  <c r="S264" i="3" s="1"/>
  <c r="P265" i="3"/>
  <c r="S265" i="3" s="1"/>
  <c r="P266" i="3"/>
  <c r="S266" i="3" s="1"/>
  <c r="P267" i="3"/>
  <c r="S267" i="3" s="1"/>
  <c r="P268" i="3"/>
  <c r="S268" i="3" s="1"/>
  <c r="P269" i="3"/>
  <c r="S269" i="3" s="1"/>
  <c r="P270" i="3"/>
  <c r="S270" i="3" s="1"/>
  <c r="P271" i="3"/>
  <c r="S271" i="3" s="1"/>
  <c r="P272" i="3"/>
  <c r="S272" i="3" s="1"/>
  <c r="P273" i="3"/>
  <c r="S273" i="3" s="1"/>
  <c r="P274" i="3"/>
  <c r="S274" i="3" s="1"/>
  <c r="P275" i="3"/>
  <c r="S275" i="3" s="1"/>
  <c r="P276" i="3"/>
  <c r="S276" i="3" s="1"/>
  <c r="P277" i="3"/>
  <c r="S277" i="3" s="1"/>
  <c r="P278" i="3"/>
  <c r="S278" i="3" s="1"/>
  <c r="P279" i="3"/>
  <c r="S279" i="3" s="1"/>
  <c r="P280" i="3"/>
  <c r="S280" i="3" s="1"/>
  <c r="P281" i="3"/>
  <c r="S281" i="3" s="1"/>
  <c r="P282" i="3"/>
  <c r="S282" i="3" s="1"/>
  <c r="P283" i="3"/>
  <c r="S283" i="3" s="1"/>
  <c r="P284" i="3"/>
  <c r="S284" i="3" s="1"/>
  <c r="P285" i="3"/>
  <c r="S285" i="3" s="1"/>
  <c r="P286" i="3"/>
  <c r="S286" i="3" s="1"/>
  <c r="P287" i="3"/>
  <c r="S287" i="3" s="1"/>
  <c r="P288" i="3"/>
  <c r="S288" i="3" s="1"/>
  <c r="P289" i="3"/>
  <c r="S289" i="3" s="1"/>
  <c r="P290" i="3"/>
  <c r="S290" i="3" s="1"/>
  <c r="P291" i="3"/>
  <c r="S291" i="3" s="1"/>
  <c r="P292" i="3"/>
  <c r="S292" i="3" s="1"/>
  <c r="P293" i="3"/>
  <c r="S293" i="3" s="1"/>
  <c r="P294" i="3"/>
  <c r="S294" i="3" s="1"/>
  <c r="P295" i="3"/>
  <c r="S295" i="3" s="1"/>
  <c r="P296" i="3"/>
  <c r="S296" i="3" s="1"/>
  <c r="P297" i="3"/>
  <c r="S297" i="3" s="1"/>
  <c r="P298" i="3"/>
  <c r="S298" i="3" s="1"/>
  <c r="P299" i="3"/>
  <c r="S299" i="3" s="1"/>
  <c r="P300" i="3"/>
  <c r="S300" i="3" s="1"/>
  <c r="P301" i="3"/>
  <c r="S301" i="3" s="1"/>
  <c r="P302" i="3"/>
  <c r="S302" i="3" s="1"/>
  <c r="P303" i="3"/>
  <c r="S303" i="3" s="1"/>
  <c r="P304" i="3"/>
  <c r="S304" i="3" s="1"/>
  <c r="P305" i="3"/>
  <c r="S305" i="3" s="1"/>
  <c r="P306" i="3"/>
  <c r="S306" i="3" s="1"/>
  <c r="P307" i="3"/>
  <c r="S307" i="3" s="1"/>
  <c r="P308" i="3"/>
  <c r="S308" i="3" s="1"/>
  <c r="P309" i="3"/>
  <c r="S309" i="3" s="1"/>
  <c r="P310" i="3"/>
  <c r="S310" i="3" s="1"/>
  <c r="P311" i="3"/>
  <c r="S311" i="3" s="1"/>
  <c r="P312" i="3"/>
  <c r="S312" i="3" s="1"/>
  <c r="P313" i="3"/>
  <c r="S313" i="3" s="1"/>
  <c r="P314" i="3"/>
  <c r="S314" i="3" s="1"/>
  <c r="P315" i="3"/>
  <c r="S315" i="3" s="1"/>
  <c r="P316" i="3"/>
  <c r="S316" i="3" s="1"/>
  <c r="P317" i="3"/>
  <c r="S317" i="3" s="1"/>
  <c r="P318" i="3"/>
  <c r="S318" i="3" s="1"/>
  <c r="P319" i="3"/>
  <c r="S319" i="3" s="1"/>
  <c r="P320" i="3"/>
  <c r="S320" i="3" s="1"/>
  <c r="P321" i="3"/>
  <c r="S321" i="3" s="1"/>
  <c r="P322" i="3"/>
  <c r="S322" i="3" s="1"/>
  <c r="P323" i="3"/>
  <c r="S323" i="3" s="1"/>
  <c r="P324" i="3"/>
  <c r="S324" i="3" s="1"/>
  <c r="P325" i="3"/>
  <c r="S325" i="3" s="1"/>
  <c r="P326" i="3"/>
  <c r="S326" i="3" s="1"/>
  <c r="P327" i="3"/>
  <c r="S327" i="3" s="1"/>
  <c r="P328" i="3"/>
  <c r="S328" i="3" s="1"/>
  <c r="P329" i="3"/>
  <c r="S329" i="3" s="1"/>
  <c r="P330" i="3"/>
  <c r="S330" i="3" s="1"/>
  <c r="P331" i="3"/>
  <c r="S331" i="3" s="1"/>
  <c r="P332" i="3"/>
  <c r="S332" i="3" s="1"/>
  <c r="P333" i="3"/>
  <c r="S333" i="3" s="1"/>
  <c r="P334" i="3"/>
  <c r="S334" i="3" s="1"/>
  <c r="P335" i="3"/>
  <c r="S335" i="3" s="1"/>
  <c r="P336" i="3"/>
  <c r="S336" i="3" s="1"/>
  <c r="P337" i="3"/>
  <c r="S337" i="3" s="1"/>
  <c r="P338" i="3"/>
  <c r="S338" i="3" s="1"/>
  <c r="P339" i="3"/>
  <c r="S339" i="3" s="1"/>
  <c r="P340" i="3"/>
  <c r="S340" i="3" s="1"/>
  <c r="P341" i="3"/>
  <c r="S341" i="3" s="1"/>
  <c r="P342" i="3"/>
  <c r="S342" i="3" s="1"/>
  <c r="P343" i="3"/>
  <c r="S343" i="3" s="1"/>
  <c r="P344" i="3"/>
  <c r="S344" i="3" s="1"/>
  <c r="P345" i="3"/>
  <c r="S345" i="3" s="1"/>
  <c r="P346" i="3"/>
  <c r="S346" i="3" s="1"/>
  <c r="P347" i="3"/>
  <c r="S347" i="3" s="1"/>
  <c r="P348" i="3"/>
  <c r="S348" i="3" s="1"/>
  <c r="P349" i="3"/>
  <c r="S349" i="3" s="1"/>
  <c r="P350" i="3"/>
  <c r="S350" i="3" s="1"/>
  <c r="P351" i="3"/>
  <c r="S351" i="3" s="1"/>
  <c r="P352" i="3"/>
  <c r="S352" i="3" s="1"/>
  <c r="P353" i="3"/>
  <c r="S353" i="3" s="1"/>
  <c r="P354" i="3"/>
  <c r="S354" i="3" s="1"/>
  <c r="P355" i="3"/>
  <c r="S355" i="3" s="1"/>
  <c r="P356" i="3"/>
  <c r="S356" i="3" s="1"/>
  <c r="P357" i="3"/>
  <c r="S357" i="3" s="1"/>
  <c r="P358" i="3"/>
  <c r="S358" i="3" s="1"/>
  <c r="P359" i="3"/>
  <c r="S359" i="3" s="1"/>
  <c r="P360" i="3"/>
  <c r="S360" i="3" s="1"/>
  <c r="P361" i="3"/>
  <c r="S361" i="3" s="1"/>
  <c r="P362" i="3"/>
  <c r="S362" i="3" s="1"/>
  <c r="P363" i="3"/>
  <c r="S363" i="3" s="1"/>
  <c r="P364" i="3"/>
  <c r="S364" i="3" s="1"/>
  <c r="P365" i="3"/>
  <c r="S365" i="3" s="1"/>
  <c r="P366" i="3"/>
  <c r="S366" i="3" s="1"/>
  <c r="P367" i="3"/>
  <c r="S367" i="3" s="1"/>
  <c r="P368" i="3"/>
  <c r="S368" i="3" s="1"/>
  <c r="P369" i="3"/>
  <c r="S369" i="3" s="1"/>
  <c r="P370" i="3"/>
  <c r="S370" i="3" s="1"/>
  <c r="P371" i="3"/>
  <c r="S371" i="3" s="1"/>
  <c r="P372" i="3"/>
  <c r="S372" i="3" s="1"/>
  <c r="P373" i="3"/>
  <c r="S373" i="3" s="1"/>
  <c r="P374" i="3"/>
  <c r="S374" i="3" s="1"/>
  <c r="P375" i="3"/>
  <c r="S375" i="3" s="1"/>
  <c r="P376" i="3"/>
  <c r="S376" i="3" s="1"/>
  <c r="P377" i="3"/>
  <c r="S377" i="3" s="1"/>
  <c r="P378" i="3"/>
  <c r="S378" i="3" s="1"/>
  <c r="P379" i="3"/>
  <c r="S379" i="3" s="1"/>
  <c r="P380" i="3"/>
  <c r="S380" i="3" s="1"/>
  <c r="P381" i="3"/>
  <c r="S381" i="3" s="1"/>
  <c r="P382" i="3"/>
  <c r="S382" i="3" s="1"/>
  <c r="P383" i="3"/>
  <c r="S383" i="3" s="1"/>
  <c r="P384" i="3"/>
  <c r="S384" i="3" s="1"/>
  <c r="P385" i="3"/>
  <c r="S385" i="3" s="1"/>
  <c r="P386" i="3"/>
  <c r="S386" i="3" s="1"/>
  <c r="P387" i="3"/>
  <c r="S387" i="3" s="1"/>
  <c r="P388" i="3"/>
  <c r="S388" i="3" s="1"/>
  <c r="P389" i="3"/>
  <c r="S389" i="3" s="1"/>
  <c r="P390" i="3"/>
  <c r="S390" i="3" s="1"/>
  <c r="P391" i="3"/>
  <c r="S391" i="3" s="1"/>
  <c r="P392" i="3"/>
  <c r="S392" i="3" s="1"/>
  <c r="P393" i="3"/>
  <c r="S393" i="3" s="1"/>
  <c r="P394" i="3"/>
  <c r="S394" i="3" s="1"/>
  <c r="P395" i="3"/>
  <c r="S395" i="3" s="1"/>
  <c r="P396" i="3"/>
  <c r="S396" i="3" s="1"/>
  <c r="P2" i="3"/>
  <c r="S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0920-Bancos71476" type="6" refreshedVersion="5" background="1" saveData="1">
    <textPr prompt="0" sourceFile="D:\Temp\RPW\al0920-Bancos71476.txt" decimal="," thousands="." tab="0" semicolon="1">
      <textFields count="39">
        <textField type="text"/>
        <textField/>
        <textField/>
        <textField/>
        <textField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<sst xmlns="http://schemas.openxmlformats.org/spreadsheetml/2006/main" count="1082" uniqueCount="171">
  <si>
    <t>Atividade</t>
  </si>
  <si>
    <t>Descricao</t>
  </si>
  <si>
    <t xml:space="preserve">1       </t>
  </si>
  <si>
    <t xml:space="preserve">2       </t>
  </si>
  <si>
    <t>Outros Transportes Acondicionamento Gaso</t>
  </si>
  <si>
    <t>CENTRO DE CUSTO</t>
  </si>
  <si>
    <t>Filial</t>
  </si>
  <si>
    <t>Conta Contábil</t>
  </si>
  <si>
    <t>(Tudo)</t>
  </si>
  <si>
    <t>(Vários itens)</t>
  </si>
  <si>
    <t>CONTAS CONTÁBEIS</t>
  </si>
  <si>
    <t>Frete</t>
  </si>
  <si>
    <t>RH</t>
  </si>
  <si>
    <t>Manuntenção</t>
  </si>
  <si>
    <t>Descrição</t>
  </si>
  <si>
    <t>Ajuste Conta</t>
  </si>
  <si>
    <t>Codigo Filial</t>
  </si>
  <si>
    <t>Nome Filial</t>
  </si>
  <si>
    <t>Parauapebas</t>
  </si>
  <si>
    <t>São Luis</t>
  </si>
  <si>
    <t>São Paulo ( Industrial )</t>
  </si>
  <si>
    <t>Bahia</t>
  </si>
  <si>
    <t>Imperatriz</t>
  </si>
  <si>
    <t>Ananindeua</t>
  </si>
  <si>
    <t>São Paulo ( Medicinal )</t>
  </si>
  <si>
    <t>Pernambuco</t>
  </si>
  <si>
    <t>Frete Extra</t>
  </si>
  <si>
    <t>Ordenados - Acond Camp</t>
  </si>
  <si>
    <t>Ordenados Distribuicao Gasosa</t>
  </si>
  <si>
    <t>Ordenados</t>
  </si>
  <si>
    <t>Ordenados - Acond Sert</t>
  </si>
  <si>
    <t>Ordenados - Acond PW</t>
  </si>
  <si>
    <t>Ordenados Depto. Faturamento</t>
  </si>
  <si>
    <t>Ordenados - Acond Contagem</t>
  </si>
  <si>
    <t>Ordenados Acond. Gasoso</t>
  </si>
  <si>
    <t>Ordenados - Acond Varg</t>
  </si>
  <si>
    <t>Ordenados Líquido</t>
  </si>
  <si>
    <t>Ordenados Acondicionamento Gasos</t>
  </si>
  <si>
    <t>Ordenados Distribuição Gasosa</t>
  </si>
  <si>
    <t>Ordenados - Acond PW M</t>
  </si>
  <si>
    <t>I.N.S.S. Acondicionamento Gasoso</t>
  </si>
  <si>
    <t>I.N.S.S. Distribuicao Gasosa</t>
  </si>
  <si>
    <t>I.N.S.S.</t>
  </si>
  <si>
    <t>I.N.S.S. Depto. Faturamento</t>
  </si>
  <si>
    <t>I.N.S.S. Acond. Gasoso</t>
  </si>
  <si>
    <t>I.N.S.S. - Líquido</t>
  </si>
  <si>
    <t>I.N.S.S. - Ventoxal</t>
  </si>
  <si>
    <t>I.N.S.S. - Membras</t>
  </si>
  <si>
    <t>I.N.S.S. - Distribuição Gasosa</t>
  </si>
  <si>
    <t>I.N.S.S. Modulos e Misturadores</t>
  </si>
  <si>
    <t>I.N.S.S. AT A Gama BRoxo</t>
  </si>
  <si>
    <t>I.N.S.S. - ACONDICIONAMENT</t>
  </si>
  <si>
    <t>I.N.S.S. - DISTRIBUICAO GA</t>
  </si>
  <si>
    <t>I.N.S.S. - UNIDADES ON SIT</t>
  </si>
  <si>
    <t>I.N.S.S. - LIQUIDO</t>
  </si>
  <si>
    <t>I.N.S.S. - 1</t>
  </si>
  <si>
    <t>F.G.T.S. Acondicionamento Gasoso</t>
  </si>
  <si>
    <t>F.G.T.S. Distribuicao Gasosa</t>
  </si>
  <si>
    <t>F.G.T.S.</t>
  </si>
  <si>
    <t>F.G.T.S. Acond. Gasoso</t>
  </si>
  <si>
    <t>F.G.T.S. - Líquido</t>
  </si>
  <si>
    <t>F.G.T.S. - Distribuição Gasosa</t>
  </si>
  <si>
    <t>Horas Extras Acondicionamento Ga</t>
  </si>
  <si>
    <t>Horas Extras Distribuicao Gasosa</t>
  </si>
  <si>
    <t>Horas Extras - DG Camp</t>
  </si>
  <si>
    <t>Horas Extras</t>
  </si>
  <si>
    <t>Horas Extras - Mod Med PW</t>
  </si>
  <si>
    <t>Horas Extras - Membr PW</t>
  </si>
  <si>
    <t>Horas Extras - VSA PW</t>
  </si>
  <si>
    <t>Horas Extras - DG Contagem</t>
  </si>
  <si>
    <t>Horas Extras Acond. Gasoso</t>
  </si>
  <si>
    <t>Horas Extras Líquido</t>
  </si>
  <si>
    <t>Horas Extras - DG BRoxo</t>
  </si>
  <si>
    <t>Horas Extras Mod Med PW M</t>
  </si>
  <si>
    <t>Aluguel de Imoveis</t>
  </si>
  <si>
    <t>Aluguel de Imoveis Acond PW</t>
  </si>
  <si>
    <t>Aluguel de Imoveis DG G Seco PW</t>
  </si>
  <si>
    <t>Aluguel de Imoveis DG PW</t>
  </si>
  <si>
    <t>Aluguel de Imoveis Acond. Gasoso</t>
  </si>
  <si>
    <t>Aluguel de Imoveis DG Contagem</t>
  </si>
  <si>
    <t>Aluguel de Imoveis Líquido</t>
  </si>
  <si>
    <t>Aluguel de Imoveis Distribuição</t>
  </si>
  <si>
    <t>Aluguel de Imoveis DG PW M</t>
  </si>
  <si>
    <t>Outras Remuneracoes a Terceiros</t>
  </si>
  <si>
    <t>Serv. Prestados Projetos Espec.</t>
  </si>
  <si>
    <t>SERVS PREST PROJ ESPECIAIS</t>
  </si>
  <si>
    <t>Para Vendas Distribuicao Liquida</t>
  </si>
  <si>
    <t>Para Vendas</t>
  </si>
  <si>
    <t>Para Vendas Distribuicao Gasosa</t>
  </si>
  <si>
    <t>Para Vendas Distribuição Argônio</t>
  </si>
  <si>
    <t>Para Vendas DG H2 Contagem</t>
  </si>
  <si>
    <t>Para Vendas DG Contagem</t>
  </si>
  <si>
    <t>Para Vendas DL CO2 Varginha</t>
  </si>
  <si>
    <t>Para Vendas Pr Liq BRoxo</t>
  </si>
  <si>
    <t>Para Vendas - Distribuição Liqui</t>
  </si>
  <si>
    <t>Para Vendas 1</t>
  </si>
  <si>
    <t>Para Vendas Distribuição Gasosa</t>
  </si>
  <si>
    <t>Para Transferencias</t>
  </si>
  <si>
    <t>Para Transferencias MEDICINAL-SA</t>
  </si>
  <si>
    <t>Para Transferencias Distribuição</t>
  </si>
  <si>
    <t>Outros Transportes</t>
  </si>
  <si>
    <t>Outros Transportes Modulos e Mis</t>
  </si>
  <si>
    <t>Outros Transportes DG Sert</t>
  </si>
  <si>
    <t>Outros Transportes DG Contagem</t>
  </si>
  <si>
    <t>Outros Transportes Membranas</t>
  </si>
  <si>
    <t>Outros Transportes - Líquido</t>
  </si>
  <si>
    <t>Frete Variavel Vendas</t>
  </si>
  <si>
    <t>Fretes Extraordinários Acondicio</t>
  </si>
  <si>
    <t>Fretes Extraordinários Distribui</t>
  </si>
  <si>
    <t>Fretes Extraordinários DG Camp</t>
  </si>
  <si>
    <t>Fretes Extraordinários DG Sert</t>
  </si>
  <si>
    <t>Fretes Extraordinários</t>
  </si>
  <si>
    <t>Fretes Extraordinários Distrib.</t>
  </si>
  <si>
    <t>Fretes Extraordinários DG Contag</t>
  </si>
  <si>
    <t>Pedagio s/frete DG Camp</t>
  </si>
  <si>
    <t>Pedagio s/frete</t>
  </si>
  <si>
    <t>Pedagio s/frete DG Sert</t>
  </si>
  <si>
    <t>Pedagio s/frete DG PW</t>
  </si>
  <si>
    <t>Pedagio s/frete DL Contagem</t>
  </si>
  <si>
    <t>Pedagio s/frete DG Contagem</t>
  </si>
  <si>
    <t>Pedagio s/frete distribuicao CO2</t>
  </si>
  <si>
    <t>Pedagio s/frete DISTRIBUICAO GAS</t>
  </si>
  <si>
    <t>Pedagio s/frete DL BRoxo</t>
  </si>
  <si>
    <t>Pedagio s/frete Distribuição Arg</t>
  </si>
  <si>
    <t>Pedagio s/frete DG BRoxo</t>
  </si>
  <si>
    <t>Pedagio s/frete DL CO2 BRoxo</t>
  </si>
  <si>
    <t>Pedagio s/frete DG PW M</t>
  </si>
  <si>
    <t>Pedagio s/ Frete Transferencia</t>
  </si>
  <si>
    <t>Transportes Offshore</t>
  </si>
  <si>
    <t>Transportes Offshore - Belford Roxo</t>
  </si>
  <si>
    <t>Rótulos de Linha</t>
  </si>
  <si>
    <t>Total Geral</t>
  </si>
  <si>
    <t>Valores</t>
  </si>
  <si>
    <t>Soma de Valores2</t>
  </si>
  <si>
    <t xml:space="preserve">Valores </t>
  </si>
  <si>
    <t>Manutenção</t>
  </si>
  <si>
    <t>Apenas Frete</t>
  </si>
  <si>
    <t>Apenas Valor de Frete</t>
  </si>
  <si>
    <t>Apenas Distribuição</t>
  </si>
  <si>
    <t>x</t>
  </si>
  <si>
    <t>xx</t>
  </si>
  <si>
    <t>Distribuição</t>
  </si>
  <si>
    <t>Outras Areas</t>
  </si>
  <si>
    <t>% Representação</t>
  </si>
  <si>
    <t>Rótulos de Coluna</t>
  </si>
  <si>
    <t>Representatividade do FRETE da Distribuição no CUSTO TOTAL da empresa:</t>
  </si>
  <si>
    <t>Representatividade do FRETE da Distribuição nos FRETES de todas as áreas:</t>
  </si>
  <si>
    <t>% Sobre o total</t>
  </si>
  <si>
    <t xml:space="preserve"> </t>
  </si>
  <si>
    <t>Fevereiro  - 2017</t>
  </si>
  <si>
    <t>Janeiro - 2017</t>
  </si>
  <si>
    <t>Abril - 2017</t>
  </si>
  <si>
    <t>Março - 2017</t>
  </si>
  <si>
    <t>Maio - 2017</t>
  </si>
  <si>
    <t>Janeiro - 2018</t>
  </si>
  <si>
    <t>Fevereiro - 2018</t>
  </si>
  <si>
    <t>Março - 2018</t>
  </si>
  <si>
    <t>Abril - 2018</t>
  </si>
  <si>
    <t>Maio - 2018</t>
  </si>
  <si>
    <t>Total 2017</t>
  </si>
  <si>
    <t>Total 2018</t>
  </si>
  <si>
    <t>Soma de Total 2017</t>
  </si>
  <si>
    <t>Soma de Total 2018</t>
  </si>
  <si>
    <t>Variação %</t>
  </si>
  <si>
    <t>Classificação de Eficiência</t>
  </si>
  <si>
    <t>Centro de custo</t>
  </si>
  <si>
    <t>Apenas_Distribuicao</t>
  </si>
  <si>
    <t>Total</t>
  </si>
  <si>
    <t xml:space="preserve">Total 2018 </t>
  </si>
  <si>
    <t xml:space="preserve">Total 2017 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</si>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</sst>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#,##0.0000_);[Red]\(#,##0.0000\)"/>
  </numFmts>
  <fonts count="2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8" fillId="3" borderId="0" applyNumberFormat="0" applyBorder="0" applyAlignment="0" applyProtection="0"/>
    <xf numFmtId="0" fontId="7" fillId="20" borderId="1" applyNumberFormat="0" applyAlignment="0" applyProtection="0"/>
    <xf numFmtId="0" fontId="2" fillId="21" borderId="0">
      <alignment horizontal="center" vertical="center"/>
    </xf>
    <xf numFmtId="164" fontId="1" fillId="0" borderId="0" applyFont="0" applyFill="0" applyBorder="0" applyAlignment="0" applyProtection="0"/>
    <xf numFmtId="14" fontId="3" fillId="21" borderId="0">
      <alignment horizontal="center" vertical="center"/>
    </xf>
    <xf numFmtId="3" fontId="2" fillId="0" borderId="0">
      <alignment horizontal="center" vertical="center"/>
    </xf>
    <xf numFmtId="0" fontId="2" fillId="0" borderId="0">
      <alignment horizontal="center" vertical="center"/>
    </xf>
    <xf numFmtId="0" fontId="10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>
      <alignment horizontal="center"/>
    </xf>
    <xf numFmtId="49" fontId="1" fillId="0" borderId="0">
      <alignment horizontal="center" vertical="center"/>
    </xf>
    <xf numFmtId="49" fontId="4" fillId="0" borderId="0">
      <alignment horizontal="left" vertical="center"/>
    </xf>
    <xf numFmtId="0" fontId="3" fillId="0" borderId="0"/>
    <xf numFmtId="0" fontId="9" fillId="20" borderId="5" applyNumberFormat="0" applyAlignment="0" applyProtection="0"/>
    <xf numFmtId="49" fontId="2" fillId="0" borderId="0">
      <alignment horizontal="center" vertical="center"/>
    </xf>
    <xf numFmtId="49" fontId="2" fillId="0" borderId="0">
      <alignment horizontal="center" vertical="center"/>
    </xf>
    <xf numFmtId="0" fontId="11" fillId="0" borderId="0" applyNumberFormat="0" applyFill="0" applyBorder="0" applyAlignment="0" applyProtection="0"/>
    <xf numFmtId="1" fontId="2" fillId="0" borderId="0">
      <alignment horizontal="center" vertical="center"/>
    </xf>
    <xf numFmtId="165" fontId="2" fillId="0" borderId="0">
      <alignment horizontal="center" vertical="center"/>
    </xf>
    <xf numFmtId="40" fontId="2" fillId="0" borderId="0">
      <alignment horizontal="right" vertical="center"/>
    </xf>
    <xf numFmtId="44" fontId="1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1">
    <xf numFmtId="0" fontId="0" fillId="0" borderId="0" xfId="0"/>
    <xf numFmtId="49" fontId="15" fillId="22" borderId="7" xfId="0" applyNumberFormat="1" applyFont="1" applyFill="1" applyBorder="1" applyAlignment="1">
      <alignment horizontal="center" vertical="center" wrapText="1"/>
    </xf>
    <xf numFmtId="49" fontId="15" fillId="22" borderId="8" xfId="0" applyNumberFormat="1" applyFont="1" applyFill="1" applyBorder="1" applyAlignment="1">
      <alignment horizontal="center" vertical="center" wrapText="1"/>
    </xf>
    <xf numFmtId="1" fontId="15" fillId="22" borderId="7" xfId="0" applyNumberFormat="1" applyFont="1" applyFill="1" applyBorder="1" applyAlignment="1">
      <alignment horizontal="center" vertical="center" wrapText="1"/>
    </xf>
    <xf numFmtId="17" fontId="15" fillId="22" borderId="7" xfId="28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17" fillId="25" borderId="7" xfId="28" applyNumberFormat="1" applyFont="1" applyFill="1" applyBorder="1" applyAlignment="1">
      <alignment horizontal="center" vertical="center" wrapText="1"/>
    </xf>
    <xf numFmtId="44" fontId="17" fillId="25" borderId="0" xfId="48" applyFont="1" applyFill="1" applyAlignment="1">
      <alignment horizontal="center" vertical="center"/>
    </xf>
    <xf numFmtId="44" fontId="15" fillId="0" borderId="0" xfId="48" applyFont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164" fontId="18" fillId="0" borderId="6" xfId="28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44" fontId="18" fillId="0" borderId="6" xfId="48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6" xfId="48" applyNumberFormat="1" applyFont="1" applyBorder="1" applyAlignment="1">
      <alignment horizontal="center" vertical="center"/>
    </xf>
    <xf numFmtId="0" fontId="15" fillId="0" borderId="0" xfId="0" pivotButton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9" fillId="24" borderId="9" xfId="0" applyFont="1" applyFill="1" applyBorder="1" applyAlignment="1">
      <alignment horizontal="center"/>
    </xf>
    <xf numFmtId="0" fontId="15" fillId="0" borderId="0" xfId="0" pivotButton="1" applyFont="1" applyAlignment="1">
      <alignment horizontal="center"/>
    </xf>
    <xf numFmtId="44" fontId="15" fillId="0" borderId="0" xfId="0" applyNumberFormat="1" applyFont="1" applyAlignment="1">
      <alignment horizontal="center"/>
    </xf>
    <xf numFmtId="10" fontId="15" fillId="0" borderId="0" xfId="49" applyNumberFormat="1" applyFont="1" applyAlignment="1">
      <alignment horizontal="center"/>
    </xf>
    <xf numFmtId="10" fontId="19" fillId="24" borderId="10" xfId="0" applyNumberFormat="1" applyFont="1" applyFill="1" applyBorder="1" applyAlignment="1">
      <alignment horizontal="center"/>
    </xf>
    <xf numFmtId="0" fontId="15" fillId="0" borderId="0" xfId="0" applyFont="1"/>
    <xf numFmtId="0" fontId="19" fillId="24" borderId="0" xfId="0" applyFont="1" applyFill="1" applyAlignment="1">
      <alignment horizontal="center" vertical="center"/>
    </xf>
    <xf numFmtId="0" fontId="19" fillId="24" borderId="9" xfId="0" applyFont="1" applyFill="1" applyBorder="1" applyAlignment="1">
      <alignment horizontal="center" vertical="center"/>
    </xf>
    <xf numFmtId="10" fontId="15" fillId="0" borderId="0" xfId="49" applyNumberFormat="1" applyFont="1" applyAlignment="1">
      <alignment horizontal="center" vertical="center"/>
    </xf>
    <xf numFmtId="44" fontId="19" fillId="24" borderId="10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9" fillId="24" borderId="1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8" fillId="0" borderId="6" xfId="0" applyNumberFormat="1" applyFont="1" applyBorder="1" applyAlignment="1">
      <alignment horizontal="center" vertical="center"/>
    </xf>
    <xf numFmtId="9" fontId="15" fillId="0" borderId="0" xfId="49" applyFont="1" applyAlignment="1">
      <alignment horizontal="center" vertical="center"/>
    </xf>
    <xf numFmtId="49" fontId="15" fillId="23" borderId="7" xfId="0" applyNumberFormat="1" applyFont="1" applyFill="1" applyBorder="1" applyAlignment="1">
      <alignment horizontal="center" vertical="center"/>
    </xf>
    <xf numFmtId="44" fontId="19" fillId="0" borderId="9" xfId="48" applyFont="1" applyBorder="1" applyAlignment="1">
      <alignment horizontal="center" vertical="center"/>
    </xf>
  </cellXfs>
  <cellStyles count="5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liente" xfId="27" xr:uid="{00000000-0005-0000-0000-00001A000000}"/>
    <cellStyle name="Data" xfId="29" xr:uid="{00000000-0005-0000-0000-00001B000000}"/>
    <cellStyle name="Emitente" xfId="30" xr:uid="{00000000-0005-0000-0000-00001C000000}"/>
    <cellStyle name="Estab" xfId="31" xr:uid="{00000000-0005-0000-0000-00001D000000}"/>
    <cellStyle name="Explanatory Text" xfId="32" xr:uid="{00000000-0005-0000-0000-00001E000000}"/>
    <cellStyle name="Heading 1" xfId="33" xr:uid="{00000000-0005-0000-0000-00001F000000}"/>
    <cellStyle name="Heading 2" xfId="34" xr:uid="{00000000-0005-0000-0000-000020000000}"/>
    <cellStyle name="Heading 3" xfId="35" xr:uid="{00000000-0005-0000-0000-000021000000}"/>
    <cellStyle name="Heading 4" xfId="36" xr:uid="{00000000-0005-0000-0000-000022000000}"/>
    <cellStyle name="Loc" xfId="37" xr:uid="{00000000-0005-0000-0000-000023000000}"/>
    <cellStyle name="Macro" xfId="38" xr:uid="{00000000-0005-0000-0000-000024000000}"/>
    <cellStyle name="Moeda" xfId="48" builtinId="4"/>
    <cellStyle name="NomeEmit" xfId="39" xr:uid="{00000000-0005-0000-0000-000026000000}"/>
    <cellStyle name="Normal" xfId="0" builtinId="0"/>
    <cellStyle name="Normal 3" xfId="40" xr:uid="{00000000-0005-0000-0000-000028000000}"/>
    <cellStyle name="Output" xfId="41" xr:uid="{00000000-0005-0000-0000-000029000000}"/>
    <cellStyle name="Porcentagem" xfId="49" builtinId="5"/>
    <cellStyle name="Produto" xfId="42" xr:uid="{00000000-0005-0000-0000-00002A000000}"/>
    <cellStyle name="TipoCil" xfId="43" xr:uid="{00000000-0005-0000-0000-00002B000000}"/>
    <cellStyle name="Title" xfId="44" xr:uid="{00000000-0005-0000-0000-00002C000000}"/>
    <cellStyle name="Valores" xfId="45" xr:uid="{00000000-0005-0000-0000-00002D000000}"/>
    <cellStyle name="Valores com decimais" xfId="46" xr:uid="{00000000-0005-0000-0000-00002E000000}"/>
    <cellStyle name="Valores_Plan1" xfId="47" xr:uid="{00000000-0005-0000-0000-00002F000000}"/>
    <cellStyle name="Vírgula" xfId="28" builtinId="3"/>
  </cellStyles>
  <dxfs count="456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Santos" refreshedDate="45946.69429039352" createdVersion="8" refreshedVersion="8" minRefreshableVersion="3" recordCount="395" xr:uid="{316DE348-F02C-44FA-8169-3BD895C63005}">
  <cacheSource type="worksheet">
    <worksheetSource ref="A1:S396" sheet="Banco"/>
  </cacheSource>
  <cacheFields count="19">
    <cacheField name="Conta Contábil" numFmtId="1">
      <sharedItems containsSemiMixedTypes="0" containsString="0" containsNumber="1" containsInteger="1" minValue="8101" maxValue="8412"/>
    </cacheField>
    <cacheField name="Filial" numFmtId="1">
      <sharedItems containsSemiMixedTypes="0" containsString="0" containsNumber="1" containsInteger="1" minValue="20" maxValue="93" count="8">
        <n v="20"/>
        <n v="25"/>
        <n v="28"/>
        <n v="30"/>
        <n v="31"/>
        <n v="73"/>
        <n v="80"/>
        <n v="93"/>
      </sharedItems>
    </cacheField>
    <cacheField name="Atividade" numFmtId="49">
      <sharedItems/>
    </cacheField>
    <cacheField name="CENTRO DE CUSTO" numFmtId="49">
      <sharedItems containsSemiMixedTypes="0" containsString="0" containsNumber="1" containsInteger="1" minValue="1" maxValue="40" count="22">
        <n v="8"/>
        <n v="35"/>
        <n v="40"/>
        <n v="33"/>
        <n v="19"/>
        <n v="27"/>
        <n v="1"/>
        <n v="34"/>
        <n v="13"/>
        <n v="15"/>
        <n v="14"/>
        <n v="20"/>
        <n v="31"/>
        <n v="18"/>
        <n v="30"/>
        <n v="32"/>
        <n v="38"/>
        <n v="39"/>
        <n v="36"/>
        <n v="29"/>
        <n v="37"/>
        <n v="17"/>
      </sharedItems>
    </cacheField>
    <cacheField name="Descricao" numFmtId="0">
      <sharedItems/>
    </cacheField>
    <cacheField name="jan/17" numFmtId="164">
      <sharedItems containsSemiMixedTypes="0" containsString="0" containsNumber="1" minValue="-8382.06" maxValue="570113.88"/>
    </cacheField>
    <cacheField name="fev/17" numFmtId="164">
      <sharedItems containsSemiMixedTypes="0" containsString="0" containsNumber="1" minValue="-415.76" maxValue="376250.19"/>
    </cacheField>
    <cacheField name="mar/17" numFmtId="164">
      <sharedItems containsSemiMixedTypes="0" containsString="0" containsNumber="1" minValue="-24608.720000000001" maxValue="192405.35"/>
    </cacheField>
    <cacheField name="abr/17" numFmtId="164">
      <sharedItems containsSemiMixedTypes="0" containsString="0" containsNumber="1" minValue="-18536.78" maxValue="169985.38"/>
    </cacheField>
    <cacheField name="mai/17" numFmtId="164">
      <sharedItems containsSemiMixedTypes="0" containsString="0" containsNumber="1" minValue="0" maxValue="159693.98000000001"/>
    </cacheField>
    <cacheField name="jan/18" numFmtId="164">
      <sharedItems containsSemiMixedTypes="0" containsString="0" containsNumber="1" minValue="-1929.55" maxValue="206653.04"/>
    </cacheField>
    <cacheField name="fev/18" numFmtId="164">
      <sharedItems containsSemiMixedTypes="0" containsString="0" containsNumber="1" minValue="-15197.5" maxValue="641659.13"/>
    </cacheField>
    <cacheField name="mar/18" numFmtId="164">
      <sharedItems containsSemiMixedTypes="0" containsString="0" containsNumber="1" minValue="-17933.96" maxValue="245797.98"/>
    </cacheField>
    <cacheField name="abr/18" numFmtId="164">
      <sharedItems containsSemiMixedTypes="0" containsString="0" containsNumber="1" minValue="-35155.11" maxValue="299912.32000000001"/>
    </cacheField>
    <cacheField name="mai/18" numFmtId="164">
      <sharedItems containsSemiMixedTypes="0" containsString="0" containsNumber="1" minValue="-35045.050000000003" maxValue="327072.71000000002"/>
    </cacheField>
    <cacheField name="Ajuste Conta" numFmtId="0">
      <sharedItems/>
    </cacheField>
    <cacheField name="Nome Filial" numFmtId="0">
      <sharedItems count="8">
        <s v="Parauapebas"/>
        <s v="São Luis"/>
        <s v="São Paulo ( Industrial )"/>
        <s v="Bahia"/>
        <s v="Imperatriz"/>
        <s v="Ananindeua"/>
        <s v="São Paulo ( Medicinal )"/>
        <s v="Pernambuco"/>
      </sharedItems>
    </cacheField>
    <cacheField name="Valores2" numFmtId="44">
      <sharedItems containsSemiMixedTypes="0" containsString="0" containsNumber="1" minValue="-3866.7200000000003" maxValue="2080130.6400000004"/>
    </cacheField>
    <cacheField name="Apenas Frete" numFmtId="44">
      <sharedItems containsMixedTypes="1" containsNumber="1" minValue="-3866.7200000000003" maxValue="1798418.7799999998" count="164">
        <s v=""/>
        <n v="19672.57"/>
        <n v="0"/>
        <n v="643631.66999999993"/>
        <n v="1017.88"/>
        <n v="220756.22999999998"/>
        <n v="16313.910000000002"/>
        <n v="27754.63"/>
        <n v="593765.19000000006"/>
        <n v="12580.9"/>
        <n v="540076.04999999993"/>
        <n v="167220.93"/>
        <n v="49264.57"/>
        <n v="376246.41000000003"/>
        <n v="5113.0199999999995"/>
        <n v="3457.96"/>
        <n v="1071501.9200000002"/>
        <n v="1289.08"/>
        <n v="60748.34"/>
        <n v="718537.07"/>
        <n v="117351.92"/>
        <n v="343485.41000000003"/>
        <n v="98630.54"/>
        <n v="302139.87"/>
        <n v="356164.87000000005"/>
        <n v="7990.2800000000007"/>
        <n v="12464.43"/>
        <n v="210207.69"/>
        <n v="85407.85"/>
        <n v="2676.2"/>
        <n v="320054.86"/>
        <n v="2882.29"/>
        <n v="30871.66"/>
        <n v="1510016.76"/>
        <n v="171334.35999999996"/>
        <n v="737789.38000000012"/>
        <n v="1031362.09"/>
        <n v="1798418.7799999998"/>
        <n v="391987.56999999995"/>
        <n v="1138508.7100000002"/>
        <n v="326.81"/>
        <n v="5002.66"/>
        <n v="424365.83"/>
        <n v="177361.91"/>
        <n v="146769.01999999999"/>
        <n v="157.5"/>
        <n v="99030.32"/>
        <n v="45105.72"/>
        <n v="116916.56"/>
        <n v="110482.94"/>
        <n v="106325.14000000001"/>
        <n v="65287.56"/>
        <n v="76396.11"/>
        <n v="279442"/>
        <n v="131690.58000000002"/>
        <n v="7988.5599999999995"/>
        <n v="267386.45"/>
        <n v="109535.68000000001"/>
        <n v="17828.309999999998"/>
        <n v="192.4"/>
        <n v="13173.289999999997"/>
        <n v="823.48"/>
        <n v="3766.98"/>
        <n v="15844.58"/>
        <n v="22641.309999999998"/>
        <n v="499.12"/>
        <n v="9098.0400000000009"/>
        <n v="4541.2299999999996"/>
        <n v="29.95"/>
        <n v="71.7"/>
        <n v="63977.599999999999"/>
        <n v="4594.97"/>
        <n v="17513.990000000002"/>
        <n v="7126.4499999999989"/>
        <n v="12027.980000000001"/>
        <n v="330.75"/>
        <n v="10738.44"/>
        <n v="6832.27"/>
        <n v="584.47"/>
        <n v="1006.27"/>
        <n v="7917.33"/>
        <n v="15537.9"/>
        <n v="2630.26"/>
        <n v="18667"/>
        <n v="24849.08"/>
        <n v="67163.350000000006"/>
        <n v="17807.73"/>
        <n v="2572.7600000000002"/>
        <n v="25995.15"/>
        <n v="55682.09"/>
        <n v="111839.09999999998"/>
        <n v="3301.5"/>
        <n v="50699.039999999994"/>
        <n v="345760.93000000005"/>
        <n v="83775.25"/>
        <n v="199501.93999999997"/>
        <n v="58102.77"/>
        <n v="171708.18"/>
        <n v="104112.91999999998"/>
        <n v="74572.779999999984"/>
        <n v="97121.41"/>
        <n v="177464.01"/>
        <n v="243959.91999999998"/>
        <n v="139399.53"/>
        <n v="146059.58999999997"/>
        <n v="394859.05000000005"/>
        <n v="189078.81000000003"/>
        <n v="24213.5"/>
        <n v="55062.85"/>
        <n v="15591.970000000001"/>
        <n v="62596.32"/>
        <n v="17577.109999999997"/>
        <n v="84751.87"/>
        <n v="27934.720000000001"/>
        <n v="21438.92"/>
        <n v="19990.82"/>
        <n v="29059.33"/>
        <n v="190137.25"/>
        <n v="136736.34999999998"/>
        <n v="132529.07999999999"/>
        <n v="82051.509999999995"/>
        <n v="21620.54"/>
        <n v="39344.89"/>
        <n v="14881.710000000001"/>
        <n v="564.55999999999995"/>
        <n v="48765.670000000006"/>
        <n v="5699.6100000000006"/>
        <n v="1263"/>
        <n v="1551.86"/>
        <n v="5617.58"/>
        <n v="124176.40999999999"/>
        <n v="7424.07"/>
        <n v="26182.65"/>
        <n v="3733.12"/>
        <n v="15537.04"/>
        <n v="15018.880000000001"/>
        <n v="14186.2"/>
        <n v="20502.719999999998"/>
        <n v="9890.1799999999985"/>
        <n v="2956.1299999999997"/>
        <n v="18155.64"/>
        <n v="6169"/>
        <n v="9755.9599999999991"/>
        <n v="7003"/>
        <n v="3708.2899999999995"/>
        <n v="1598.9199999999998"/>
        <n v="1809.54"/>
        <n v="77962.36"/>
        <n v="2268.75"/>
        <n v="71765.42"/>
        <n v="150664.20000000001"/>
        <n v="3127.869999999999"/>
        <n v="6563.8700000000008"/>
        <n v="1357.43"/>
        <n v="404.14"/>
        <n v="20675.940000000002"/>
        <n v="12469.620000000003"/>
        <n v="8276.31"/>
        <n v="7279.6"/>
        <n v="23246.12"/>
        <n v="1746.85"/>
        <n v="-3866.7200000000003"/>
        <n v="20931.91"/>
        <n v="26122.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Santos" refreshedDate="45946.709571064814" createdVersion="8" refreshedVersion="8" minRefreshableVersion="3" recordCount="395" xr:uid="{F0848ACB-2C2C-4713-A154-EFEB030CFD38}">
  <cacheSource type="worksheet">
    <worksheetSource ref="A1:T396" sheet="Banco"/>
  </cacheSource>
  <cacheFields count="20">
    <cacheField name="Conta Contábil" numFmtId="1">
      <sharedItems containsSemiMixedTypes="0" containsString="0" containsNumber="1" containsInteger="1" minValue="8101" maxValue="8412" count="16">
        <n v="8101"/>
        <n v="8113"/>
        <n v="8114"/>
        <n v="8127"/>
        <n v="8301"/>
        <n v="8325"/>
        <n v="8344"/>
        <n v="8401"/>
        <n v="8403"/>
        <n v="8406"/>
        <n v="8407"/>
        <n v="8408"/>
        <n v="8409"/>
        <n v="8410"/>
        <n v="8411"/>
        <n v="8412"/>
      </sharedItems>
    </cacheField>
    <cacheField name="Filial" numFmtId="1">
      <sharedItems containsSemiMixedTypes="0" containsString="0" containsNumber="1" containsInteger="1" minValue="20" maxValue="93"/>
    </cacheField>
    <cacheField name="Atividade" numFmtId="49">
      <sharedItems/>
    </cacheField>
    <cacheField name="CENTRO DE CUSTO" numFmtId="49">
      <sharedItems containsSemiMixedTypes="0" containsString="0" containsNumber="1" containsInteger="1" minValue="1" maxValue="40" count="22">
        <n v="8"/>
        <n v="35"/>
        <n v="40"/>
        <n v="33"/>
        <n v="19"/>
        <n v="27"/>
        <n v="1"/>
        <n v="34"/>
        <n v="13"/>
        <n v="15"/>
        <n v="14"/>
        <n v="20"/>
        <n v="31"/>
        <n v="18"/>
        <n v="30"/>
        <n v="32"/>
        <n v="38"/>
        <n v="39"/>
        <n v="36"/>
        <n v="29"/>
        <n v="37"/>
        <n v="17"/>
      </sharedItems>
    </cacheField>
    <cacheField name="Descricao" numFmtId="0">
      <sharedItems/>
    </cacheField>
    <cacheField name="jan/17" numFmtId="164">
      <sharedItems containsSemiMixedTypes="0" containsString="0" containsNumber="1" minValue="-8382.06" maxValue="570113.88" count="219">
        <n v="31832.54"/>
        <n v="20608.7"/>
        <n v="3945.54"/>
        <n v="0"/>
        <n v="16375.78"/>
        <n v="8137.61"/>
        <n v="58093.440000000002"/>
        <n v="12791.01"/>
        <n v="235.61"/>
        <n v="5234.6899999999996"/>
        <n v="37110.58"/>
        <n v="13265.79"/>
        <n v="5940.84"/>
        <n v="2320.19"/>
        <n v="805.85"/>
        <n v="4513.6000000000004"/>
        <n v="4828.75"/>
        <n v="13601.26"/>
        <n v="19711.28"/>
        <n v="14843.75"/>
        <n v="11358.33"/>
        <n v="4866.6499999999996"/>
        <n v="6707.89"/>
        <n v="2733.19"/>
        <n v="3191.55"/>
        <n v="12173.63"/>
        <n v="6906.47"/>
        <n v="1570.23"/>
        <n v="5993.76"/>
        <n v="3347.6"/>
        <n v="21889.49"/>
        <n v="8384.27"/>
        <n v="507.44"/>
        <n v="2296.4499999999998"/>
        <n v="12949.42"/>
        <n v="4935.2700000000004"/>
        <n v="2094.3000000000002"/>
        <n v="914.35"/>
        <n v="105.01"/>
        <n v="1486.95"/>
        <n v="1630.83"/>
        <n v="6828.13"/>
        <n v="7485.34"/>
        <n v="1059.1199999999999"/>
        <n v="4917.3500000000004"/>
        <n v="4114.3"/>
        <n v="2118.2399999999998"/>
        <n v="1647.59"/>
        <n v="2703.3"/>
        <n v="1017.45"/>
        <n v="1069.5"/>
        <n v="112.8"/>
        <n v="3296.69"/>
        <n v="1957.37"/>
        <n v="449.36"/>
        <n v="1702.46"/>
        <n v="958.88"/>
        <n v="6196.88"/>
        <n v="2433.21"/>
        <n v="658.29"/>
        <n v="3606.45"/>
        <n v="1407.16"/>
        <n v="605.16999999999996"/>
        <n v="221.69"/>
        <n v="19.93"/>
        <n v="431.28"/>
        <n v="410.19"/>
        <n v="1795.41"/>
        <n v="2079.9699999999998"/>
        <n v="1418.38"/>
        <n v="1147.49"/>
        <n v="470.92"/>
        <n v="800.97"/>
        <n v="292.81"/>
        <n v="308.02999999999997"/>
        <n v="630.02"/>
        <n v="433.65"/>
        <n v="504.53"/>
        <n v="266.91000000000003"/>
        <n v="4236.4399999999996"/>
        <n v="54.46"/>
        <n v="214.98"/>
        <n v="4452.74"/>
        <n v="340.48"/>
        <n v="160.25"/>
        <n v="557.26"/>
        <n v="1520.39"/>
        <n v="88.86"/>
        <n v="4537.5"/>
        <n v="6806.26"/>
        <n v="6806.25"/>
        <n v="13233.84"/>
        <n v="6805.98"/>
        <n v="5671.65"/>
        <n v="1890.55"/>
        <n v="1193.77"/>
        <n v="251.54"/>
        <n v="208.16"/>
        <n v="3402.73"/>
        <n v="3402.75"/>
        <n v="858.79"/>
        <n v="2040"/>
        <n v="5511.68"/>
        <n v="5246.31"/>
        <n v="42.23"/>
        <n v="10038.65"/>
        <n v="724.5"/>
        <n v="1086.72"/>
        <n v="1102.29"/>
        <n v="81.5"/>
        <n v="460.72"/>
        <n v="7830.42"/>
        <n v="4638.3999999999996"/>
        <n v="8319.18"/>
        <n v="16741.03"/>
        <n v="15941.4"/>
        <n v="-8382.06"/>
        <n v="72881.13"/>
        <n v="25170.14"/>
        <n v="9074.9500000000007"/>
        <n v="2002.08"/>
        <n v="78334.58"/>
        <n v="24740.03"/>
        <n v="2073.73"/>
        <n v="439.9"/>
        <n v="60632.73"/>
        <n v="57238.51"/>
        <n v="9708.23"/>
        <n v="9891.27"/>
        <n v="27772.03"/>
        <n v="640"/>
        <n v="105496.83"/>
        <n v="2512.08"/>
        <n v="73698.7"/>
        <n v="11602.42"/>
        <n v="1366.51"/>
        <n v="7408.68"/>
        <n v="31729.51"/>
        <n v="438.45"/>
        <n v="56854.32"/>
        <n v="658"/>
        <n v="2348.1"/>
        <n v="570113.88"/>
        <n v="11682.96"/>
        <n v="86082.15"/>
        <n v="85822.44"/>
        <n v="32421.77"/>
        <n v="45102.720000000001"/>
        <n v="134695.25"/>
        <n v="50648.73"/>
        <n v="16431.28"/>
        <n v="17201.23"/>
        <n v="14568.29"/>
        <n v="6044.77"/>
        <n v="37351.79"/>
        <n v="21831.07"/>
        <n v="45553.3"/>
        <n v="12323.89"/>
        <n v="26957.95"/>
        <n v="9719.5300000000007"/>
        <n v="3385.58"/>
        <n v="2696.81"/>
        <n v="616.23"/>
        <n v="1491.59"/>
        <n v="2626.16"/>
        <n v="1140"/>
        <n v="283.97000000000003"/>
        <n v="1622.52"/>
        <n v="153.72999999999999"/>
        <n v="142.82"/>
        <n v="4225.3100000000004"/>
        <n v="15069.5"/>
        <n v="18704.88"/>
        <n v="8926.5300000000007"/>
        <n v="13914.99"/>
        <n v="21393.65"/>
        <n v="8145.29"/>
        <n v="33321.35"/>
        <n v="6690.13"/>
        <n v="41079.379999999997"/>
        <n v="10810.66"/>
        <n v="10240.69"/>
        <n v="12735.83"/>
        <n v="12735.84"/>
        <n v="1811.97"/>
        <n v="1679.17"/>
        <n v="72533.16"/>
        <n v="42965.52"/>
        <n v="16066.62"/>
        <n v="39553.519999999997"/>
        <n v="14260.78"/>
        <n v="3121.89"/>
        <n v="2990.5"/>
        <n v="683.33"/>
        <n v="2619.9"/>
        <n v="8068.67"/>
        <n v="59445.74"/>
        <n v="15386.33"/>
        <n v="35494.06"/>
        <n v="9246.9"/>
        <n v="2088.19"/>
        <n v="4125"/>
        <n v="1612.15"/>
        <n v="7815.38"/>
        <n v="1071.1099999999999"/>
        <n v="279.42"/>
        <n v="221.96"/>
        <n v="6166.73"/>
        <n v="3639.49"/>
        <n v="1354.01"/>
        <n v="580.28"/>
        <n v="2586.84"/>
        <n v="802.81"/>
        <n v="7399.68"/>
        <n v="4613.28"/>
        <n v="382.59"/>
        <n v="182.53"/>
        <n v="26150"/>
        <n v="3493.7"/>
      </sharedItems>
    </cacheField>
    <cacheField name="fev/17" numFmtId="164">
      <sharedItems containsSemiMixedTypes="0" containsString="0" containsNumber="1" minValue="-415.76" maxValue="376250.19"/>
    </cacheField>
    <cacheField name="mar/17" numFmtId="164">
      <sharedItems containsSemiMixedTypes="0" containsString="0" containsNumber="1" minValue="-24608.720000000001" maxValue="192405.35"/>
    </cacheField>
    <cacheField name="abr/17" numFmtId="164">
      <sharedItems containsSemiMixedTypes="0" containsString="0" containsNumber="1" minValue="-18536.78" maxValue="169985.38"/>
    </cacheField>
    <cacheField name="mai/17" numFmtId="164">
      <sharedItems containsSemiMixedTypes="0" containsString="0" containsNumber="1" minValue="0" maxValue="159693.98000000001"/>
    </cacheField>
    <cacheField name="jan/18" numFmtId="164">
      <sharedItems containsSemiMixedTypes="0" containsString="0" containsNumber="1" minValue="-1929.55" maxValue="206653.04"/>
    </cacheField>
    <cacheField name="fev/18" numFmtId="164">
      <sharedItems containsSemiMixedTypes="0" containsString="0" containsNumber="1" minValue="-15197.5" maxValue="641659.13"/>
    </cacheField>
    <cacheField name="mar/18" numFmtId="164">
      <sharedItems containsSemiMixedTypes="0" containsString="0" containsNumber="1" minValue="-17933.96" maxValue="245797.98"/>
    </cacheField>
    <cacheField name="abr/18" numFmtId="164">
      <sharedItems containsSemiMixedTypes="0" containsString="0" containsNumber="1" minValue="-35155.11" maxValue="299912.32000000001"/>
    </cacheField>
    <cacheField name="mai/18" numFmtId="164">
      <sharedItems containsSemiMixedTypes="0" containsString="0" containsNumber="1" minValue="-35045.050000000003" maxValue="327072.71000000002"/>
    </cacheField>
    <cacheField name="Ajuste Conta" numFmtId="0">
      <sharedItems count="3">
        <s v="RH"/>
        <s v="Manutenção"/>
        <s v="Frete"/>
      </sharedItems>
    </cacheField>
    <cacheField name="Nome Filial" numFmtId="0">
      <sharedItems count="8">
        <s v="Parauapebas"/>
        <s v="São Luis"/>
        <s v="São Paulo ( Industrial )"/>
        <s v="Bahia"/>
        <s v="Imperatriz"/>
        <s v="Ananindeua"/>
        <s v="São Paulo ( Medicinal )"/>
        <s v="Pernambuco"/>
      </sharedItems>
    </cacheField>
    <cacheField name="Valores2" numFmtId="44">
      <sharedItems containsSemiMixedTypes="0" containsString="0" containsNumber="1" minValue="-3866.7200000000003" maxValue="2080130.6400000004"/>
    </cacheField>
    <cacheField name="Apenas Frete" numFmtId="44">
      <sharedItems containsMixedTypes="1" containsNumber="1" minValue="-3866.7200000000003" maxValue="1798418.7799999998" count="164">
        <s v=""/>
        <n v="19672.57"/>
        <n v="0"/>
        <n v="643631.66999999993"/>
        <n v="1017.88"/>
        <n v="220756.22999999998"/>
        <n v="16313.910000000002"/>
        <n v="27754.63"/>
        <n v="593765.19000000006"/>
        <n v="12580.9"/>
        <n v="540076.04999999993"/>
        <n v="167220.93"/>
        <n v="49264.57"/>
        <n v="376246.41000000003"/>
        <n v="5113.0199999999995"/>
        <n v="3457.96"/>
        <n v="1071501.9200000002"/>
        <n v="1289.08"/>
        <n v="60748.34"/>
        <n v="718537.07"/>
        <n v="117351.92"/>
        <n v="343485.41000000003"/>
        <n v="98630.54"/>
        <n v="302139.87"/>
        <n v="356164.87000000005"/>
        <n v="7990.2800000000007"/>
        <n v="12464.43"/>
        <n v="210207.69"/>
        <n v="85407.85"/>
        <n v="2676.2"/>
        <n v="320054.86"/>
        <n v="2882.29"/>
        <n v="30871.66"/>
        <n v="1510016.76"/>
        <n v="171334.35999999996"/>
        <n v="737789.38000000012"/>
        <n v="1031362.09"/>
        <n v="1798418.7799999998"/>
        <n v="391987.56999999995"/>
        <n v="1138508.7100000002"/>
        <n v="326.81"/>
        <n v="5002.66"/>
        <n v="424365.83"/>
        <n v="177361.91"/>
        <n v="146769.01999999999"/>
        <n v="157.5"/>
        <n v="99030.32"/>
        <n v="45105.72"/>
        <n v="116916.56"/>
        <n v="110482.94"/>
        <n v="106325.14000000001"/>
        <n v="65287.56"/>
        <n v="76396.11"/>
        <n v="279442"/>
        <n v="131690.58000000002"/>
        <n v="7988.5599999999995"/>
        <n v="267386.45"/>
        <n v="109535.68000000001"/>
        <n v="17828.309999999998"/>
        <n v="192.4"/>
        <n v="13173.289999999997"/>
        <n v="823.48"/>
        <n v="3766.98"/>
        <n v="15844.58"/>
        <n v="22641.309999999998"/>
        <n v="499.12"/>
        <n v="9098.0400000000009"/>
        <n v="4541.2299999999996"/>
        <n v="29.95"/>
        <n v="71.7"/>
        <n v="63977.599999999999"/>
        <n v="4594.97"/>
        <n v="17513.990000000002"/>
        <n v="7126.4499999999989"/>
        <n v="12027.980000000001"/>
        <n v="330.75"/>
        <n v="10738.44"/>
        <n v="6832.27"/>
        <n v="584.47"/>
        <n v="1006.27"/>
        <n v="7917.33"/>
        <n v="15537.9"/>
        <n v="2630.26"/>
        <n v="18667"/>
        <n v="24849.08"/>
        <n v="67163.350000000006"/>
        <n v="17807.73"/>
        <n v="2572.7600000000002"/>
        <n v="25995.15"/>
        <n v="55682.09"/>
        <n v="111839.09999999998"/>
        <n v="3301.5"/>
        <n v="50699.039999999994"/>
        <n v="345760.93000000005"/>
        <n v="83775.25"/>
        <n v="199501.93999999997"/>
        <n v="58102.77"/>
        <n v="171708.18"/>
        <n v="104112.91999999998"/>
        <n v="74572.779999999984"/>
        <n v="97121.41"/>
        <n v="177464.01"/>
        <n v="243959.91999999998"/>
        <n v="139399.53"/>
        <n v="146059.58999999997"/>
        <n v="394859.05000000005"/>
        <n v="189078.81000000003"/>
        <n v="24213.5"/>
        <n v="55062.85"/>
        <n v="15591.970000000001"/>
        <n v="62596.32"/>
        <n v="17577.109999999997"/>
        <n v="84751.87"/>
        <n v="27934.720000000001"/>
        <n v="21438.92"/>
        <n v="19990.82"/>
        <n v="29059.33"/>
        <n v="190137.25"/>
        <n v="136736.34999999998"/>
        <n v="132529.07999999999"/>
        <n v="82051.509999999995"/>
        <n v="21620.54"/>
        <n v="39344.89"/>
        <n v="14881.710000000001"/>
        <n v="564.55999999999995"/>
        <n v="48765.670000000006"/>
        <n v="5699.6100000000006"/>
        <n v="1263"/>
        <n v="1551.86"/>
        <n v="5617.58"/>
        <n v="124176.40999999999"/>
        <n v="7424.07"/>
        <n v="26182.65"/>
        <n v="3733.12"/>
        <n v="15537.04"/>
        <n v="15018.880000000001"/>
        <n v="14186.2"/>
        <n v="20502.719999999998"/>
        <n v="9890.1799999999985"/>
        <n v="2956.1299999999997"/>
        <n v="18155.64"/>
        <n v="6169"/>
        <n v="9755.9599999999991"/>
        <n v="7003"/>
        <n v="3708.2899999999995"/>
        <n v="1598.9199999999998"/>
        <n v="1809.54"/>
        <n v="77962.36"/>
        <n v="2268.75"/>
        <n v="71765.42"/>
        <n v="150664.20000000001"/>
        <n v="3127.869999999999"/>
        <n v="6563.8700000000008"/>
        <n v="1357.43"/>
        <n v="404.14"/>
        <n v="20675.940000000002"/>
        <n v="12469.620000000003"/>
        <n v="8276.31"/>
        <n v="7279.6"/>
        <n v="23246.12"/>
        <n v="1746.85"/>
        <n v="-3866.7200000000003"/>
        <n v="20931.91"/>
        <n v="26122.84"/>
      </sharedItems>
    </cacheField>
    <cacheField name="Apenas Distribuição" numFmtId="0">
      <sharedItems count="3">
        <s v="Outras Areas"/>
        <s v="Distribuição"/>
        <s v="" u="1"/>
      </sharedItems>
    </cacheField>
  </cacheFields>
  <extLst>
    <ext xmlns:x14="http://schemas.microsoft.com/office/spreadsheetml/2009/9/main" uri="{725AE2AE-9491-48be-B2B4-4EB974FC3084}">
      <x14:pivotCacheDefinition pivotCacheId="67602219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Santos" refreshedDate="45947.002111226851" createdVersion="8" refreshedVersion="8" minRefreshableVersion="3" recordCount="395" xr:uid="{D21F7F43-5748-4A7A-967F-6F49C0248DFF}">
  <cacheSource type="worksheet">
    <worksheetSource ref="A1:V396" sheet="Banco"/>
  </cacheSource>
  <cacheFields count="22">
    <cacheField name="Conta Contábil" numFmtId="1">
      <sharedItems containsSemiMixedTypes="0" containsString="0" containsNumber="1" containsInteger="1" minValue="8101" maxValue="8412"/>
    </cacheField>
    <cacheField name="Filial" numFmtId="1">
      <sharedItems containsSemiMixedTypes="0" containsString="0" containsNumber="1" containsInteger="1" minValue="20" maxValue="93" count="8">
        <n v="20"/>
        <n v="25"/>
        <n v="28"/>
        <n v="30"/>
        <n v="31"/>
        <n v="73"/>
        <n v="80"/>
        <n v="93"/>
      </sharedItems>
    </cacheField>
    <cacheField name="Atividade" numFmtId="49">
      <sharedItems count="2">
        <s v="1       "/>
        <s v="2       "/>
      </sharedItems>
    </cacheField>
    <cacheField name="CENTRO DE CUSTO" numFmtId="49">
      <sharedItems containsSemiMixedTypes="0" containsString="0" containsNumber="1" containsInteger="1" minValue="1" maxValue="40"/>
    </cacheField>
    <cacheField name="Descricao" numFmtId="0">
      <sharedItems count="105">
        <s v="Ordenados - Acond Camp"/>
        <s v="Ordenados Distribuicao Gasosa"/>
        <s v="Ordenados"/>
        <s v="Ordenados - Acond Sert"/>
        <s v="Ordenados - Acond PW"/>
        <s v="Ordenados Depto. Faturamento"/>
        <s v="Ordenados - Acond Contagem"/>
        <s v="Ordenados Acond. Gasoso"/>
        <s v="Ordenados - Acond Varg"/>
        <s v="Ordenados Líquido"/>
        <s v="Ordenados Acondicionamento Gasos"/>
        <s v="Ordenados Distribuição Gasosa"/>
        <s v="Ordenados - Acond PW M"/>
        <s v="I.N.S.S. Acondicionamento Gasoso"/>
        <s v="I.N.S.S. Distribuicao Gasosa"/>
        <s v="I.N.S.S."/>
        <s v="I.N.S.S. Depto. Faturamento"/>
        <s v="I.N.S.S. Acond. Gasoso"/>
        <s v="I.N.S.S. - Líquido"/>
        <s v="I.N.S.S. - Ventoxal"/>
        <s v="I.N.S.S. - Membras"/>
        <s v="I.N.S.S. - Distribuição Gasosa"/>
        <s v="I.N.S.S. Modulos e Misturadores"/>
        <s v="I.N.S.S. AT A Gama BRoxo"/>
        <s v="I.N.S.S. - ACONDICIONAMENT"/>
        <s v="I.N.S.S. - DISTRIBUICAO GA"/>
        <s v="I.N.S.S. - UNIDADES ON SIT"/>
        <s v="I.N.S.S. - LIQUIDO"/>
        <s v="I.N.S.S. - 1"/>
        <s v="F.G.T.S. Acondicionamento Gasoso"/>
        <s v="F.G.T.S. Distribuicao Gasosa"/>
        <s v="F.G.T.S."/>
        <s v="F.G.T.S. Acond. Gasoso"/>
        <s v="F.G.T.S. - Líquido"/>
        <s v="F.G.T.S. - Distribuição Gasosa"/>
        <s v="Horas Extras Acondicionamento Ga"/>
        <s v="Horas Extras Distribuicao Gasosa"/>
        <s v="Horas Extras - DG Camp"/>
        <s v="Horas Extras"/>
        <s v="Horas Extras - Mod Med PW"/>
        <s v="Horas Extras - Membr PW"/>
        <s v="Horas Extras - VSA PW"/>
        <s v="Horas Extras - DG Contagem"/>
        <s v="Horas Extras Acond. Gasoso"/>
        <s v="Horas Extras Líquido"/>
        <s v="Horas Extras - DG BRoxo"/>
        <s v="Horas Extras Mod Med PW M"/>
        <s v="Aluguel de Imoveis"/>
        <s v="Aluguel de Imoveis Acond PW"/>
        <s v="Aluguel de Imoveis DG G Seco PW"/>
        <s v="Aluguel de Imoveis DG PW"/>
        <s v="Aluguel de Imoveis Acond. Gasoso"/>
        <s v="Aluguel de Imoveis DG Contagem"/>
        <s v="Aluguel de Imoveis Líquido"/>
        <s v="Aluguel de Imoveis Distribuição"/>
        <s v="Aluguel de Imoveis DG PW M"/>
        <s v="Outras Remuneracoes a Terceiros"/>
        <s v="Serv. Prestados Projetos Espec."/>
        <s v="SERVS PREST PROJ ESPECIAIS"/>
        <s v="Para Vendas Distribuicao Liquida"/>
        <s v="Para Vendas"/>
        <s v="Para Vendas Distribuicao Gasosa"/>
        <s v="Para Vendas Distribuição Argônio"/>
        <s v="Para Vendas DG H2 Contagem"/>
        <s v="Para Vendas DG Contagem"/>
        <s v="Para Vendas DL CO2 Varginha"/>
        <s v="Para Vendas Pr Liq BRoxo"/>
        <s v="Para Vendas - Distribuição Liqui"/>
        <s v="Para Vendas 1"/>
        <s v="Para Vendas Distribuição Gasosa"/>
        <s v="Para Transferencias"/>
        <s v="Para Transferencias MEDICINAL-SA"/>
        <s v="Para Transferencias Distribuição"/>
        <s v="Outros Transportes"/>
        <s v="Outros Transportes Modulos e Mis"/>
        <s v="Outros Transportes DG Sert"/>
        <s v="Outros Transportes DG Contagem"/>
        <s v="Outros Transportes Membranas"/>
        <s v="Outros Transportes - Líquido"/>
        <s v="Outros Transportes Acondicionamento Gaso"/>
        <s v="Frete Variavel Vendas"/>
        <s v="Fretes Extraordinários Acondicio"/>
        <s v="Fretes Extraordinários Distribui"/>
        <s v="Fretes Extraordinários DG Camp"/>
        <s v="Fretes Extraordinários DG Sert"/>
        <s v="Fretes Extraordinários"/>
        <s v="Fretes Extraordinários Distrib."/>
        <s v="Fretes Extraordinários DG Contag"/>
        <s v="Pedagio s/frete DG Camp"/>
        <s v="Pedagio s/frete"/>
        <s v="Pedagio s/frete DG Sert"/>
        <s v="Pedagio s/frete DG PW"/>
        <s v="Pedagio s/frete DL Contagem"/>
        <s v="Pedagio s/frete DG Contagem"/>
        <s v="Pedagio s/frete distribuicao CO2"/>
        <s v="Pedagio s/frete DISTRIBUICAO GAS"/>
        <s v="Pedagio s/frete DL BRoxo"/>
        <s v="Pedagio s/frete Distribuição Arg"/>
        <s v="Pedagio s/frete DG BRoxo"/>
        <s v="Pedagio s/frete DL CO2 BRoxo"/>
        <s v="Pedagio s/frete DG PW M"/>
        <s v="Pedagio s/ Frete Transferencia"/>
        <s v="Transportes Offshore"/>
        <s v="Transportes Offshore - Belford Roxo"/>
        <s v="Frete Extra"/>
      </sharedItems>
    </cacheField>
    <cacheField name="jan/17" numFmtId="164">
      <sharedItems containsSemiMixedTypes="0" containsString="0" containsNumber="1" minValue="-8382.06" maxValue="570113.88"/>
    </cacheField>
    <cacheField name="fev/17" numFmtId="164">
      <sharedItems containsSemiMixedTypes="0" containsString="0" containsNumber="1" minValue="-415.76" maxValue="376250.19"/>
    </cacheField>
    <cacheField name="mar/17" numFmtId="164">
      <sharedItems containsSemiMixedTypes="0" containsString="0" containsNumber="1" minValue="-24608.720000000001" maxValue="192405.35"/>
    </cacheField>
    <cacheField name="abr/17" numFmtId="164">
      <sharedItems containsSemiMixedTypes="0" containsString="0" containsNumber="1" minValue="-18536.78" maxValue="169985.38"/>
    </cacheField>
    <cacheField name="mai/17" numFmtId="164">
      <sharedItems containsSemiMixedTypes="0" containsString="0" containsNumber="1" minValue="0" maxValue="159693.98000000001"/>
    </cacheField>
    <cacheField name="jan/18" numFmtId="164">
      <sharedItems containsSemiMixedTypes="0" containsString="0" containsNumber="1" minValue="-1929.55" maxValue="206653.04"/>
    </cacheField>
    <cacheField name="fev/18" numFmtId="164">
      <sharedItems containsSemiMixedTypes="0" containsString="0" containsNumber="1" minValue="-15197.5" maxValue="641659.13"/>
    </cacheField>
    <cacheField name="mar/18" numFmtId="164">
      <sharedItems containsSemiMixedTypes="0" containsString="0" containsNumber="1" minValue="-17933.96" maxValue="245797.98"/>
    </cacheField>
    <cacheField name="abr/18" numFmtId="164">
      <sharedItems containsSemiMixedTypes="0" containsString="0" containsNumber="1" minValue="-35155.11" maxValue="299912.32000000001"/>
    </cacheField>
    <cacheField name="mai/18" numFmtId="164">
      <sharedItems containsSemiMixedTypes="0" containsString="0" containsNumber="1" minValue="-35045.050000000003" maxValue="327072.71000000002"/>
    </cacheField>
    <cacheField name="Ajuste Conta" numFmtId="0">
      <sharedItems count="3">
        <s v="RH"/>
        <s v="Manutenção"/>
        <s v="Frete"/>
      </sharedItems>
    </cacheField>
    <cacheField name="Nome Filial" numFmtId="0">
      <sharedItems count="8">
        <s v="Parauapebas"/>
        <s v="São Luis"/>
        <s v="São Paulo ( Industrial )"/>
        <s v="Bahia"/>
        <s v="Imperatriz"/>
        <s v="Ananindeua"/>
        <s v="São Paulo ( Medicinal )"/>
        <s v="Pernambuco"/>
      </sharedItems>
    </cacheField>
    <cacheField name="Valores2" numFmtId="44">
      <sharedItems containsSemiMixedTypes="0" containsString="0" containsNumber="1" minValue="-3866.7200000000003" maxValue="2080130.6400000004"/>
    </cacheField>
    <cacheField name="Apenas Frete" numFmtId="44">
      <sharedItems containsMixedTypes="1" containsNumber="1" minValue="-3866.7200000000003" maxValue="1798418.7799999998"/>
    </cacheField>
    <cacheField name="Apenas Distribuição" numFmtId="0">
      <sharedItems count="2">
        <s v="Outras Areas"/>
        <s v="Distribuição"/>
      </sharedItems>
    </cacheField>
    <cacheField name="Total 2017" numFmtId="164">
      <sharedItems containsSemiMixedTypes="0" containsString="0" containsNumber="1" minValue="-359.16" maxValue="1173019.4800000002" count="291">
        <n v="161584.33000000002"/>
        <n v="132891.01"/>
        <n v="17097.46"/>
        <n v="0"/>
        <n v="87503.56"/>
        <n v="5220"/>
        <n v="39669.1"/>
        <n v="316234.19"/>
        <n v="63955.05"/>
        <n v="235.61"/>
        <n v="25955.109999999997"/>
        <n v="202906.22"/>
        <n v="63206.71"/>
        <n v="28953.260000000002"/>
        <n v="11923.79"/>
        <n v="10917.369999999999"/>
        <n v="22568"/>
        <n v="33299.949999999997"/>
        <n v="61453.61"/>
        <n v="103174.98"/>
        <n v="66695.55"/>
        <n v="46900.739999999991"/>
        <n v="24333.25"/>
        <n v="29067.510000000002"/>
        <n v="12074.630000000001"/>
        <n v="15446.55"/>
        <n v="61874.670000000006"/>
        <n v="49210.01"/>
        <n v="6356.42"/>
        <n v="31967.129999999997"/>
        <n v="1692.9"/>
        <n v="15376.92"/>
        <n v="126733.04000000001"/>
        <n v="41942.21"/>
        <n v="853.56"/>
        <n v="10999.68"/>
        <n v="76194.509999999995"/>
        <n v="24082.66"/>
        <n v="10255.170000000002"/>
        <n v="4834.79"/>
        <n v="4487.7300000000005"/>
        <n v="7434.8200000000006"/>
        <n v="11105.85"/>
        <n v="30499.510000000002"/>
        <n v="45084.17"/>
        <n v="4470.47"/>
        <n v="21134.66"/>
        <n v="17967.370000000003"/>
        <n v="8940.92"/>
        <n v="8940.94"/>
        <n v="8848.880000000001"/>
        <n v="11655.070000000002"/>
        <n v="4304.79"/>
        <n v="5299.0899999999992"/>
        <n v="564"/>
        <n v="-359.16"/>
        <n v="-271.16000000000003"/>
        <n v="-262.77"/>
        <n v="-293.69"/>
        <n v="-301.67"/>
        <n v="-201.27"/>
        <n v="17114.419999999998"/>
        <n v="14132.98"/>
        <n v="1803.94"/>
        <n v="9104.42"/>
        <n v="501.6"/>
        <n v="4391.07"/>
        <n v="36123.17"/>
        <n v="12172.2"/>
        <n v="3148.39"/>
        <n v="21424.429999999997"/>
        <n v="6610.74"/>
        <n v="2961.77"/>
        <n v="1186.4199999999998"/>
        <n v="1273.8000000000002"/>
        <n v="2156.4399999999996"/>
        <n v="3141.6299999999997"/>
        <n v="7898.29"/>
        <n v="12631.71"/>
        <n v="6105"/>
        <n v="4586.29"/>
        <n v="2535.59"/>
        <n v="3498.0500000000006"/>
        <n v="1232.22"/>
        <n v="1525.8799999999999"/>
        <n v="2841.5600000000004"/>
        <n v="3495.69"/>
        <n v="690.8599999999999"/>
        <n v="390.53"/>
        <n v="266.91000000000003"/>
        <n v="27803.47"/>
        <n v="455.06999999999994"/>
        <n v="1796.32"/>
        <n v="17812.59"/>
        <n v="1301.4100000000001"/>
        <n v="7638.13"/>
        <n v="3725.09"/>
        <n v="1183.49"/>
        <n v="315.14"/>
        <n v="1114.4499999999998"/>
        <n v="3250.1900000000005"/>
        <n v="14371.62"/>
        <n v="1262.0999999999999"/>
        <n v="1617.9299999999998"/>
        <n v="742.47"/>
        <n v="23993.510000000002"/>
        <n v="35990.300000000003"/>
        <n v="35990.26"/>
        <n v="62747.58"/>
        <n v="32270.22"/>
        <n v="26891.87"/>
        <n v="8963.9700000000012"/>
        <n v="8052.1900000000005"/>
        <n v="5968.85"/>
        <n v="1257.7"/>
        <n v="1040.8"/>
        <n v="16197.03"/>
        <n v="16197.09"/>
        <n v="4087.83"/>
        <n v="9556.2200000000012"/>
        <n v="8624.5499999999993"/>
        <n v="2400"/>
        <n v="2868.9700000000003"/>
        <n v="35335.26"/>
        <n v="272.5"/>
        <n v="26837.360000000001"/>
        <n v="28772.48"/>
        <n v="524.28"/>
        <n v="1165"/>
        <n v="44547.409999999996"/>
        <n v="4389.7"/>
        <n v="6584.4800000000005"/>
        <n v="1200"/>
        <n v="7844.1900000000005"/>
        <n v="1402.45"/>
        <n v="6021.75"/>
        <n v="189"/>
        <n v="10637.25"/>
        <n v="69934.080000000002"/>
        <n v="6749.48"/>
        <n v="27678.219999999998"/>
        <n v="491.04"/>
        <n v="1887.98"/>
        <n v="13876"/>
        <n v="32119.21"/>
        <n v="135487.84"/>
        <n v="39167.93"/>
        <n v="5684.46"/>
        <n v="1010.79"/>
        <n v="972.1"/>
        <n v="92318.49"/>
        <n v="443932.52999999997"/>
        <n v="147748.12000000002"/>
        <n v="65943.53"/>
        <n v="7228.6900000000005"/>
        <n v="404631.98"/>
        <n v="92917.139999999985"/>
        <n v="8427.25"/>
        <n v="18446.62"/>
        <n v="298350.16000000003"/>
        <n v="879.71"/>
        <n v="342104.36"/>
        <n v="71810.490000000005"/>
        <n v="59155.839999999997"/>
        <n v="136293.93"/>
        <n v="4097.96"/>
        <n v="564891.88"/>
        <n v="18967.46"/>
        <n v="314236.86"/>
        <n v="63413.069999999992"/>
        <n v="163928.01999999999"/>
        <n v="51906.159999999996"/>
        <n v="124878.09"/>
        <n v="197006.8"/>
        <n v="2821.48"/>
        <n v="68159.05"/>
        <n v="48805.299999999996"/>
        <n v="438.45"/>
        <n v="183708.72000000003"/>
        <n v="658"/>
        <n v="18110.349999999999"/>
        <n v="1173019.4800000002"/>
        <n v="84977.95"/>
        <n v="466852.38"/>
        <n v="455685.91000000003"/>
        <n v="727718.19"/>
        <n v="246657.49000000002"/>
        <n v="655901.63"/>
        <n v="326.81"/>
        <n v="242294.75999999998"/>
        <n v="87224.169999999984"/>
        <n v="78466.89"/>
        <n v="60601.869999999995"/>
        <n v="29286.19"/>
        <n v="95767.44"/>
        <n v="64567.71"/>
        <n v="65888.94"/>
        <n v="27514.53"/>
        <n v="61936.03"/>
        <n v="184963.37000000002"/>
        <n v="57149.069999999992"/>
        <n v="7988.5599999999995"/>
        <n v="170363.2"/>
        <n v="61227.92"/>
        <n v="8808.94"/>
        <n v="11692.589999999998"/>
        <n v="423"/>
        <n v="3063.98"/>
        <n v="6715.119999999999"/>
        <n v="13401.789999999999"/>
        <n v="499.12"/>
        <n v="7733.41"/>
        <n v="2974.0599999999995"/>
        <n v="26829.46"/>
        <n v="4594.97"/>
        <n v="5427.2000000000007"/>
        <n v="1690.1399999999999"/>
        <n v="7885.59"/>
        <n v="330.75"/>
        <n v="7689.62"/>
        <n v="1314.39"/>
        <n v="522.5"/>
        <n v="15043.22"/>
        <n v="11558.970000000001"/>
        <n v="32186.28"/>
        <n v="38991"/>
        <n v="20254.620000000003"/>
        <n v="18085.13"/>
        <n v="23763.55"/>
        <n v="81469.58"/>
        <n v="29522.059999999998"/>
        <n v="224143.99"/>
        <n v="46147.78"/>
        <n v="132599.87"/>
        <n v="30584.41"/>
        <n v="91842.72"/>
        <n v="80199.199999999997"/>
        <n v="66750.92"/>
        <n v="1811.97"/>
        <n v="82946.540000000008"/>
        <n v="182446.53"/>
        <n v="108218.64"/>
        <n v="74841.91"/>
        <n v="229966.33000000002"/>
        <n v="83385.19"/>
        <n v="15679.130000000001"/>
        <n v="17428.14"/>
        <n v="3883.6800000000003"/>
        <n v="13598.099999999999"/>
        <n v="14823.119999999999"/>
        <n v="36540.839999999997"/>
        <n v="1478.02"/>
        <n v="1388.53"/>
        <n v="1496.89"/>
        <n v="11290.66"/>
        <n v="130791.15999999999"/>
        <n v="53707.31"/>
        <n v="116457.56"/>
        <n v="50013.17"/>
        <n v="10476.170000000002"/>
        <n v="22407.58"/>
        <n v="9842.9500000000007"/>
        <n v="564.55999999999995"/>
        <n v="26468.510000000002"/>
        <n v="4807.8599999999997"/>
        <n v="382.14"/>
        <n v="1831.28"/>
        <n v="5839.54"/>
        <n v="19408.829999999998"/>
        <n v="10768.099999999999"/>
        <n v="11272.64"/>
        <n v="6868.9"/>
        <n v="2302.0300000000002"/>
        <n v="10886.68"/>
        <n v="1410.93"/>
        <n v="10981.79"/>
        <n v="7071.43"/>
        <n v="1404.03"/>
        <n v="1044.3200000000002"/>
        <n v="1809.54"/>
        <n v="77962.36"/>
        <n v="97915.42"/>
        <n v="300"/>
        <n v="6323.63"/>
        <n v="2200"/>
        <n v="3180"/>
        <n v="924.67000000000121"/>
        <n v="10481.1"/>
        <n v="3200"/>
        <n v="793.82999999999993"/>
        <n v="6699.93"/>
      </sharedItems>
    </cacheField>
    <cacheField name="Total 2018" numFmtId="164">
      <sharedItems containsSemiMixedTypes="0" containsString="0" containsNumber="1" minValue="-15197.5" maxValue="1103122.35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n v="8101"/>
    <x v="0"/>
    <s v="1       "/>
    <x v="0"/>
    <s v="Ordenados - Acond Camp"/>
    <n v="31832.54"/>
    <n v="31673.11"/>
    <n v="33122.120000000003"/>
    <n v="30186.42"/>
    <n v="34770.14"/>
    <n v="26484.68"/>
    <n v="29306.47"/>
    <n v="30190.7"/>
    <n v="35284.480000000003"/>
    <n v="33324.53"/>
    <s v="RH"/>
    <x v="0"/>
    <n v="316175.19000000006"/>
    <x v="0"/>
  </r>
  <r>
    <n v="8101"/>
    <x v="0"/>
    <s v="1       "/>
    <x v="1"/>
    <s v="Ordenados Distribuicao Gasosa"/>
    <n v="20608.7"/>
    <n v="28826.81"/>
    <n v="25801.88"/>
    <n v="28826.81"/>
    <n v="28826.81"/>
    <n v="26641.66"/>
    <n v="26765.99"/>
    <n v="23613.06"/>
    <n v="26765.99"/>
    <n v="26765.99"/>
    <s v="RH"/>
    <x v="0"/>
    <n v="263443.7"/>
    <x v="0"/>
  </r>
  <r>
    <n v="8101"/>
    <x v="0"/>
    <s v="2       "/>
    <x v="1"/>
    <s v="Ordenados"/>
    <n v="3945.54"/>
    <n v="3945.54"/>
    <n v="3945.54"/>
    <n v="3945.54"/>
    <n v="1315.3"/>
    <n v="4112.51"/>
    <n v="4112.51"/>
    <n v="4112.51"/>
    <n v="4112.51"/>
    <n v="1370.96"/>
    <s v="RH"/>
    <x v="0"/>
    <n v="34918.460000000006"/>
    <x v="0"/>
  </r>
  <r>
    <n v="8101"/>
    <x v="0"/>
    <s v="2       "/>
    <x v="2"/>
    <s v="Ordenados"/>
    <n v="0"/>
    <n v="0"/>
    <n v="0"/>
    <n v="0"/>
    <n v="0"/>
    <n v="10528.08"/>
    <n v="14718.34"/>
    <n v="15618.34"/>
    <n v="15618.34"/>
    <n v="15618.34"/>
    <s v="RH"/>
    <x v="0"/>
    <n v="72101.439999999988"/>
    <x v="0"/>
  </r>
  <r>
    <n v="8101"/>
    <x v="1"/>
    <s v="1       "/>
    <x v="0"/>
    <s v="Ordenados - Acond Sert"/>
    <n v="16375.78"/>
    <n v="17459.849999999999"/>
    <n v="18555.22"/>
    <n v="17156.810000000001"/>
    <n v="17955.900000000001"/>
    <n v="17049.73"/>
    <n v="18015.759999999998"/>
    <n v="20312.23"/>
    <n v="21578.2"/>
    <n v="19495.93"/>
    <s v="RH"/>
    <x v="1"/>
    <n v="183955.41"/>
    <x v="0"/>
  </r>
  <r>
    <n v="8101"/>
    <x v="1"/>
    <s v="1       "/>
    <x v="3"/>
    <s v="Ordenados"/>
    <n v="0"/>
    <n v="0"/>
    <n v="0"/>
    <n v="2520"/>
    <n v="2700"/>
    <n v="2728.62"/>
    <n v="2728.62"/>
    <n v="2728.62"/>
    <n v="2728.62"/>
    <n v="2728.62"/>
    <s v="RH"/>
    <x v="1"/>
    <n v="18863.099999999999"/>
    <x v="0"/>
  </r>
  <r>
    <n v="8101"/>
    <x v="1"/>
    <s v="1       "/>
    <x v="1"/>
    <s v="Ordenados Distribuicao Gasosa"/>
    <n v="8137.61"/>
    <n v="8137.61"/>
    <n v="8137.61"/>
    <n v="7118.66"/>
    <n v="8137.61"/>
    <n v="8481.9699999999993"/>
    <n v="8481.9699999999993"/>
    <n v="8481.9699999999993"/>
    <n v="6709.03"/>
    <n v="8355.33"/>
    <s v="RH"/>
    <x v="1"/>
    <n v="80179.37000000001"/>
    <x v="0"/>
  </r>
  <r>
    <n v="8101"/>
    <x v="1"/>
    <s v="2       "/>
    <x v="2"/>
    <s v="Ordenados"/>
    <n v="0"/>
    <n v="0"/>
    <n v="0"/>
    <n v="0"/>
    <n v="0"/>
    <n v="4897.3"/>
    <n v="6247.3"/>
    <n v="7597.3"/>
    <n v="7597.3"/>
    <n v="7597.3"/>
    <s v="RH"/>
    <x v="1"/>
    <n v="33936.5"/>
    <x v="0"/>
  </r>
  <r>
    <n v="8101"/>
    <x v="2"/>
    <s v="1       "/>
    <x v="0"/>
    <s v="Ordenados - Acond PW"/>
    <n v="58093.440000000002"/>
    <n v="64533.31"/>
    <n v="64558.59"/>
    <n v="65099.839999999997"/>
    <n v="63949.01"/>
    <n v="54801.35"/>
    <n v="61931.71"/>
    <n v="61191.360000000001"/>
    <n v="61790.8"/>
    <n v="62422.9"/>
    <s v="RH"/>
    <x v="2"/>
    <n v="618372.31000000006"/>
    <x v="0"/>
  </r>
  <r>
    <n v="8101"/>
    <x v="2"/>
    <s v="1       "/>
    <x v="4"/>
    <s v="Ordenados"/>
    <n v="12791.01"/>
    <n v="12791.01"/>
    <n v="12791.01"/>
    <n v="12791.01"/>
    <n v="12791.01"/>
    <n v="13332.29"/>
    <n v="13332.29"/>
    <n v="13332.29"/>
    <n v="13332.29"/>
    <n v="13332.29"/>
    <s v="RH"/>
    <x v="2"/>
    <n v="130616.50000000003"/>
    <x v="0"/>
  </r>
  <r>
    <n v="8101"/>
    <x v="2"/>
    <s v="1       "/>
    <x v="5"/>
    <s v="Ordenados Depto. Faturamento"/>
    <n v="235.61"/>
    <n v="0"/>
    <n v="0"/>
    <n v="0"/>
    <n v="0"/>
    <n v="0"/>
    <n v="0"/>
    <n v="0"/>
    <n v="0"/>
    <n v="0"/>
    <s v="RH"/>
    <x v="2"/>
    <n v="235.61"/>
    <x v="0"/>
  </r>
  <r>
    <n v="8101"/>
    <x v="2"/>
    <s v="1       "/>
    <x v="3"/>
    <s v="Ordenados"/>
    <n v="5234.6899999999996"/>
    <n v="5234.6899999999996"/>
    <n v="5234.6899999999996"/>
    <n v="5016.3500000000004"/>
    <n v="5234.6899999999996"/>
    <n v="9251.8700000000008"/>
    <n v="9251.8700000000008"/>
    <n v="9251.8700000000008"/>
    <n v="7867.41"/>
    <n v="8776.0499999999993"/>
    <s v="RH"/>
    <x v="2"/>
    <n v="70354.180000000008"/>
    <x v="0"/>
  </r>
  <r>
    <n v="8101"/>
    <x v="2"/>
    <s v="1       "/>
    <x v="1"/>
    <s v="Ordenados Distribuicao Gasosa"/>
    <n v="37110.58"/>
    <n v="40565.800000000003"/>
    <n v="41422.410000000003"/>
    <n v="42385.02"/>
    <n v="41422.410000000003"/>
    <n v="26764.35"/>
    <n v="36505.75"/>
    <n v="32438.37"/>
    <n v="37930.99"/>
    <n v="36737.65"/>
    <s v="RH"/>
    <x v="2"/>
    <n v="373283.33"/>
    <x v="0"/>
  </r>
  <r>
    <n v="8101"/>
    <x v="3"/>
    <s v="1       "/>
    <x v="0"/>
    <s v="Ordenados - Acond Contagem"/>
    <n v="13265.79"/>
    <n v="13102.71"/>
    <n v="10210.74"/>
    <n v="11678.39"/>
    <n v="14949.08"/>
    <n v="12094.5"/>
    <n v="13806.76"/>
    <n v="13806.76"/>
    <n v="13806.76"/>
    <n v="13806.76"/>
    <s v="RH"/>
    <x v="3"/>
    <n v="130528.24999999997"/>
    <x v="0"/>
  </r>
  <r>
    <n v="8101"/>
    <x v="3"/>
    <s v="1       "/>
    <x v="3"/>
    <s v="Ordenados"/>
    <n v="5940.84"/>
    <n v="4218.8500000000004"/>
    <n v="5940.84"/>
    <n v="5940.84"/>
    <n v="6911.89"/>
    <n v="5333.84"/>
    <n v="5333.84"/>
    <n v="6237.88"/>
    <n v="3887.37"/>
    <n v="6237.88"/>
    <s v="RH"/>
    <x v="3"/>
    <n v="55984.07"/>
    <x v="0"/>
  </r>
  <r>
    <n v="8101"/>
    <x v="3"/>
    <s v="1       "/>
    <x v="1"/>
    <s v="Ordenados Distribuicao Gasosa"/>
    <n v="2320.19"/>
    <n v="2320.19"/>
    <n v="2320.19"/>
    <n v="2320.19"/>
    <n v="2643.03"/>
    <n v="2426.4499999999998"/>
    <n v="2426.4499999999998"/>
    <n v="2426.4499999999998"/>
    <n v="2426.4499999999998"/>
    <n v="2426.4499999999998"/>
    <s v="RH"/>
    <x v="3"/>
    <n v="24056.040000000005"/>
    <x v="0"/>
  </r>
  <r>
    <n v="8101"/>
    <x v="3"/>
    <s v="2       "/>
    <x v="0"/>
    <s v="Ordenados Acond. Gasoso"/>
    <n v="805.85"/>
    <n v="2417.56"/>
    <n v="2417.56"/>
    <n v="2417.56"/>
    <n v="2858.84"/>
    <n v="2030.75"/>
    <n v="2538.44"/>
    <n v="2538.44"/>
    <n v="2538.44"/>
    <n v="2538.44"/>
    <s v="RH"/>
    <x v="3"/>
    <n v="23101.879999999997"/>
    <x v="0"/>
  </r>
  <r>
    <n v="8101"/>
    <x v="3"/>
    <s v="2       "/>
    <x v="2"/>
    <s v="Ordenados"/>
    <n v="0"/>
    <n v="0"/>
    <n v="0"/>
    <n v="0"/>
    <n v="0"/>
    <n v="20168.07"/>
    <n v="19248.03"/>
    <n v="24343.79"/>
    <n v="23293.78"/>
    <n v="22760.53"/>
    <s v="RH"/>
    <x v="3"/>
    <n v="109814.2"/>
    <x v="0"/>
  </r>
  <r>
    <n v="8101"/>
    <x v="4"/>
    <s v="1       "/>
    <x v="0"/>
    <s v="Ordenados - Acond Varg"/>
    <n v="4513.6000000000004"/>
    <n v="4513.6000000000004"/>
    <n v="4513.6000000000004"/>
    <n v="4513.6000000000004"/>
    <n v="4513.6000000000004"/>
    <n v="4435.57"/>
    <n v="4359.09"/>
    <n v="3288.44"/>
    <n v="4588.5200000000004"/>
    <n v="4588.5200000000004"/>
    <s v="RH"/>
    <x v="4"/>
    <n v="43828.14"/>
    <x v="0"/>
  </r>
  <r>
    <n v="8101"/>
    <x v="4"/>
    <s v="1       "/>
    <x v="1"/>
    <s v="Ordenados Distribuicao Gasosa"/>
    <n v="4828.75"/>
    <n v="6592.8"/>
    <n v="7292.8"/>
    <n v="7292.8"/>
    <n v="7292.8"/>
    <n v="5359.12"/>
    <n v="7412.42"/>
    <n v="7412.42"/>
    <n v="7412.42"/>
    <n v="7412.42"/>
    <s v="RH"/>
    <x v="4"/>
    <n v="68308.75"/>
    <x v="0"/>
  </r>
  <r>
    <n v="8101"/>
    <x v="5"/>
    <s v="1       "/>
    <x v="6"/>
    <s v="Ordenados Líquido"/>
    <n v="13601.26"/>
    <n v="13601.26"/>
    <n v="13601.26"/>
    <n v="13601.26"/>
    <n v="7048.57"/>
    <n v="17086.2"/>
    <n v="18086.21"/>
    <n v="14070.55"/>
    <n v="14070.55"/>
    <n v="14070.55"/>
    <s v="RH"/>
    <x v="5"/>
    <n v="138837.66999999998"/>
    <x v="0"/>
  </r>
  <r>
    <n v="8101"/>
    <x v="5"/>
    <s v="1       "/>
    <x v="0"/>
    <s v="Ordenados Acondicionamento Gasos"/>
    <n v="19711.28"/>
    <n v="23720.799999999999"/>
    <n v="20331.45"/>
    <n v="21295.67"/>
    <n v="18115.78"/>
    <n v="17607.2"/>
    <n v="17245.29"/>
    <n v="16903.54"/>
    <n v="15578.22"/>
    <n v="16955.41"/>
    <s v="RH"/>
    <x v="5"/>
    <n v="187464.64"/>
    <x v="0"/>
  </r>
  <r>
    <n v="8101"/>
    <x v="5"/>
    <s v="1       "/>
    <x v="3"/>
    <s v="Ordenados"/>
    <n v="14843.75"/>
    <n v="14843.75"/>
    <n v="14843.75"/>
    <n v="8689.91"/>
    <n v="13474.39"/>
    <n v="15589.64"/>
    <n v="15589.64"/>
    <n v="12655.03"/>
    <n v="15589.64"/>
    <n v="8131.14"/>
    <s v="RH"/>
    <x v="5"/>
    <n v="134250.64000000001"/>
    <x v="0"/>
  </r>
  <r>
    <n v="8101"/>
    <x v="5"/>
    <s v="1       "/>
    <x v="1"/>
    <s v="Ordenados Distribuição Gasosa"/>
    <n v="11358.33"/>
    <n v="9507.9"/>
    <n v="7977.33"/>
    <n v="9610.1299999999992"/>
    <n v="8447.0499999999993"/>
    <n v="7508.67"/>
    <n v="7508.67"/>
    <n v="7508.67"/>
    <n v="7508.67"/>
    <n v="7508.67"/>
    <s v="RH"/>
    <x v="5"/>
    <n v="84444.089999999982"/>
    <x v="0"/>
  </r>
  <r>
    <n v="8101"/>
    <x v="5"/>
    <s v="2       "/>
    <x v="2"/>
    <s v="Ordenados"/>
    <n v="0"/>
    <n v="0"/>
    <n v="0"/>
    <n v="0"/>
    <n v="0"/>
    <n v="3800"/>
    <n v="3800"/>
    <n v="3800"/>
    <n v="3800"/>
    <n v="3800"/>
    <s v="RH"/>
    <x v="5"/>
    <n v="19000"/>
    <x v="0"/>
  </r>
  <r>
    <n v="8101"/>
    <x v="6"/>
    <s v="2       "/>
    <x v="0"/>
    <s v="Ordenados - Acond PW M"/>
    <n v="4866.6499999999996"/>
    <n v="4866.6499999999996"/>
    <n v="4866.6499999999996"/>
    <n v="4866.6499999999996"/>
    <n v="4866.6499999999996"/>
    <n v="5072.59"/>
    <n v="5072.59"/>
    <n v="5072.59"/>
    <n v="5072.59"/>
    <n v="4710.4399999999996"/>
    <s v="RH"/>
    <x v="6"/>
    <n v="49334.05"/>
    <x v="0"/>
  </r>
  <r>
    <n v="8101"/>
    <x v="6"/>
    <s v="2       "/>
    <x v="7"/>
    <s v="Ordenados"/>
    <n v="0"/>
    <n v="0"/>
    <n v="0"/>
    <n v="0"/>
    <n v="0"/>
    <n v="0"/>
    <n v="2372.11"/>
    <n v="3094.05"/>
    <n v="3094.05"/>
    <n v="3094.05"/>
    <s v="RH"/>
    <x v="6"/>
    <n v="11654.259999999998"/>
    <x v="0"/>
  </r>
  <r>
    <n v="8101"/>
    <x v="6"/>
    <s v="2       "/>
    <x v="1"/>
    <s v="Ordenados Distribuicao Gasosa"/>
    <n v="6707.89"/>
    <n v="6707.89"/>
    <n v="6707.89"/>
    <n v="6707.89"/>
    <n v="2235.9499999999998"/>
    <n v="6830.64"/>
    <n v="6830.64"/>
    <n v="6830.64"/>
    <n v="2276.87"/>
    <n v="6830.64"/>
    <s v="RH"/>
    <x v="6"/>
    <n v="58666.94"/>
    <x v="0"/>
  </r>
  <r>
    <n v="8101"/>
    <x v="6"/>
    <s v="2       "/>
    <x v="2"/>
    <s v="Ordenados"/>
    <n v="0"/>
    <n v="0"/>
    <n v="0"/>
    <n v="0"/>
    <n v="0"/>
    <n v="20908.240000000002"/>
    <n v="20908.240000000002"/>
    <n v="20908.240000000002"/>
    <n v="20908.240000000002"/>
    <n v="20908.240000000002"/>
    <s v="RH"/>
    <x v="6"/>
    <n v="104541.20000000001"/>
    <x v="0"/>
  </r>
  <r>
    <n v="8101"/>
    <x v="7"/>
    <s v="1       "/>
    <x v="0"/>
    <s v="Ordenados"/>
    <n v="2733.19"/>
    <n v="2335.36"/>
    <n v="2335.36"/>
    <n v="2335.36"/>
    <n v="2335.36"/>
    <n v="2335.36"/>
    <n v="2335.36"/>
    <n v="778.52"/>
    <n v="2335.36"/>
    <n v="2614.87"/>
    <s v="RH"/>
    <x v="7"/>
    <n v="22474.100000000002"/>
    <x v="0"/>
  </r>
  <r>
    <n v="8101"/>
    <x v="7"/>
    <s v="1       "/>
    <x v="3"/>
    <s v="Ordenados"/>
    <n v="3191.55"/>
    <n v="3063.75"/>
    <n v="3063.75"/>
    <n v="3063.75"/>
    <n v="3063.75"/>
    <n v="3063.75"/>
    <n v="3063.75"/>
    <n v="3063.75"/>
    <n v="1021.25"/>
    <n v="3481.92"/>
    <s v="RH"/>
    <x v="7"/>
    <n v="29140.97"/>
    <x v="0"/>
  </r>
  <r>
    <n v="8113"/>
    <x v="0"/>
    <s v="1       "/>
    <x v="0"/>
    <s v="I.N.S.S. Acondicionamento Gasoso"/>
    <n v="12173.63"/>
    <n v="12074.05"/>
    <n v="12714.37"/>
    <n v="11379.22"/>
    <n v="13533.4"/>
    <n v="9930.58"/>
    <n v="11893.34"/>
    <n v="12664.87"/>
    <n v="15077.1"/>
    <n v="12740.93"/>
    <s v="RH"/>
    <x v="0"/>
    <n v="124181.48999999999"/>
    <x v="0"/>
  </r>
  <r>
    <n v="8113"/>
    <x v="0"/>
    <s v="1       "/>
    <x v="1"/>
    <s v="I.N.S.S. Distribuicao Gasosa"/>
    <n v="6906.47"/>
    <n v="10786.84"/>
    <n v="8671.8799999999992"/>
    <n v="11260.92"/>
    <n v="11583.9"/>
    <n v="9957.23"/>
    <n v="10988.98"/>
    <n v="12474.11"/>
    <n v="10463.52"/>
    <n v="10853.51"/>
    <s v="RH"/>
    <x v="0"/>
    <n v="103947.36"/>
    <x v="0"/>
  </r>
  <r>
    <n v="8113"/>
    <x v="0"/>
    <s v="2       "/>
    <x v="1"/>
    <s v="I.N.S.S."/>
    <n v="1570.23"/>
    <n v="1576.88"/>
    <n v="1544.17"/>
    <n v="1545.53"/>
    <n v="119.61"/>
    <n v="1337.66"/>
    <n v="1496.71"/>
    <n v="1647.1"/>
    <n v="1801.72"/>
    <n v="562.95000000000005"/>
    <s v="RH"/>
    <x v="0"/>
    <n v="13202.560000000001"/>
    <x v="0"/>
  </r>
  <r>
    <n v="8113"/>
    <x v="0"/>
    <s v="2       "/>
    <x v="2"/>
    <s v="I.N.S.S."/>
    <n v="0"/>
    <n v="0"/>
    <n v="0"/>
    <n v="0"/>
    <n v="0"/>
    <n v="3426.19"/>
    <n v="4725.9799999999996"/>
    <n v="5283.33"/>
    <n v="5036.91"/>
    <n v="5036.91"/>
    <s v="RH"/>
    <x v="0"/>
    <n v="23509.32"/>
    <x v="0"/>
  </r>
  <r>
    <n v="8113"/>
    <x v="1"/>
    <s v="1       "/>
    <x v="0"/>
    <s v="I.N.S.S. Acondicionamento Gasoso"/>
    <n v="5993.76"/>
    <n v="6269.21"/>
    <n v="6796.27"/>
    <n v="6323.15"/>
    <n v="6584.74"/>
    <n v="5706.1"/>
    <n v="7092.47"/>
    <n v="7921.25"/>
    <n v="8718.1200000000008"/>
    <n v="7881.71"/>
    <s v="RH"/>
    <x v="1"/>
    <n v="69286.78"/>
    <x v="0"/>
  </r>
  <r>
    <n v="8113"/>
    <x v="1"/>
    <s v="1       "/>
    <x v="3"/>
    <s v="I.N.S.S."/>
    <n v="0"/>
    <n v="0"/>
    <n v="0"/>
    <n v="822.15"/>
    <n v="870.75"/>
    <n v="879.97"/>
    <n v="1132.3699999999999"/>
    <n v="1036.57"/>
    <n v="1033.07"/>
    <n v="1169.33"/>
    <s v="RH"/>
    <x v="1"/>
    <n v="6944.2099999999991"/>
    <x v="0"/>
  </r>
  <r>
    <n v="8113"/>
    <x v="1"/>
    <s v="1       "/>
    <x v="1"/>
    <s v="I.N.S.S. Distribuicao Gasosa"/>
    <n v="3347.6"/>
    <n v="3317.24"/>
    <n v="3272.32"/>
    <n v="2649.08"/>
    <n v="2790.68"/>
    <n v="3726.93"/>
    <n v="4215.32"/>
    <n v="3935.29"/>
    <n v="4476.76"/>
    <n v="4263.13"/>
    <s v="RH"/>
    <x v="1"/>
    <n v="35994.35"/>
    <x v="0"/>
  </r>
  <r>
    <n v="8113"/>
    <x v="1"/>
    <s v="2       "/>
    <x v="2"/>
    <s v="I.N.S.S."/>
    <n v="0"/>
    <n v="0"/>
    <n v="0"/>
    <n v="0"/>
    <n v="0"/>
    <n v="1579.36"/>
    <n v="2276.6999999999998"/>
    <n v="2715.93"/>
    <n v="2728.16"/>
    <n v="2820.38"/>
    <s v="RH"/>
    <x v="1"/>
    <n v="12120.529999999999"/>
    <x v="0"/>
  </r>
  <r>
    <n v="8113"/>
    <x v="2"/>
    <s v="1       "/>
    <x v="0"/>
    <s v="I.N.S.S. Acondicionamento Gasoso"/>
    <n v="21889.49"/>
    <n v="26253.87"/>
    <n v="24169.27"/>
    <n v="26420.27"/>
    <n v="28000.14"/>
    <n v="22271"/>
    <n v="27838.9"/>
    <n v="23719.18"/>
    <n v="30574.11"/>
    <n v="32592.49"/>
    <s v="RH"/>
    <x v="2"/>
    <n v="263728.71999999997"/>
    <x v="0"/>
  </r>
  <r>
    <n v="8113"/>
    <x v="2"/>
    <s v="1       "/>
    <x v="4"/>
    <s v="I.N.S.S."/>
    <n v="8384.27"/>
    <n v="8747.89"/>
    <n v="9014.9599999999991"/>
    <n v="6267.28"/>
    <n v="9527.81"/>
    <n v="8823.19"/>
    <n v="12016.41"/>
    <n v="9552.6200000000008"/>
    <n v="11344.35"/>
    <n v="14909.04"/>
    <s v="RH"/>
    <x v="2"/>
    <n v="98587.82"/>
    <x v="0"/>
  </r>
  <r>
    <n v="8113"/>
    <x v="2"/>
    <s v="1       "/>
    <x v="5"/>
    <s v="I.N.S.S. Depto. Faturamento"/>
    <n v="507.44"/>
    <n v="86.53"/>
    <n v="86.53"/>
    <n v="86.53"/>
    <n v="86.53"/>
    <n v="0"/>
    <n v="0"/>
    <n v="0"/>
    <n v="0"/>
    <n v="0"/>
    <s v="RH"/>
    <x v="2"/>
    <n v="853.56"/>
    <x v="0"/>
  </r>
  <r>
    <n v="8113"/>
    <x v="2"/>
    <s v="1       "/>
    <x v="3"/>
    <s v="I.N.S.S."/>
    <n v="2296.4499999999998"/>
    <n v="2089.38"/>
    <n v="2105.98"/>
    <n v="2074.92"/>
    <n v="2432.9499999999998"/>
    <n v="3600.38"/>
    <n v="4142.78"/>
    <n v="3463.07"/>
    <n v="3130.69"/>
    <n v="3558.93"/>
    <s v="RH"/>
    <x v="2"/>
    <n v="28895.53"/>
    <x v="0"/>
  </r>
  <r>
    <n v="8113"/>
    <x v="2"/>
    <s v="1       "/>
    <x v="1"/>
    <s v="I.N.S.S. Distribuicao Gasosa"/>
    <n v="12949.42"/>
    <n v="15111"/>
    <n v="15770.89"/>
    <n v="16665.43"/>
    <n v="15697.77"/>
    <n v="9874.26"/>
    <n v="15760.24"/>
    <n v="13233.12"/>
    <n v="17401.98"/>
    <n v="18864.55"/>
    <s v="RH"/>
    <x v="2"/>
    <n v="151328.65999999997"/>
    <x v="0"/>
  </r>
  <r>
    <n v="8113"/>
    <x v="3"/>
    <s v="1       "/>
    <x v="0"/>
    <s v="I.N.S.S. Acondicionamento Gasoso"/>
    <n v="4935.2700000000004"/>
    <n v="4608.54"/>
    <n v="4200.24"/>
    <n v="4826.95"/>
    <n v="5511.66"/>
    <n v="4651.16"/>
    <n v="5064.12"/>
    <n v="5537.18"/>
    <n v="5214.54"/>
    <n v="5547.82"/>
    <s v="RH"/>
    <x v="3"/>
    <n v="50097.48"/>
    <x v="0"/>
  </r>
  <r>
    <n v="8113"/>
    <x v="3"/>
    <s v="1       "/>
    <x v="3"/>
    <s v="I.N.S.S."/>
    <n v="2094.3000000000002"/>
    <n v="1259.33"/>
    <n v="2262.5700000000002"/>
    <n v="2188.42"/>
    <n v="2450.5500000000002"/>
    <n v="1585.27"/>
    <n v="1731.13"/>
    <n v="2011.73"/>
    <n v="938.8"/>
    <n v="3202.93"/>
    <s v="RH"/>
    <x v="3"/>
    <n v="19725.030000000002"/>
    <x v="0"/>
  </r>
  <r>
    <n v="8113"/>
    <x v="3"/>
    <s v="1       "/>
    <x v="1"/>
    <s v="I.N.S.S. Distribuicao Gasosa"/>
    <n v="914.35"/>
    <n v="914.35"/>
    <n v="914.36"/>
    <n v="942.94"/>
    <n v="1148.79"/>
    <n v="782.5"/>
    <n v="782.53"/>
    <n v="782.51"/>
    <n v="833.74"/>
    <n v="782.51"/>
    <s v="RH"/>
    <x v="3"/>
    <n v="8798.58"/>
    <x v="0"/>
  </r>
  <r>
    <n v="8113"/>
    <x v="3"/>
    <s v="2       "/>
    <x v="0"/>
    <s v="I.N.S.S. Acond. Gasoso"/>
    <n v="105.01"/>
    <n v="908.8"/>
    <n v="1058.3599999999999"/>
    <n v="1083.5899999999999"/>
    <n v="1331.97"/>
    <n v="987.58"/>
    <n v="1062.8399999999999"/>
    <n v="1148.8399999999999"/>
    <n v="1139.9000000000001"/>
    <n v="1245.23"/>
    <s v="RH"/>
    <x v="3"/>
    <n v="10072.120000000001"/>
    <x v="0"/>
  </r>
  <r>
    <n v="8113"/>
    <x v="3"/>
    <s v="2       "/>
    <x v="2"/>
    <s v="I.N.S.S."/>
    <n v="0"/>
    <n v="0"/>
    <n v="0"/>
    <n v="0"/>
    <n v="0"/>
    <n v="6894.54"/>
    <n v="5984.52"/>
    <n v="8483.4699999999993"/>
    <n v="7884.68"/>
    <n v="5606.77"/>
    <s v="RH"/>
    <x v="3"/>
    <n v="34853.979999999996"/>
    <x v="0"/>
  </r>
  <r>
    <n v="8113"/>
    <x v="4"/>
    <s v="1       "/>
    <x v="0"/>
    <s v="I.N.S.S. Acondicionamento Gasoso"/>
    <n v="1486.95"/>
    <n v="1486.97"/>
    <n v="1486.96"/>
    <n v="1486.97"/>
    <n v="1486.97"/>
    <n v="1477.65"/>
    <n v="1586.8"/>
    <n v="889.5"/>
    <n v="1479.79"/>
    <n v="1479.79"/>
    <s v="RH"/>
    <x v="4"/>
    <n v="14348.350000000002"/>
    <x v="0"/>
  </r>
  <r>
    <n v="8113"/>
    <x v="4"/>
    <s v="1       "/>
    <x v="1"/>
    <s v="I.N.S.S. Distribuicao Gasosa"/>
    <n v="1630.83"/>
    <n v="2227"/>
    <n v="2416.0100000000002"/>
    <n v="2416.02"/>
    <n v="2415.9899999999998"/>
    <n v="1847.68"/>
    <n v="2574.7399999999998"/>
    <n v="2498.3200000000002"/>
    <n v="2609.84"/>
    <n v="2531.89"/>
    <s v="RH"/>
    <x v="4"/>
    <n v="23168.32"/>
    <x v="0"/>
  </r>
  <r>
    <n v="8113"/>
    <x v="5"/>
    <s v="1       "/>
    <x v="6"/>
    <s v="I.N.S.S. - Líquido"/>
    <n v="6828.13"/>
    <n v="6621.91"/>
    <n v="7535.86"/>
    <n v="6573.51"/>
    <n v="2940.1"/>
    <n v="7594.55"/>
    <n v="8436"/>
    <n v="4480.74"/>
    <n v="6370.81"/>
    <n v="6787.71"/>
    <s v="RH"/>
    <x v="5"/>
    <n v="64169.32"/>
    <x v="0"/>
  </r>
  <r>
    <n v="8113"/>
    <x v="5"/>
    <s v="1       "/>
    <x v="0"/>
    <s v="I.N.S.S. Acondicionamento Gasoso"/>
    <n v="7485.34"/>
    <n v="10541.98"/>
    <n v="8594.08"/>
    <n v="8599.06"/>
    <n v="9863.7099999999991"/>
    <n v="6999.04"/>
    <n v="7258.67"/>
    <n v="7076.83"/>
    <n v="7902.6"/>
    <n v="8094.69"/>
    <s v="RH"/>
    <x v="5"/>
    <n v="82416"/>
    <x v="0"/>
  </r>
  <r>
    <n v="8113"/>
    <x v="5"/>
    <s v="1       "/>
    <x v="8"/>
    <s v="I.N.S.S. - Ventoxal"/>
    <n v="1059.1199999999999"/>
    <n v="732.62"/>
    <n v="703.76"/>
    <n v="1050.69"/>
    <n v="924.28"/>
    <n v="0"/>
    <n v="0"/>
    <n v="0"/>
    <n v="0"/>
    <n v="0"/>
    <s v="RH"/>
    <x v="5"/>
    <n v="4470.47"/>
    <x v="0"/>
  </r>
  <r>
    <n v="8113"/>
    <x v="5"/>
    <s v="1       "/>
    <x v="9"/>
    <s v="I.N.S.S. - Membras"/>
    <n v="1059.1199999999999"/>
    <n v="732.62"/>
    <n v="703.76"/>
    <n v="1050.69"/>
    <n v="924.28"/>
    <n v="0"/>
    <n v="0"/>
    <n v="0"/>
    <n v="0"/>
    <n v="0"/>
    <s v="RH"/>
    <x v="5"/>
    <n v="4470.47"/>
    <x v="0"/>
  </r>
  <r>
    <n v="8113"/>
    <x v="5"/>
    <s v="1       "/>
    <x v="3"/>
    <s v="I.N.S.S."/>
    <n v="4917.3500000000004"/>
    <n v="4917.37"/>
    <n v="5143.62"/>
    <n v="2164.9699999999998"/>
    <n v="3991.35"/>
    <n v="5027.6400000000003"/>
    <n v="5162.66"/>
    <n v="4344.67"/>
    <n v="6873.66"/>
    <n v="2154.81"/>
    <s v="RH"/>
    <x v="5"/>
    <n v="44698.099999999991"/>
    <x v="0"/>
  </r>
  <r>
    <n v="8113"/>
    <x v="5"/>
    <s v="1       "/>
    <x v="1"/>
    <s v="I.N.S.S. - Distribuição Gasosa"/>
    <n v="4114.3"/>
    <n v="3080.71"/>
    <n v="3526.53"/>
    <n v="4238.41"/>
    <n v="3007.42"/>
    <n v="3070.03"/>
    <n v="2644.07"/>
    <n v="3648.86"/>
    <n v="4727.8599999999997"/>
    <n v="4824.6000000000004"/>
    <s v="RH"/>
    <x v="5"/>
    <n v="36882.79"/>
    <x v="0"/>
  </r>
  <r>
    <n v="8113"/>
    <x v="5"/>
    <s v="2       "/>
    <x v="10"/>
    <s v="I.N.S.S. Modulos e Misturadores"/>
    <n v="2118.2399999999998"/>
    <n v="1465.22"/>
    <n v="1407.53"/>
    <n v="2101.4"/>
    <n v="1848.53"/>
    <n v="0"/>
    <n v="0"/>
    <n v="0"/>
    <n v="0"/>
    <n v="0"/>
    <s v="RH"/>
    <x v="5"/>
    <n v="8940.92"/>
    <x v="0"/>
  </r>
  <r>
    <n v="8113"/>
    <x v="5"/>
    <s v="2       "/>
    <x v="11"/>
    <s v="I.N.S.S. AT A Gama BRoxo"/>
    <n v="2118.2399999999998"/>
    <n v="1465.23"/>
    <n v="1407.53"/>
    <n v="2101.37"/>
    <n v="1848.57"/>
    <n v="0"/>
    <n v="0"/>
    <n v="0"/>
    <n v="0"/>
    <n v="0"/>
    <s v="RH"/>
    <x v="5"/>
    <n v="8940.94"/>
    <x v="0"/>
  </r>
  <r>
    <n v="8113"/>
    <x v="5"/>
    <s v="2       "/>
    <x v="2"/>
    <s v="I.N.S.S."/>
    <n v="0"/>
    <n v="0"/>
    <n v="0"/>
    <n v="0"/>
    <n v="0"/>
    <n v="1225.5"/>
    <n v="1225.49"/>
    <n v="1225.51"/>
    <n v="1225.49"/>
    <n v="1225.5"/>
    <s v="RH"/>
    <x v="5"/>
    <n v="6127.49"/>
    <x v="0"/>
  </r>
  <r>
    <n v="8113"/>
    <x v="6"/>
    <s v="2       "/>
    <x v="0"/>
    <s v="I.N.S.S. Acondicionamento Gasoso"/>
    <n v="1647.59"/>
    <n v="1708.79"/>
    <n v="1640.02"/>
    <n v="1776.14"/>
    <n v="2076.34"/>
    <n v="2718.31"/>
    <n v="2494.59"/>
    <n v="2238.0300000000002"/>
    <n v="3283.57"/>
    <n v="2883.13"/>
    <s v="RH"/>
    <x v="6"/>
    <n v="22466.510000000002"/>
    <x v="0"/>
  </r>
  <r>
    <n v="8113"/>
    <x v="6"/>
    <s v="2       "/>
    <x v="7"/>
    <s v="I.N.S.S."/>
    <n v="0"/>
    <n v="0"/>
    <n v="0"/>
    <n v="0"/>
    <n v="0"/>
    <n v="0"/>
    <n v="802.89"/>
    <n v="997.83"/>
    <n v="997.82"/>
    <n v="997.83"/>
    <s v="RH"/>
    <x v="6"/>
    <n v="3796.37"/>
    <x v="0"/>
  </r>
  <r>
    <n v="8113"/>
    <x v="6"/>
    <s v="2       "/>
    <x v="1"/>
    <s v="I.N.S.S. Distribuicao Gasosa"/>
    <n v="2703.3"/>
    <n v="2703.3"/>
    <n v="2854.24"/>
    <n v="2703.29"/>
    <n v="690.94"/>
    <n v="2742.87"/>
    <n v="2742.88"/>
    <n v="3229.19"/>
    <n v="693.69"/>
    <n v="2742.88"/>
    <s v="RH"/>
    <x v="6"/>
    <n v="23806.58"/>
    <x v="0"/>
  </r>
  <r>
    <n v="8113"/>
    <x v="6"/>
    <s v="2       "/>
    <x v="2"/>
    <s v="I.N.S.S."/>
    <n v="0"/>
    <n v="0"/>
    <n v="0"/>
    <n v="0"/>
    <n v="0"/>
    <n v="6812.11"/>
    <n v="6748.5"/>
    <n v="7112.85"/>
    <n v="6751.12"/>
    <n v="7078.47"/>
    <s v="RH"/>
    <x v="6"/>
    <n v="34503.049999999996"/>
    <x v="0"/>
  </r>
  <r>
    <n v="8113"/>
    <x v="7"/>
    <s v="1       "/>
    <x v="0"/>
    <s v="I.N.S.S."/>
    <n v="1017.45"/>
    <n v="782.34"/>
    <n v="940.32"/>
    <n v="782.34"/>
    <n v="782.34"/>
    <n v="801.07"/>
    <n v="801.07"/>
    <n v="61.04"/>
    <n v="768.21"/>
    <n v="880.32"/>
    <s v="RH"/>
    <x v="7"/>
    <n v="7616.4999999999991"/>
    <x v="0"/>
  </r>
  <r>
    <n v="8113"/>
    <x v="7"/>
    <s v="1       "/>
    <x v="3"/>
    <s v="I.N.S.S."/>
    <n v="1069.5"/>
    <n v="1017.9"/>
    <n v="1175.8900000000001"/>
    <n v="1017.9"/>
    <n v="1017.9"/>
    <n v="1413.2"/>
    <n v="1364.39"/>
    <n v="1387.42"/>
    <n v="198.35"/>
    <n v="1393.31"/>
    <s v="RH"/>
    <x v="7"/>
    <n v="11055.759999999998"/>
    <x v="0"/>
  </r>
  <r>
    <n v="8113"/>
    <x v="7"/>
    <s v="1       "/>
    <x v="1"/>
    <s v="I.N.S.S."/>
    <n v="112.8"/>
    <n v="112.8"/>
    <n v="112.8"/>
    <n v="112.8"/>
    <n v="112.8"/>
    <n v="0"/>
    <n v="0"/>
    <n v="0"/>
    <n v="0"/>
    <n v="0"/>
    <s v="RH"/>
    <x v="7"/>
    <n v="564"/>
    <x v="0"/>
  </r>
  <r>
    <n v="8113"/>
    <x v="0"/>
    <s v="1       "/>
    <x v="0"/>
    <s v="I.N.S.S. - ACONDICIONAMENT"/>
    <n v="0"/>
    <n v="0"/>
    <n v="0"/>
    <n v="0"/>
    <n v="0"/>
    <n v="0"/>
    <n v="0"/>
    <n v="0"/>
    <n v="0"/>
    <n v="0"/>
    <s v="RH"/>
    <x v="0"/>
    <n v="0"/>
    <x v="0"/>
  </r>
  <r>
    <n v="8113"/>
    <x v="0"/>
    <s v="1       "/>
    <x v="1"/>
    <s v="I.N.S.S. - DISTRIBUICAO GA"/>
    <n v="0"/>
    <n v="0"/>
    <n v="-359.16"/>
    <n v="0"/>
    <n v="0"/>
    <n v="0"/>
    <n v="0"/>
    <n v="0"/>
    <n v="0"/>
    <n v="0"/>
    <s v="RH"/>
    <x v="0"/>
    <n v="-359.16"/>
    <x v="0"/>
  </r>
  <r>
    <n v="8113"/>
    <x v="2"/>
    <s v="1       "/>
    <x v="0"/>
    <s v="I.N.S.S. - ACONDICIONAMENT"/>
    <n v="0"/>
    <n v="0"/>
    <n v="-271.16000000000003"/>
    <n v="0"/>
    <n v="0"/>
    <n v="0"/>
    <n v="0"/>
    <n v="0"/>
    <n v="0"/>
    <n v="0"/>
    <s v="RH"/>
    <x v="2"/>
    <n v="-271.16000000000003"/>
    <x v="0"/>
  </r>
  <r>
    <n v="8113"/>
    <x v="2"/>
    <s v="1       "/>
    <x v="4"/>
    <s v="I.N.S.S. - UNIDADES ON SIT"/>
    <n v="0"/>
    <n v="0"/>
    <n v="-262.77"/>
    <n v="0"/>
    <n v="0"/>
    <n v="0"/>
    <n v="0"/>
    <n v="0"/>
    <n v="0"/>
    <n v="0"/>
    <s v="RH"/>
    <x v="2"/>
    <n v="-262.77"/>
    <x v="0"/>
  </r>
  <r>
    <n v="8113"/>
    <x v="5"/>
    <s v="1       "/>
    <x v="6"/>
    <s v="I.N.S.S. - LIQUIDO"/>
    <n v="0"/>
    <n v="0"/>
    <n v="-293.69"/>
    <n v="0"/>
    <n v="0"/>
    <n v="0"/>
    <n v="0"/>
    <n v="0"/>
    <n v="0"/>
    <n v="0"/>
    <s v="RH"/>
    <x v="5"/>
    <n v="-293.69"/>
    <x v="0"/>
  </r>
  <r>
    <n v="8113"/>
    <x v="5"/>
    <s v="1       "/>
    <x v="3"/>
    <s v="I.N.S.S. - 1"/>
    <n v="0"/>
    <n v="0"/>
    <n v="-301.67"/>
    <n v="0"/>
    <n v="0"/>
    <n v="0"/>
    <n v="0"/>
    <n v="0"/>
    <n v="0"/>
    <n v="0"/>
    <s v="RH"/>
    <x v="5"/>
    <n v="-301.67"/>
    <x v="0"/>
  </r>
  <r>
    <n v="8113"/>
    <x v="6"/>
    <s v="2       "/>
    <x v="1"/>
    <s v="I.N.S.S. - DISTRIBUICAO GA"/>
    <n v="0"/>
    <n v="0"/>
    <n v="-201.27"/>
    <n v="0"/>
    <n v="0"/>
    <n v="0"/>
    <n v="0"/>
    <n v="0"/>
    <n v="0"/>
    <n v="0"/>
    <s v="RH"/>
    <x v="6"/>
    <n v="-201.27"/>
    <x v="0"/>
  </r>
  <r>
    <n v="8114"/>
    <x v="0"/>
    <s v="1       "/>
    <x v="0"/>
    <s v="F.G.T.S. Acondicionamento Gasoso"/>
    <n v="3296.69"/>
    <n v="3465.4"/>
    <n v="3569.85"/>
    <n v="3131.73"/>
    <n v="3650.75"/>
    <n v="2942.33"/>
    <n v="3609.85"/>
    <n v="3612.31"/>
    <n v="4445.72"/>
    <n v="3774.49"/>
    <s v="RH"/>
    <x v="0"/>
    <n v="35499.120000000003"/>
    <x v="0"/>
  </r>
  <r>
    <n v="8114"/>
    <x v="0"/>
    <s v="1       "/>
    <x v="1"/>
    <s v="F.G.T.S. Distribuicao Gasosa"/>
    <n v="1957.37"/>
    <n v="3107.16"/>
    <n v="2480.5"/>
    <n v="3247.6"/>
    <n v="3340.35"/>
    <n v="2950.25"/>
    <n v="3255.96"/>
    <n v="3696.01"/>
    <n v="3100.28"/>
    <n v="3215.85"/>
    <s v="RH"/>
    <x v="0"/>
    <n v="30351.329999999994"/>
    <x v="0"/>
  </r>
  <r>
    <n v="8114"/>
    <x v="0"/>
    <s v="2       "/>
    <x v="1"/>
    <s v="F.G.T.S."/>
    <n v="449.36"/>
    <n v="451.34"/>
    <n v="441.64"/>
    <n v="442.05"/>
    <n v="19.55"/>
    <n v="396.34"/>
    <n v="443.47"/>
    <n v="488.03"/>
    <n v="533.84"/>
    <n v="166.79"/>
    <s v="RH"/>
    <x v="0"/>
    <n v="3832.41"/>
    <x v="0"/>
  </r>
  <r>
    <n v="8114"/>
    <x v="0"/>
    <s v="2       "/>
    <x v="2"/>
    <s v="F.G.T.S."/>
    <n v="0"/>
    <n v="0"/>
    <n v="0"/>
    <n v="0"/>
    <n v="0"/>
    <n v="1015.14"/>
    <n v="1400.27"/>
    <n v="1565.43"/>
    <n v="1492.4"/>
    <n v="1492.42"/>
    <s v="RH"/>
    <x v="0"/>
    <n v="6965.66"/>
    <x v="0"/>
  </r>
  <r>
    <n v="8114"/>
    <x v="1"/>
    <s v="1       "/>
    <x v="0"/>
    <s v="F.G.T.S. Acondicionamento Gasoso"/>
    <n v="1702.46"/>
    <n v="1822.88"/>
    <n v="1927.95"/>
    <n v="1786.29"/>
    <n v="1864.84"/>
    <n v="1690.67"/>
    <n v="2101.4299999999998"/>
    <n v="2347"/>
    <n v="2583.09"/>
    <n v="2335.3000000000002"/>
    <s v="RH"/>
    <x v="1"/>
    <n v="20161.91"/>
    <x v="0"/>
  </r>
  <r>
    <n v="8114"/>
    <x v="1"/>
    <s v="1       "/>
    <x v="3"/>
    <s v="F.G.T.S."/>
    <n v="0"/>
    <n v="0"/>
    <n v="0"/>
    <n v="243.6"/>
    <n v="258"/>
    <n v="260.72000000000003"/>
    <n v="335.5"/>
    <n v="307.13"/>
    <n v="306.10000000000002"/>
    <n v="346.46"/>
    <s v="RH"/>
    <x v="1"/>
    <n v="2057.5100000000002"/>
    <x v="0"/>
  </r>
  <r>
    <n v="8114"/>
    <x v="1"/>
    <s v="1       "/>
    <x v="1"/>
    <s v="F.G.T.S. Distribuicao Gasosa"/>
    <n v="958.88"/>
    <n v="949.86"/>
    <n v="936.57"/>
    <n v="751.91"/>
    <n v="793.85"/>
    <n v="1104.27"/>
    <n v="1248.94"/>
    <n v="1166.01"/>
    <n v="1326.42"/>
    <n v="1263.1500000000001"/>
    <s v="RH"/>
    <x v="1"/>
    <n v="10499.86"/>
    <x v="0"/>
  </r>
  <r>
    <n v="8114"/>
    <x v="1"/>
    <s v="2       "/>
    <x v="2"/>
    <s v="F.G.T.S."/>
    <n v="0"/>
    <n v="0"/>
    <n v="0"/>
    <n v="0"/>
    <n v="0"/>
    <n v="467.95"/>
    <n v="674.57"/>
    <n v="804.71"/>
    <n v="808.33"/>
    <n v="835.66"/>
    <s v="RH"/>
    <x v="1"/>
    <n v="3591.22"/>
    <x v="0"/>
  </r>
  <r>
    <n v="8114"/>
    <x v="2"/>
    <s v="1       "/>
    <x v="0"/>
    <s v="F.G.T.S. Acondicionamento Gasoso"/>
    <n v="6196.88"/>
    <n v="7490.07"/>
    <n v="6872.44"/>
    <n v="7539.42"/>
    <n v="8024.36"/>
    <n v="6581.29"/>
    <n v="8312.01"/>
    <n v="7007.18"/>
    <n v="8216.2800000000007"/>
    <n v="9643.09"/>
    <s v="RH"/>
    <x v="2"/>
    <n v="75883.02"/>
    <x v="0"/>
  </r>
  <r>
    <n v="8114"/>
    <x v="2"/>
    <s v="1       "/>
    <x v="4"/>
    <s v="F.G.T.S."/>
    <n v="2433.21"/>
    <n v="2540.9299999999998"/>
    <n v="2620.09"/>
    <n v="1805.93"/>
    <n v="2772.04"/>
    <n v="2614.2600000000002"/>
    <n v="3560.41"/>
    <n v="2830.39"/>
    <n v="3361.29"/>
    <n v="4417.47"/>
    <s v="RH"/>
    <x v="2"/>
    <n v="28956.020000000004"/>
    <x v="0"/>
  </r>
  <r>
    <n v="8114"/>
    <x v="2"/>
    <s v="1       "/>
    <x v="3"/>
    <s v="F.G.T.S."/>
    <n v="658.29"/>
    <n v="596.91"/>
    <n v="601.85"/>
    <n v="592.63"/>
    <n v="698.71"/>
    <n v="1066.77"/>
    <n v="1227.47"/>
    <n v="1026.0899999999999"/>
    <n v="927.59"/>
    <n v="1054.48"/>
    <s v="RH"/>
    <x v="2"/>
    <n v="8450.7900000000009"/>
    <x v="0"/>
  </r>
  <r>
    <n v="8114"/>
    <x v="2"/>
    <s v="1       "/>
    <x v="1"/>
    <s v="F.G.T.S. Distribuicao Gasosa"/>
    <n v="3606.45"/>
    <n v="4247.03"/>
    <n v="4442.51"/>
    <n v="4707.57"/>
    <n v="4420.87"/>
    <n v="2877.21"/>
    <n v="4669.6400000000003"/>
    <n v="3965.98"/>
    <n v="5137.7"/>
    <n v="5562.73"/>
    <s v="RH"/>
    <x v="2"/>
    <n v="43637.689999999988"/>
    <x v="0"/>
  </r>
  <r>
    <n v="8114"/>
    <x v="3"/>
    <s v="1       "/>
    <x v="0"/>
    <s v="F.G.T.S. Acondicionamento Gasoso"/>
    <n v="1407.16"/>
    <n v="1310.3699999999999"/>
    <n v="1189.4000000000001"/>
    <n v="1375.09"/>
    <n v="1328.72"/>
    <n v="1378.09"/>
    <n v="1500.44"/>
    <n v="1640.62"/>
    <n v="1545"/>
    <n v="1643.79"/>
    <s v="RH"/>
    <x v="3"/>
    <n v="14318.68"/>
    <x v="0"/>
  </r>
  <r>
    <n v="8114"/>
    <x v="3"/>
    <s v="1       "/>
    <x v="3"/>
    <s v="F.G.T.S."/>
    <n v="605.16999999999996"/>
    <n v="357.78"/>
    <n v="655.03"/>
    <n v="633.05999999999995"/>
    <n v="710.73"/>
    <n v="469.69"/>
    <n v="512.91999999999996"/>
    <n v="596.07000000000005"/>
    <n v="278.16000000000003"/>
    <n v="949.02"/>
    <s v="RH"/>
    <x v="3"/>
    <n v="5767.6299999999992"/>
    <x v="0"/>
  </r>
  <r>
    <n v="8114"/>
    <x v="3"/>
    <s v="1       "/>
    <x v="1"/>
    <s v="F.G.T.S. Distribuicao Gasosa"/>
    <n v="221.69"/>
    <n v="221.71"/>
    <n v="221.7"/>
    <n v="230.17"/>
    <n v="291.14999999999998"/>
    <n v="231.84"/>
    <n v="231.86"/>
    <n v="231.85"/>
    <n v="247.04"/>
    <n v="231.86"/>
    <s v="RH"/>
    <x v="3"/>
    <n v="2360.87"/>
    <x v="0"/>
  </r>
  <r>
    <n v="8114"/>
    <x v="3"/>
    <s v="2       "/>
    <x v="0"/>
    <s v="F.G.T.S. Acond. Gasoso"/>
    <n v="19.93"/>
    <n v="258.08999999999997"/>
    <n v="302.41000000000003"/>
    <n v="309.89"/>
    <n v="383.48"/>
    <n v="292.61"/>
    <n v="314.89999999999998"/>
    <n v="340.4"/>
    <n v="337.74"/>
    <n v="368.95"/>
    <s v="RH"/>
    <x v="3"/>
    <n v="2928.4000000000005"/>
    <x v="0"/>
  </r>
  <r>
    <n v="8114"/>
    <x v="3"/>
    <s v="2       "/>
    <x v="2"/>
    <s v="F.G.T.S."/>
    <n v="0"/>
    <n v="0"/>
    <n v="0"/>
    <n v="0"/>
    <n v="0"/>
    <n v="2042.79"/>
    <n v="1773.19"/>
    <n v="2513.62"/>
    <n v="2162.8200000000002"/>
    <n v="1144.7"/>
    <s v="RH"/>
    <x v="3"/>
    <n v="9637.1200000000008"/>
    <x v="0"/>
  </r>
  <r>
    <n v="8114"/>
    <x v="4"/>
    <s v="1       "/>
    <x v="0"/>
    <s v="F.G.T.S. Acondicionamento Gasoso"/>
    <n v="431.28"/>
    <n v="431.3"/>
    <n v="431.28"/>
    <n v="431.3"/>
    <n v="431.28"/>
    <n v="437.8"/>
    <n v="526.16"/>
    <n v="248.25"/>
    <n v="423.17"/>
    <n v="423.15"/>
    <s v="RH"/>
    <x v="4"/>
    <n v="4214.9699999999993"/>
    <x v="0"/>
  </r>
  <r>
    <n v="8114"/>
    <x v="4"/>
    <s v="1       "/>
    <x v="1"/>
    <s v="F.G.T.S. Distribuicao Gasosa"/>
    <n v="410.19"/>
    <n v="640.85"/>
    <n v="696.87"/>
    <n v="696.87"/>
    <n v="696.85"/>
    <n v="547.46"/>
    <n v="762.87"/>
    <n v="740.23"/>
    <n v="773.26"/>
    <n v="750.18"/>
    <s v="RH"/>
    <x v="4"/>
    <n v="6715.630000000001"/>
    <x v="0"/>
  </r>
  <r>
    <n v="8114"/>
    <x v="5"/>
    <s v="1       "/>
    <x v="6"/>
    <s v="F.G.T.S. - Líquido"/>
    <n v="1795.41"/>
    <n v="1734.32"/>
    <n v="2005.14"/>
    <n v="1720"/>
    <n v="643.41999999999996"/>
    <n v="2250.21"/>
    <n v="2499.54"/>
    <n v="1327.63"/>
    <n v="1887.64"/>
    <n v="2011.17"/>
    <s v="RH"/>
    <x v="5"/>
    <n v="17874.480000000003"/>
    <x v="0"/>
  </r>
  <r>
    <n v="8114"/>
    <x v="5"/>
    <s v="1       "/>
    <x v="0"/>
    <s v="F.G.T.S. Acondicionamento Gasoso"/>
    <n v="2079.9699999999998"/>
    <n v="2996.63"/>
    <n v="2419.5"/>
    <n v="2339.9499999999998"/>
    <n v="2795.66"/>
    <n v="2073.7199999999998"/>
    <n v="2150.65"/>
    <n v="2096.8200000000002"/>
    <n v="2341.4699999999998"/>
    <n v="2398.4"/>
    <s v="RH"/>
    <x v="5"/>
    <n v="23692.77"/>
    <x v="0"/>
  </r>
  <r>
    <n v="8114"/>
    <x v="5"/>
    <s v="1       "/>
    <x v="3"/>
    <s v="F.G.T.S."/>
    <n v="1418.38"/>
    <n v="1418.4"/>
    <n v="1485.44"/>
    <n v="710.08"/>
    <n v="1072.7"/>
    <n v="1489.64"/>
    <n v="1529.67"/>
    <n v="1287.3"/>
    <n v="2036.62"/>
    <n v="713.05"/>
    <s v="RH"/>
    <x v="5"/>
    <n v="13161.279999999999"/>
    <x v="0"/>
  </r>
  <r>
    <n v="8114"/>
    <x v="5"/>
    <s v="1       "/>
    <x v="1"/>
    <s v="F.G.T.S. - Distribuição Gasosa"/>
    <n v="1147.49"/>
    <n v="461.61"/>
    <n v="973.37"/>
    <n v="1184.28"/>
    <n v="819.54"/>
    <n v="909.62"/>
    <n v="1016.9"/>
    <n v="1081.1099999999999"/>
    <n v="1400.83"/>
    <n v="1429.49"/>
    <s v="RH"/>
    <x v="5"/>
    <n v="10424.24"/>
    <x v="0"/>
  </r>
  <r>
    <n v="8114"/>
    <x v="5"/>
    <s v="2       "/>
    <x v="2"/>
    <s v="F.G.T.S."/>
    <n v="0"/>
    <n v="0"/>
    <n v="0"/>
    <n v="0"/>
    <n v="0"/>
    <n v="363.11"/>
    <n v="363.1"/>
    <n v="363.12"/>
    <n v="363.11"/>
    <n v="363.11"/>
    <s v="RH"/>
    <x v="5"/>
    <n v="1815.5500000000002"/>
    <x v="0"/>
  </r>
  <r>
    <n v="8114"/>
    <x v="6"/>
    <s v="2       "/>
    <x v="0"/>
    <s v="F.G.T.S. Acondicionamento Gasoso"/>
    <n v="470.92"/>
    <n v="489.03"/>
    <n v="468.68"/>
    <n v="509"/>
    <n v="597.96"/>
    <n v="805.4"/>
    <n v="739.14"/>
    <n v="663.09"/>
    <n v="972.9"/>
    <n v="854.24"/>
    <s v="RH"/>
    <x v="6"/>
    <n v="6570.36"/>
    <x v="0"/>
  </r>
  <r>
    <n v="8114"/>
    <x v="6"/>
    <s v="2       "/>
    <x v="7"/>
    <s v="F.G.T.S."/>
    <n v="0"/>
    <n v="0"/>
    <n v="0"/>
    <n v="0"/>
    <n v="0"/>
    <n v="0"/>
    <n v="237.88"/>
    <n v="295.64999999999998"/>
    <n v="295.64999999999998"/>
    <n v="295.64999999999998"/>
    <s v="RH"/>
    <x v="6"/>
    <n v="1124.83"/>
    <x v="0"/>
  </r>
  <r>
    <n v="8114"/>
    <x v="6"/>
    <s v="2       "/>
    <x v="1"/>
    <s v="F.G.T.S. Distribuicao Gasosa"/>
    <n v="800.97"/>
    <n v="800.97"/>
    <n v="845.7"/>
    <n v="800.97"/>
    <n v="249.44"/>
    <n v="812.69"/>
    <n v="812.71"/>
    <n v="956.79"/>
    <n v="296.60000000000002"/>
    <n v="767.17"/>
    <s v="RH"/>
    <x v="6"/>
    <n v="7144.0100000000011"/>
    <x v="0"/>
  </r>
  <r>
    <n v="8114"/>
    <x v="6"/>
    <s v="2       "/>
    <x v="2"/>
    <s v="F.G.T.S."/>
    <n v="0"/>
    <n v="0"/>
    <n v="0"/>
    <n v="0"/>
    <n v="0"/>
    <n v="2018.39"/>
    <n v="1999.54"/>
    <n v="2107.5"/>
    <n v="2000.31"/>
    <n v="2097.33"/>
    <s v="RH"/>
    <x v="6"/>
    <n v="10223.07"/>
    <x v="0"/>
  </r>
  <r>
    <n v="8114"/>
    <x v="7"/>
    <s v="1       "/>
    <x v="0"/>
    <s v="F.G.T.S."/>
    <n v="292.81"/>
    <n v="223.15"/>
    <n v="269.95999999999998"/>
    <n v="223.15"/>
    <n v="223.15"/>
    <n v="237.35"/>
    <n v="237.34"/>
    <n v="18.09"/>
    <n v="227.61"/>
    <n v="260.83"/>
    <s v="RH"/>
    <x v="7"/>
    <n v="2213.4399999999996"/>
    <x v="0"/>
  </r>
  <r>
    <n v="8114"/>
    <x v="7"/>
    <s v="1       "/>
    <x v="3"/>
    <s v="F.G.T.S."/>
    <n v="308.02999999999997"/>
    <n v="292.76"/>
    <n v="339.57"/>
    <n v="292.76"/>
    <n v="292.76"/>
    <n v="418.72"/>
    <n v="404.27"/>
    <n v="411.08"/>
    <n v="58.77"/>
    <n v="412.83"/>
    <s v="RH"/>
    <x v="7"/>
    <n v="3231.5499999999997"/>
    <x v="0"/>
  </r>
  <r>
    <n v="8127"/>
    <x v="0"/>
    <s v="1       "/>
    <x v="0"/>
    <s v="Horas Extras Acondicionamento Ga"/>
    <n v="630.02"/>
    <n v="490.96"/>
    <n v="310.58999999999997"/>
    <n v="676.98"/>
    <n v="733.01"/>
    <n v="1292.05"/>
    <n v="2994.87"/>
    <n v="4523.08"/>
    <n v="2980.21"/>
    <n v="-186.85"/>
    <s v="RH"/>
    <x v="0"/>
    <n v="14444.92"/>
    <x v="0"/>
  </r>
  <r>
    <n v="8127"/>
    <x v="0"/>
    <s v="1       "/>
    <x v="1"/>
    <s v="Horas Extras Distribuicao Gasosa"/>
    <n v="0"/>
    <n v="859.01"/>
    <n v="0"/>
    <n v="782.95"/>
    <n v="1853.73"/>
    <n v="731"/>
    <n v="1533.39"/>
    <n v="126.34"/>
    <n v="705.36"/>
    <n v="1796.28"/>
    <s v="RH"/>
    <x v="0"/>
    <n v="8388.0600000000013"/>
    <x v="0"/>
  </r>
  <r>
    <n v="8127"/>
    <x v="0"/>
    <s v="2       "/>
    <x v="1"/>
    <s v="Horas Extras - DG Camp"/>
    <n v="433.65"/>
    <n v="0"/>
    <n v="0"/>
    <n v="257.20999999999998"/>
    <n v="0"/>
    <n v="0"/>
    <n v="406.72"/>
    <n v="752.17"/>
    <n v="1022.92"/>
    <n v="1039.99"/>
    <s v="RH"/>
    <x v="0"/>
    <n v="3912.66"/>
    <x v="0"/>
  </r>
  <r>
    <n v="8127"/>
    <x v="1"/>
    <s v="1       "/>
    <x v="0"/>
    <s v="Horas Extras Acondicionamento Ga"/>
    <n v="504.53"/>
    <n v="-415.76"/>
    <n v="0"/>
    <n v="301.76"/>
    <n v="0"/>
    <n v="0"/>
    <n v="1814.33"/>
    <n v="1915.2"/>
    <n v="2385.88"/>
    <n v="1559.58"/>
    <s v="RH"/>
    <x v="1"/>
    <n v="8065.5199999999995"/>
    <x v="0"/>
  </r>
  <r>
    <n v="8127"/>
    <x v="1"/>
    <s v="1       "/>
    <x v="3"/>
    <s v="Horas Extras"/>
    <n v="0"/>
    <n v="0"/>
    <n v="0"/>
    <n v="0"/>
    <n v="0"/>
    <n v="0"/>
    <n v="482.65"/>
    <n v="302.3"/>
    <n v="299.7"/>
    <n v="518.67999999999995"/>
    <s v="RH"/>
    <x v="1"/>
    <n v="1603.33"/>
    <x v="0"/>
  </r>
  <r>
    <n v="8127"/>
    <x v="1"/>
    <s v="1       "/>
    <x v="1"/>
    <s v="Horas Extras Distribuicao Gasosa"/>
    <n v="266.91000000000003"/>
    <n v="0"/>
    <n v="0"/>
    <n v="0"/>
    <n v="0"/>
    <n v="754.92"/>
    <n v="2037.82"/>
    <n v="1441.25"/>
    <n v="3680.25"/>
    <n v="2042.15"/>
    <s v="RH"/>
    <x v="1"/>
    <n v="10223.299999999999"/>
    <x v="0"/>
  </r>
  <r>
    <n v="8127"/>
    <x v="1"/>
    <s v="2       "/>
    <x v="2"/>
    <s v="Horas Extras"/>
    <n v="0"/>
    <n v="0"/>
    <n v="0"/>
    <n v="0"/>
    <n v="0"/>
    <n v="0"/>
    <n v="454.12"/>
    <n v="686.87"/>
    <n v="718.43"/>
    <n v="956.75"/>
    <s v="RH"/>
    <x v="1"/>
    <n v="2816.17"/>
    <x v="0"/>
  </r>
  <r>
    <n v="8127"/>
    <x v="2"/>
    <s v="1       "/>
    <x v="0"/>
    <s v="Horas Extras Acondicionamento Ga"/>
    <n v="4236.4399999999996"/>
    <n v="8066.88"/>
    <n v="-2839.43"/>
    <n v="7524.33"/>
    <n v="10815.25"/>
    <n v="7032.47"/>
    <n v="15860.57"/>
    <n v="5710.83"/>
    <n v="4968.29"/>
    <n v="22620.34"/>
    <s v="RH"/>
    <x v="2"/>
    <n v="83995.97"/>
    <x v="0"/>
  </r>
  <r>
    <n v="8127"/>
    <x v="2"/>
    <s v="1       "/>
    <x v="10"/>
    <s v="Horas Extras - Mod Med PW"/>
    <n v="54.46"/>
    <n v="119.35"/>
    <n v="84.97"/>
    <n v="66.760000000000005"/>
    <n v="129.53"/>
    <n v="79.05"/>
    <n v="0"/>
    <n v="0"/>
    <n v="0"/>
    <n v="0"/>
    <s v="RH"/>
    <x v="2"/>
    <n v="534.11999999999989"/>
    <x v="0"/>
  </r>
  <r>
    <n v="8127"/>
    <x v="2"/>
    <s v="1       "/>
    <x v="9"/>
    <s v="Horas Extras - Membr PW"/>
    <n v="214.98"/>
    <n v="471.11"/>
    <n v="335.4"/>
    <n v="263.52999999999997"/>
    <n v="511.3"/>
    <n v="312.04000000000002"/>
    <n v="0"/>
    <n v="0"/>
    <n v="0"/>
    <n v="0"/>
    <s v="RH"/>
    <x v="2"/>
    <n v="2108.36"/>
    <x v="0"/>
  </r>
  <r>
    <n v="8127"/>
    <x v="2"/>
    <s v="1       "/>
    <x v="4"/>
    <s v="Horas Extras - VSA PW"/>
    <n v="4452.74"/>
    <n v="5418.39"/>
    <n v="3554.5"/>
    <n v="0"/>
    <n v="4386.96"/>
    <n v="2686.5"/>
    <n v="11423.03"/>
    <n v="3299.19"/>
    <n v="8654.23"/>
    <n v="13348.98"/>
    <s v="RH"/>
    <x v="2"/>
    <n v="57224.520000000004"/>
    <x v="0"/>
  </r>
  <r>
    <n v="8127"/>
    <x v="2"/>
    <s v="1       "/>
    <x v="3"/>
    <s v="Horas Extras"/>
    <n v="340.48"/>
    <n v="154.85"/>
    <n v="0"/>
    <n v="118.26"/>
    <n v="687.82"/>
    <n v="601.41"/>
    <n v="1878.27"/>
    <n v="296.68"/>
    <n v="304.26"/>
    <n v="1764.82"/>
    <s v="RH"/>
    <x v="2"/>
    <n v="6146.8499999999995"/>
    <x v="0"/>
  </r>
  <r>
    <n v="8127"/>
    <x v="2"/>
    <s v="1       "/>
    <x v="1"/>
    <s v="Horas Extras Distribuicao Gasosa"/>
    <n v="160.25"/>
    <n v="2596.67"/>
    <n v="299.82"/>
    <n v="2080.73"/>
    <n v="2500.66"/>
    <n v="1620.99"/>
    <n v="6655.66"/>
    <n v="3794.99"/>
    <n v="6093.13"/>
    <n v="8310.35"/>
    <s v="RH"/>
    <x v="2"/>
    <n v="34113.25"/>
    <x v="0"/>
  </r>
  <r>
    <n v="8127"/>
    <x v="3"/>
    <s v="1       "/>
    <x v="0"/>
    <s v="Horas Extras Acondicionamento Ga"/>
    <n v="0"/>
    <n v="0"/>
    <n v="1397.52"/>
    <n v="979.38"/>
    <n v="1348.19"/>
    <n v="2252.89"/>
    <n v="975.01"/>
    <n v="1591.11"/>
    <n v="787.79"/>
    <n v="1594.31"/>
    <s v="RH"/>
    <x v="3"/>
    <n v="10926.199999999999"/>
    <x v="0"/>
  </r>
  <r>
    <n v="8127"/>
    <x v="3"/>
    <s v="1       "/>
    <x v="3"/>
    <s v="Horas Extras"/>
    <n v="0"/>
    <n v="0"/>
    <n v="613.16999999999996"/>
    <n v="570.32000000000005"/>
    <n v="0"/>
    <n v="0"/>
    <n v="369.44"/>
    <n v="0"/>
    <n v="86.22"/>
    <n v="3045.14"/>
    <s v="RH"/>
    <x v="3"/>
    <n v="4684.29"/>
    <x v="0"/>
  </r>
  <r>
    <n v="8127"/>
    <x v="3"/>
    <s v="1       "/>
    <x v="1"/>
    <s v="Horas Extras - DG Contagem"/>
    <n v="0"/>
    <n v="0"/>
    <n v="0"/>
    <n v="73.819999999999993"/>
    <n v="241.32"/>
    <n v="0"/>
    <n v="0"/>
    <n v="0"/>
    <n v="132.35"/>
    <n v="0"/>
    <s v="RH"/>
    <x v="3"/>
    <n v="447.49"/>
    <x v="0"/>
  </r>
  <r>
    <n v="8127"/>
    <x v="3"/>
    <s v="2       "/>
    <x v="0"/>
    <s v="Horas Extras Acond. Gasoso"/>
    <n v="0"/>
    <n v="0"/>
    <n v="307.69"/>
    <n v="341.37"/>
    <n v="465.39"/>
    <n v="704.31"/>
    <n v="92.31"/>
    <n v="300.39"/>
    <n v="312.69"/>
    <n v="523.45000000000005"/>
    <s v="RH"/>
    <x v="3"/>
    <n v="3047.5999999999995"/>
    <x v="0"/>
  </r>
  <r>
    <n v="8127"/>
    <x v="3"/>
    <s v="2       "/>
    <x v="2"/>
    <s v="Horas Extras"/>
    <n v="0"/>
    <n v="0"/>
    <n v="0"/>
    <n v="0"/>
    <n v="0"/>
    <n v="0"/>
    <n v="0"/>
    <n v="0"/>
    <n v="1181.83"/>
    <n v="143.53"/>
    <s v="RH"/>
    <x v="3"/>
    <n v="1325.36"/>
    <x v="0"/>
  </r>
  <r>
    <n v="8127"/>
    <x v="4"/>
    <s v="1       "/>
    <x v="0"/>
    <s v="Horas Extras Acondicionamento Ga"/>
    <n v="0"/>
    <n v="0"/>
    <n v="0"/>
    <n v="0"/>
    <n v="0"/>
    <n v="101.16"/>
    <n v="545.63"/>
    <n v="0"/>
    <n v="0"/>
    <n v="0"/>
    <s v="RH"/>
    <x v="4"/>
    <n v="646.79"/>
    <x v="0"/>
  </r>
  <r>
    <n v="8127"/>
    <x v="4"/>
    <s v="1       "/>
    <x v="1"/>
    <s v="Horas Extras Distribuicao Gasosa"/>
    <n v="0"/>
    <n v="0"/>
    <n v="0"/>
    <n v="0"/>
    <n v="0"/>
    <n v="984.83"/>
    <n v="476.02"/>
    <n v="263.77"/>
    <n v="566.80999999999995"/>
    <n v="365.33"/>
    <s v="RH"/>
    <x v="4"/>
    <n v="2656.7599999999998"/>
    <x v="0"/>
  </r>
  <r>
    <n v="8127"/>
    <x v="5"/>
    <s v="1       "/>
    <x v="6"/>
    <s v="Horas Extras Líquido"/>
    <n v="557.26"/>
    <n v="820.1"/>
    <n v="1004.35"/>
    <n v="126.03"/>
    <n v="742.45"/>
    <n v="766.15"/>
    <n v="2172.5100000000002"/>
    <n v="77.28"/>
    <n v="955.76"/>
    <n v="1833.31"/>
    <s v="RH"/>
    <x v="5"/>
    <n v="9055.2000000000007"/>
    <x v="0"/>
  </r>
  <r>
    <n v="8127"/>
    <x v="5"/>
    <s v="1       "/>
    <x v="0"/>
    <s v="Horas Extras Acondicionamento Ga"/>
    <n v="1520.39"/>
    <n v="3360.3"/>
    <n v="1086.83"/>
    <n v="2779.86"/>
    <n v="5624.24"/>
    <n v="1401.68"/>
    <n v="895.11"/>
    <n v="951.61"/>
    <n v="0"/>
    <n v="3404.72"/>
    <s v="RH"/>
    <x v="5"/>
    <n v="21024.74"/>
    <x v="0"/>
  </r>
  <r>
    <n v="8127"/>
    <x v="5"/>
    <s v="1       "/>
    <x v="3"/>
    <s v="Horas Extras"/>
    <n v="0"/>
    <n v="0"/>
    <n v="0"/>
    <n v="0"/>
    <n v="0"/>
    <n v="0"/>
    <n v="348.87"/>
    <n v="324.81"/>
    <n v="0"/>
    <n v="1242.47"/>
    <s v="RH"/>
    <x v="5"/>
    <n v="1916.15"/>
    <x v="0"/>
  </r>
  <r>
    <n v="8127"/>
    <x v="5"/>
    <s v="1       "/>
    <x v="1"/>
    <s v="Horas Extras - DG BRoxo"/>
    <n v="0"/>
    <n v="1262.0999999999999"/>
    <n v="0"/>
    <n v="0"/>
    <n v="0"/>
    <n v="0"/>
    <n v="294.29000000000002"/>
    <n v="1410.09"/>
    <n v="0"/>
    <n v="3993.69"/>
    <s v="RH"/>
    <x v="5"/>
    <n v="6960.17"/>
    <x v="0"/>
  </r>
  <r>
    <n v="8127"/>
    <x v="6"/>
    <s v="2       "/>
    <x v="0"/>
    <s v="Horas Extras Acondicionamento Ga"/>
    <n v="0"/>
    <n v="194.22"/>
    <n v="0"/>
    <n v="325.86"/>
    <n v="1097.8499999999999"/>
    <n v="1342.37"/>
    <n v="1023.88"/>
    <n v="558.13"/>
    <n v="2649.34"/>
    <n v="2647.32"/>
    <s v="RH"/>
    <x v="6"/>
    <n v="9838.9699999999993"/>
    <x v="0"/>
  </r>
  <r>
    <n v="8127"/>
    <x v="6"/>
    <s v="2       "/>
    <x v="10"/>
    <s v="Horas Extras Mod Med PW M"/>
    <n v="88.86"/>
    <n v="194.73"/>
    <n v="138.63"/>
    <n v="108.92"/>
    <n v="211.33"/>
    <n v="128.97"/>
    <n v="0"/>
    <n v="0"/>
    <n v="0"/>
    <n v="0"/>
    <s v="RH"/>
    <x v="6"/>
    <n v="871.44"/>
    <x v="0"/>
  </r>
  <r>
    <n v="8127"/>
    <x v="6"/>
    <s v="2       "/>
    <x v="2"/>
    <s v="Horas Extras"/>
    <n v="0"/>
    <n v="0"/>
    <n v="0"/>
    <n v="0"/>
    <n v="0"/>
    <n v="179.13"/>
    <n v="0"/>
    <n v="0"/>
    <n v="0"/>
    <n v="0"/>
    <s v="RH"/>
    <x v="6"/>
    <n v="179.13"/>
    <x v="0"/>
  </r>
  <r>
    <n v="8127"/>
    <x v="7"/>
    <s v="1       "/>
    <x v="0"/>
    <s v="Horas Extras"/>
    <n v="0"/>
    <n v="0"/>
    <n v="0"/>
    <n v="0"/>
    <n v="0"/>
    <n v="84.92"/>
    <n v="84.92"/>
    <n v="0"/>
    <n v="0"/>
    <n v="0"/>
    <s v="RH"/>
    <x v="7"/>
    <n v="169.84"/>
    <x v="0"/>
  </r>
  <r>
    <n v="8127"/>
    <x v="7"/>
    <s v="1       "/>
    <x v="3"/>
    <s v="Horas Extras"/>
    <n v="0"/>
    <n v="0"/>
    <n v="0"/>
    <n v="0"/>
    <n v="0"/>
    <n v="725.9"/>
    <n v="858.2"/>
    <n v="563.66"/>
    <n v="294.51"/>
    <n v="580.83000000000004"/>
    <s v="RH"/>
    <x v="7"/>
    <n v="3023.0999999999995"/>
    <x v="0"/>
  </r>
  <r>
    <n v="8301"/>
    <x v="1"/>
    <s v="1       "/>
    <x v="1"/>
    <s v="Aluguel de Imoveis"/>
    <n v="0"/>
    <n v="0"/>
    <n v="0"/>
    <n v="0"/>
    <n v="0"/>
    <n v="0"/>
    <n v="943.6"/>
    <n v="2079.7199999999998"/>
    <n v="1039.8599999999999"/>
    <n v="1039.8599999999999"/>
    <s v="Manutenção"/>
    <x v="1"/>
    <n v="5103.0399999999991"/>
    <x v="0"/>
  </r>
  <r>
    <n v="8301"/>
    <x v="1"/>
    <s v="2       "/>
    <x v="1"/>
    <s v="Aluguel de Imoveis"/>
    <n v="0"/>
    <n v="0"/>
    <n v="0"/>
    <n v="0"/>
    <n v="0"/>
    <n v="0"/>
    <n v="943.6"/>
    <n v="2079.7199999999998"/>
    <n v="1039.8599999999999"/>
    <n v="1039.8599999999999"/>
    <s v="Manutenção"/>
    <x v="1"/>
    <n v="5103.0399999999991"/>
    <x v="0"/>
  </r>
  <r>
    <n v="8301"/>
    <x v="2"/>
    <s v="1       "/>
    <x v="0"/>
    <s v="Aluguel de Imoveis Acond PW"/>
    <n v="4537.5"/>
    <n v="4864"/>
    <n v="4864.01"/>
    <n v="4864"/>
    <n v="4864"/>
    <n v="4498.4799999999996"/>
    <n v="10204.43"/>
    <n v="4873.97"/>
    <n v="-456.49"/>
    <n v="4873.97"/>
    <s v="Manutenção"/>
    <x v="2"/>
    <n v="47987.87"/>
    <x v="0"/>
  </r>
  <r>
    <n v="8301"/>
    <x v="2"/>
    <s v="1       "/>
    <x v="12"/>
    <s v="Aluguel de Imoveis DG G Seco PW"/>
    <n v="4537.5"/>
    <n v="4864"/>
    <n v="4864.01"/>
    <n v="4864"/>
    <n v="4864"/>
    <n v="4498.4799999999996"/>
    <n v="0"/>
    <n v="4873.97"/>
    <n v="9747.94"/>
    <n v="4873.97"/>
    <s v="Manutenção"/>
    <x v="2"/>
    <n v="47987.87"/>
    <x v="0"/>
  </r>
  <r>
    <n v="8301"/>
    <x v="2"/>
    <s v="1       "/>
    <x v="3"/>
    <s v="Aluguel de Imoveis"/>
    <n v="6806.26"/>
    <n v="7296.02"/>
    <n v="7295.98"/>
    <n v="7296.02"/>
    <n v="7296.02"/>
    <n v="6747.73"/>
    <n v="0"/>
    <n v="7310.95"/>
    <n v="14621.9"/>
    <n v="7310.95"/>
    <s v="Manutenção"/>
    <x v="2"/>
    <n v="71981.83"/>
    <x v="0"/>
  </r>
  <r>
    <n v="8301"/>
    <x v="2"/>
    <s v="1       "/>
    <x v="1"/>
    <s v="Aluguel de Imoveis DG PW"/>
    <n v="6806.25"/>
    <n v="7296"/>
    <n v="7296.01"/>
    <n v="7296"/>
    <n v="7296"/>
    <n v="6747.73"/>
    <n v="3222.45"/>
    <n v="7310.95"/>
    <n v="11399.45"/>
    <n v="7310.95"/>
    <s v="Manutenção"/>
    <x v="2"/>
    <n v="71981.789999999994"/>
    <x v="0"/>
  </r>
  <r>
    <n v="8301"/>
    <x v="3"/>
    <s v="1       "/>
    <x v="0"/>
    <s v="Aluguel de Imoveis"/>
    <n v="13233.84"/>
    <n v="12070.87"/>
    <n v="13301.2"/>
    <n v="13301.2"/>
    <n v="10840.47"/>
    <n v="12069.75"/>
    <n v="12069.75"/>
    <n v="12069.75"/>
    <n v="12069.75"/>
    <n v="12069.75"/>
    <s v="Manutenção"/>
    <x v="3"/>
    <n v="123096.33"/>
    <x v="0"/>
  </r>
  <r>
    <n v="8301"/>
    <x v="3"/>
    <s v="1       "/>
    <x v="1"/>
    <s v="Aluguel de Imoveis"/>
    <n v="6805.98"/>
    <n v="6207.87"/>
    <n v="6840.63"/>
    <n v="6840.63"/>
    <n v="5575.11"/>
    <n v="6207.3"/>
    <n v="6207.3"/>
    <n v="6207.3"/>
    <n v="6207.3"/>
    <n v="6207.3"/>
    <s v="Manutenção"/>
    <x v="3"/>
    <n v="63306.720000000016"/>
    <x v="0"/>
  </r>
  <r>
    <n v="8301"/>
    <x v="3"/>
    <s v="2       "/>
    <x v="0"/>
    <s v="Aluguel de Imoveis Acond. Gasoso"/>
    <n v="5671.65"/>
    <n v="5173.2299999999996"/>
    <n v="5700.53"/>
    <n v="5700.53"/>
    <n v="4645.93"/>
    <n v="5172.75"/>
    <n v="5172.75"/>
    <n v="5172.75"/>
    <n v="5172.75"/>
    <n v="5172.75"/>
    <s v="Manutenção"/>
    <x v="3"/>
    <n v="52755.619999999995"/>
    <x v="0"/>
  </r>
  <r>
    <n v="8301"/>
    <x v="3"/>
    <s v="2       "/>
    <x v="1"/>
    <s v="Aluguel de Imoveis DG Contagem"/>
    <n v="1890.55"/>
    <n v="1724.41"/>
    <n v="1900.18"/>
    <n v="1900.18"/>
    <n v="1548.65"/>
    <n v="1724.25"/>
    <n v="1724.25"/>
    <n v="1724.25"/>
    <n v="1724.25"/>
    <n v="1724.25"/>
    <s v="Manutenção"/>
    <x v="3"/>
    <n v="17585.22"/>
    <x v="0"/>
  </r>
  <r>
    <n v="8301"/>
    <x v="4"/>
    <s v="1       "/>
    <x v="0"/>
    <s v="Aluguel de Imoveis"/>
    <n v="0"/>
    <n v="0"/>
    <n v="4500"/>
    <n v="1500"/>
    <n v="2052.19"/>
    <n v="2121.5700000000002"/>
    <n v="2121.59"/>
    <n v="2121.59"/>
    <n v="4243.18"/>
    <n v="0"/>
    <s v="Manutenção"/>
    <x v="4"/>
    <n v="18660.120000000003"/>
    <x v="0"/>
  </r>
  <r>
    <n v="8301"/>
    <x v="4"/>
    <s v="1       "/>
    <x v="1"/>
    <s v="Aluguel de Imoveis"/>
    <n v="0"/>
    <n v="0"/>
    <n v="4500"/>
    <n v="1500"/>
    <n v="2052.19"/>
    <n v="2121.5700000000002"/>
    <n v="4990.37"/>
    <n v="4201.3100000000004"/>
    <n v="5283.04"/>
    <n v="1039.8599999999999"/>
    <s v="Manutenção"/>
    <x v="4"/>
    <n v="25688.340000000004"/>
    <x v="0"/>
  </r>
  <r>
    <n v="8301"/>
    <x v="4"/>
    <s v="2       "/>
    <x v="0"/>
    <s v="Aluguel de Imoveis"/>
    <n v="0"/>
    <n v="0"/>
    <n v="4500"/>
    <n v="1500"/>
    <n v="2052.19"/>
    <n v="2121.5700000000002"/>
    <n v="2121.59"/>
    <n v="2121.59"/>
    <n v="4243.18"/>
    <n v="0"/>
    <s v="Manutenção"/>
    <x v="4"/>
    <n v="18660.120000000003"/>
    <x v="0"/>
  </r>
  <r>
    <n v="8301"/>
    <x v="4"/>
    <s v="2       "/>
    <x v="1"/>
    <s v="Aluguel de Imoveis"/>
    <n v="0"/>
    <n v="0"/>
    <n v="0"/>
    <n v="0"/>
    <n v="0"/>
    <n v="0"/>
    <n v="943.6"/>
    <n v="2079.7199999999998"/>
    <n v="1039.8599999999999"/>
    <n v="1039.8599999999999"/>
    <s v="Manutenção"/>
    <x v="4"/>
    <n v="5103.0399999999991"/>
    <x v="0"/>
  </r>
  <r>
    <n v="8301"/>
    <x v="5"/>
    <s v="1       "/>
    <x v="6"/>
    <s v="Aluguel de Imoveis Líquido"/>
    <n v="1193.77"/>
    <n v="1193.77"/>
    <n v="1193.77"/>
    <n v="1193.77"/>
    <n v="1193.77"/>
    <n v="1187.47"/>
    <n v="1187.47"/>
    <n v="1187.47"/>
    <n v="1187.47"/>
    <n v="1187.47"/>
    <s v="Manutenção"/>
    <x v="5"/>
    <n v="11906.199999999999"/>
    <x v="0"/>
  </r>
  <r>
    <n v="8301"/>
    <x v="5"/>
    <s v="1       "/>
    <x v="1"/>
    <s v="Aluguel de Imoveis Distribuição"/>
    <n v="251.54"/>
    <n v="251.54"/>
    <n v="251.54"/>
    <n v="251.54"/>
    <n v="251.54"/>
    <n v="250.23"/>
    <n v="250.23"/>
    <n v="250.23"/>
    <n v="250.23"/>
    <n v="250.23"/>
    <s v="Manutenção"/>
    <x v="5"/>
    <n v="2508.85"/>
    <x v="0"/>
  </r>
  <r>
    <n v="8301"/>
    <x v="5"/>
    <s v="2       "/>
    <x v="1"/>
    <s v="Aluguel de Imoveis Distribuição"/>
    <n v="208.16"/>
    <n v="208.16"/>
    <n v="208.16"/>
    <n v="208.16"/>
    <n v="208.16"/>
    <n v="207.09"/>
    <n v="207.09"/>
    <n v="207.09"/>
    <n v="207.09"/>
    <n v="207.09"/>
    <s v="Manutenção"/>
    <x v="5"/>
    <n v="2076.2499999999995"/>
    <x v="0"/>
  </r>
  <r>
    <n v="8301"/>
    <x v="6"/>
    <s v="2       "/>
    <x v="1"/>
    <s v="Aluguel de Imoveis DG PW M"/>
    <n v="6806.25"/>
    <n v="7296"/>
    <n v="7296.01"/>
    <n v="7296"/>
    <n v="7296"/>
    <n v="6747.73"/>
    <n v="537.08000000000004"/>
    <n v="7310.95"/>
    <n v="14084.82"/>
    <n v="7310.95"/>
    <s v="Manutenção"/>
    <x v="6"/>
    <n v="71981.790000000008"/>
    <x v="0"/>
  </r>
  <r>
    <n v="8301"/>
    <x v="7"/>
    <s v="1       "/>
    <x v="0"/>
    <s v="Aluguel de Imoveis"/>
    <n v="3402.73"/>
    <n v="3402.73"/>
    <n v="3402.73"/>
    <n v="2994.42"/>
    <n v="2994.42"/>
    <n v="3446.65"/>
    <n v="3446.65"/>
    <n v="3446.65"/>
    <n v="3446.65"/>
    <n v="3446.65"/>
    <s v="Manutenção"/>
    <x v="7"/>
    <n v="33430.280000000006"/>
    <x v="0"/>
  </r>
  <r>
    <n v="8301"/>
    <x v="7"/>
    <s v="1       "/>
    <x v="3"/>
    <s v="Aluguel de Imoveis"/>
    <n v="3402.75"/>
    <n v="3402.75"/>
    <n v="3402.75"/>
    <n v="2994.42"/>
    <n v="2994.42"/>
    <n v="3446.65"/>
    <n v="3446.65"/>
    <n v="3446.65"/>
    <n v="3446.65"/>
    <n v="3446.65"/>
    <s v="Manutenção"/>
    <x v="7"/>
    <n v="33430.340000000004"/>
    <x v="0"/>
  </r>
  <r>
    <n v="8301"/>
    <x v="7"/>
    <s v="2       "/>
    <x v="3"/>
    <s v="Aluguel de Imoveis"/>
    <n v="858.79"/>
    <n v="858.79"/>
    <n v="858.79"/>
    <n v="755.73"/>
    <n v="755.73"/>
    <n v="869.87"/>
    <n v="869.87"/>
    <n v="869.87"/>
    <n v="869.87"/>
    <n v="869.87"/>
    <s v="Manutenção"/>
    <x v="7"/>
    <n v="8437.18"/>
    <x v="0"/>
  </r>
  <r>
    <n v="8325"/>
    <x v="0"/>
    <s v="1       "/>
    <x v="0"/>
    <s v="Outras Remuneracoes a Terceiros"/>
    <n v="2040"/>
    <n v="2331.1"/>
    <n v="2809.12"/>
    <n v="253"/>
    <n v="2123"/>
    <n v="1878"/>
    <n v="253"/>
    <n v="548.79999999999995"/>
    <n v="779.71"/>
    <n v="605"/>
    <s v="Manutenção"/>
    <x v="0"/>
    <n v="13620.73"/>
    <x v="0"/>
  </r>
  <r>
    <n v="8325"/>
    <x v="0"/>
    <s v="1       "/>
    <x v="13"/>
    <s v="Outras Remuneracoes a Terceiros"/>
    <n v="0"/>
    <n v="0"/>
    <n v="8624.5499999999993"/>
    <n v="0"/>
    <n v="0"/>
    <n v="0"/>
    <n v="0"/>
    <n v="0"/>
    <n v="0"/>
    <n v="0"/>
    <s v="Manutenção"/>
    <x v="0"/>
    <n v="8624.5499999999993"/>
    <x v="0"/>
  </r>
  <r>
    <n v="8325"/>
    <x v="0"/>
    <s v="1       "/>
    <x v="14"/>
    <s v="Outras Remuneracoes a Terceiros"/>
    <n v="0"/>
    <n v="2400"/>
    <n v="0"/>
    <n v="0"/>
    <n v="0"/>
    <n v="0"/>
    <n v="0"/>
    <n v="0"/>
    <n v="0"/>
    <n v="0"/>
    <s v="Manutenção"/>
    <x v="0"/>
    <n v="2400"/>
    <x v="0"/>
  </r>
  <r>
    <n v="8325"/>
    <x v="0"/>
    <s v="1       "/>
    <x v="1"/>
    <s v="Outras Remuneracoes a Terceiros"/>
    <n v="0"/>
    <n v="1056.67"/>
    <n v="1053.3"/>
    <n v="379.5"/>
    <n v="379.5"/>
    <n v="3814.5"/>
    <n v="12572.77"/>
    <n v="10234.68"/>
    <n v="12607.36"/>
    <n v="9854.76"/>
    <s v="Manutenção"/>
    <x v="0"/>
    <n v="51953.04"/>
    <x v="0"/>
  </r>
  <r>
    <n v="8325"/>
    <x v="0"/>
    <s v="2       "/>
    <x v="10"/>
    <s v="Outras Remuneracoes a Terceiros"/>
    <n v="0"/>
    <n v="0"/>
    <n v="0"/>
    <n v="0"/>
    <n v="0"/>
    <n v="0"/>
    <n v="0"/>
    <n v="0"/>
    <n v="0"/>
    <n v="0"/>
    <s v="Manutenção"/>
    <x v="0"/>
    <n v="0"/>
    <x v="0"/>
  </r>
  <r>
    <n v="8325"/>
    <x v="0"/>
    <s v="2       "/>
    <x v="1"/>
    <s v="Outras Remuneracoes a Terceiros"/>
    <n v="0"/>
    <n v="0"/>
    <n v="0"/>
    <n v="0"/>
    <n v="0"/>
    <n v="1080"/>
    <n v="3850.52"/>
    <n v="3063.47"/>
    <n v="3749.31"/>
    <n v="2825.45"/>
    <s v="Manutenção"/>
    <x v="0"/>
    <n v="14568.75"/>
    <x v="0"/>
  </r>
  <r>
    <n v="8325"/>
    <x v="1"/>
    <s v="1       "/>
    <x v="0"/>
    <s v="Outras Remuneracoes a Terceiros"/>
    <n v="5511.68"/>
    <n v="7551.68"/>
    <n v="5511.68"/>
    <n v="5511.68"/>
    <n v="11248.54"/>
    <n v="22179.61"/>
    <n v="24266.45"/>
    <n v="17410.240000000002"/>
    <n v="10091.68"/>
    <n v="26330.26"/>
    <s v="Manutenção"/>
    <x v="1"/>
    <n v="135613.50000000003"/>
    <x v="0"/>
  </r>
  <r>
    <n v="8325"/>
    <x v="1"/>
    <s v="1       "/>
    <x v="3"/>
    <s v="Outras Remuneracoes a Terceiros"/>
    <n v="0"/>
    <n v="0"/>
    <n v="0"/>
    <n v="0"/>
    <n v="0"/>
    <n v="0"/>
    <n v="0"/>
    <n v="0"/>
    <n v="0"/>
    <n v="0"/>
    <s v="Manutenção"/>
    <x v="1"/>
    <n v="0"/>
    <x v="0"/>
  </r>
  <r>
    <n v="8325"/>
    <x v="1"/>
    <s v="1       "/>
    <x v="1"/>
    <s v="Outras Remuneracoes a Terceiros"/>
    <n v="0"/>
    <n v="0"/>
    <n v="187.5"/>
    <n v="0"/>
    <n v="85"/>
    <n v="28.29"/>
    <n v="28.29"/>
    <n v="148.29"/>
    <n v="336.6"/>
    <n v="746"/>
    <s v="Manutenção"/>
    <x v="1"/>
    <n v="1559.97"/>
    <x v="0"/>
  </r>
  <r>
    <n v="8325"/>
    <x v="1"/>
    <s v="2       "/>
    <x v="0"/>
    <s v="Outras Remuneracoes a Terceiros"/>
    <n v="0"/>
    <n v="0"/>
    <n v="0"/>
    <n v="0"/>
    <n v="0"/>
    <n v="0"/>
    <n v="0"/>
    <n v="120"/>
    <n v="336.6"/>
    <n v="746"/>
    <s v="Manutenção"/>
    <x v="1"/>
    <n v="1202.5999999999999"/>
    <x v="0"/>
  </r>
  <r>
    <n v="8325"/>
    <x v="1"/>
    <s v="2       "/>
    <x v="1"/>
    <s v="Outras Remuneracoes a Terceiros"/>
    <n v="0"/>
    <n v="0"/>
    <n v="0"/>
    <n v="0"/>
    <n v="0"/>
    <n v="0"/>
    <n v="0"/>
    <n v="0"/>
    <n v="0"/>
    <n v="0"/>
    <s v="Manutenção"/>
    <x v="1"/>
    <n v="0"/>
    <x v="0"/>
  </r>
  <r>
    <n v="8325"/>
    <x v="2"/>
    <s v="1       "/>
    <x v="0"/>
    <s v="Outras Remuneracoes a Terceiros"/>
    <n v="5246.31"/>
    <n v="5180.3500000000004"/>
    <n v="5498.04"/>
    <n v="6904.47"/>
    <n v="4008.19"/>
    <n v="6870.07"/>
    <n v="5785.24"/>
    <n v="6589.01"/>
    <n v="4847.54"/>
    <n v="6166.35"/>
    <s v="Manutenção"/>
    <x v="2"/>
    <n v="57095.57"/>
    <x v="0"/>
  </r>
  <r>
    <n v="8325"/>
    <x v="2"/>
    <s v="1       "/>
    <x v="13"/>
    <s v="Outras Remuneracoes a Terceiros"/>
    <n v="0"/>
    <n v="0"/>
    <n v="28772.48"/>
    <n v="0"/>
    <n v="0"/>
    <n v="0"/>
    <n v="-15197.5"/>
    <n v="0"/>
    <n v="0"/>
    <n v="0"/>
    <s v="Manutenção"/>
    <x v="2"/>
    <n v="13574.98"/>
    <x v="0"/>
  </r>
  <r>
    <n v="8325"/>
    <x v="2"/>
    <s v="1       "/>
    <x v="4"/>
    <s v="Outras Remuneracoes a Terceiros"/>
    <n v="42.23"/>
    <n v="0"/>
    <n v="0"/>
    <n v="482.05"/>
    <n v="0"/>
    <n v="0"/>
    <n v="0"/>
    <n v="0"/>
    <n v="0"/>
    <n v="0"/>
    <s v="Manutenção"/>
    <x v="2"/>
    <n v="524.28"/>
    <x v="0"/>
  </r>
  <r>
    <n v="8325"/>
    <x v="2"/>
    <s v="1       "/>
    <x v="5"/>
    <s v="Outras Remuneracoes a Terceiros"/>
    <n v="0"/>
    <n v="0"/>
    <n v="0"/>
    <n v="0"/>
    <n v="0"/>
    <n v="0"/>
    <n v="0"/>
    <n v="0"/>
    <n v="0"/>
    <n v="0"/>
    <s v="Manutenção"/>
    <x v="2"/>
    <n v="0"/>
    <x v="0"/>
  </r>
  <r>
    <n v="8325"/>
    <x v="2"/>
    <s v="1       "/>
    <x v="3"/>
    <s v="Outras Remuneracoes a Terceiros"/>
    <n v="0"/>
    <n v="0"/>
    <n v="0"/>
    <n v="0"/>
    <n v="1165"/>
    <n v="0"/>
    <n v="0"/>
    <n v="0"/>
    <n v="0"/>
    <n v="0"/>
    <s v="Manutenção"/>
    <x v="2"/>
    <n v="1165"/>
    <x v="0"/>
  </r>
  <r>
    <n v="8325"/>
    <x v="2"/>
    <s v="1       "/>
    <x v="1"/>
    <s v="Outras Remuneracoes a Terceiros"/>
    <n v="10038.65"/>
    <n v="10866.08"/>
    <n v="7286.73"/>
    <n v="7002.89"/>
    <n v="9353.06"/>
    <n v="6607.61"/>
    <n v="6584.82"/>
    <n v="19378.72"/>
    <n v="15886.03"/>
    <n v="12021.49"/>
    <s v="Manutenção"/>
    <x v="2"/>
    <n v="105026.08"/>
    <x v="0"/>
  </r>
  <r>
    <n v="8325"/>
    <x v="3"/>
    <s v="1       "/>
    <x v="0"/>
    <s v="Outras Remuneracoes a Terceiros"/>
    <n v="724.5"/>
    <n v="25"/>
    <n v="924.15"/>
    <n v="72.680000000000007"/>
    <n v="2643.37"/>
    <n v="258.81"/>
    <n v="251.51"/>
    <n v="315.77999999999997"/>
    <n v="254.73"/>
    <n v="254.73"/>
    <s v="Manutenção"/>
    <x v="3"/>
    <n v="5725.2599999999993"/>
    <x v="0"/>
  </r>
  <r>
    <n v="8325"/>
    <x v="3"/>
    <s v="1       "/>
    <x v="1"/>
    <s v="Outras Remuneracoes a Terceiros"/>
    <n v="1086.72"/>
    <n v="37.5"/>
    <n v="1386.2"/>
    <n v="109.03"/>
    <n v="3965.03"/>
    <n v="387.24"/>
    <n v="377.26"/>
    <n v="763.67"/>
    <n v="4191.53"/>
    <n v="839.22"/>
    <s v="Manutenção"/>
    <x v="3"/>
    <n v="13143.4"/>
    <x v="0"/>
  </r>
  <r>
    <n v="8325"/>
    <x v="3"/>
    <s v="2       "/>
    <x v="0"/>
    <s v="Outras Remuneracoes a Terceiros"/>
    <n v="0"/>
    <n v="0"/>
    <n v="0"/>
    <n v="0"/>
    <n v="0"/>
    <n v="0"/>
    <n v="2012.66"/>
    <n v="0"/>
    <n v="0"/>
    <n v="0"/>
    <s v="Manutenção"/>
    <x v="3"/>
    <n v="2012.66"/>
    <x v="0"/>
  </r>
  <r>
    <n v="8325"/>
    <x v="3"/>
    <s v="2       "/>
    <x v="10"/>
    <s v="Outras Remuneracoes a Terceiros"/>
    <n v="0"/>
    <n v="1200"/>
    <n v="0"/>
    <n v="0"/>
    <n v="0"/>
    <n v="0"/>
    <n v="0"/>
    <n v="0"/>
    <n v="0"/>
    <n v="0"/>
    <s v="Manutenção"/>
    <x v="3"/>
    <n v="1200"/>
    <x v="0"/>
  </r>
  <r>
    <n v="8325"/>
    <x v="3"/>
    <s v="2       "/>
    <x v="2"/>
    <s v="Outras Remuneracoes a Terceiros"/>
    <n v="0"/>
    <n v="0"/>
    <n v="0"/>
    <n v="0"/>
    <n v="0"/>
    <n v="28.7"/>
    <n v="0"/>
    <n v="28.7"/>
    <n v="0"/>
    <n v="0"/>
    <s v="Manutenção"/>
    <x v="3"/>
    <n v="57.4"/>
    <x v="0"/>
  </r>
  <r>
    <n v="8325"/>
    <x v="4"/>
    <s v="1       "/>
    <x v="0"/>
    <s v="Outras Remuneracoes a Terceiros"/>
    <n v="1102.29"/>
    <n v="480"/>
    <n v="1859.34"/>
    <n v="140"/>
    <n v="4262.5600000000004"/>
    <n v="668"/>
    <n v="177.31"/>
    <n v="449.11"/>
    <n v="1357.75"/>
    <n v="42"/>
    <s v="Manutenção"/>
    <x v="4"/>
    <n v="10538.36"/>
    <x v="0"/>
  </r>
  <r>
    <n v="8325"/>
    <x v="4"/>
    <s v="1       "/>
    <x v="3"/>
    <s v="Outras Remuneracoes a Terceiros"/>
    <n v="81.5"/>
    <n v="240"/>
    <n v="369.66"/>
    <n v="70"/>
    <n v="641.29"/>
    <n v="116.5"/>
    <n v="88.65"/>
    <n v="160.94999999999999"/>
    <n v="678.87"/>
    <n v="21"/>
    <s v="Manutenção"/>
    <x v="4"/>
    <n v="2468.42"/>
    <x v="0"/>
  </r>
  <r>
    <n v="8325"/>
    <x v="4"/>
    <s v="1       "/>
    <x v="1"/>
    <s v="Outras Remuneracoes a Terceiros"/>
    <n v="0"/>
    <n v="0"/>
    <n v="2486"/>
    <n v="2645"/>
    <n v="890.75"/>
    <n v="12236.39"/>
    <n v="12656.99"/>
    <n v="12236.39"/>
    <n v="12236.39"/>
    <n v="15110.49"/>
    <s v="Manutenção"/>
    <x v="4"/>
    <n v="70498.399999999994"/>
    <x v="0"/>
  </r>
  <r>
    <n v="8325"/>
    <x v="4"/>
    <s v="2       "/>
    <x v="0"/>
    <s v="Outras Remuneracoes a Terceiros"/>
    <n v="0"/>
    <n v="0"/>
    <n v="0"/>
    <n v="0"/>
    <n v="189"/>
    <n v="0"/>
    <n v="0"/>
    <n v="0"/>
    <n v="0"/>
    <n v="0"/>
    <s v="Manutenção"/>
    <x v="4"/>
    <n v="189"/>
    <x v="0"/>
  </r>
  <r>
    <n v="8325"/>
    <x v="4"/>
    <s v="2       "/>
    <x v="1"/>
    <s v="Outras Remuneracoes a Terceiros"/>
    <n v="0"/>
    <n v="0"/>
    <n v="7535.75"/>
    <n v="1447.26"/>
    <n v="1654.24"/>
    <n v="11756.53"/>
    <n v="12571.53"/>
    <n v="11756.53"/>
    <n v="12228.53"/>
    <n v="11756.53"/>
    <s v="Manutenção"/>
    <x v="4"/>
    <n v="70706.899999999994"/>
    <x v="0"/>
  </r>
  <r>
    <n v="8325"/>
    <x v="5"/>
    <s v="1       "/>
    <x v="6"/>
    <s v="Outras Remuneracoes a Terceiros"/>
    <n v="460.72"/>
    <n v="68167.47"/>
    <n v="323.83"/>
    <n v="0"/>
    <n v="982.06"/>
    <n v="9.1"/>
    <n v="519.67999999999995"/>
    <n v="135.04"/>
    <n v="843.75"/>
    <n v="139.88999999999999"/>
    <s v="Manutenção"/>
    <x v="5"/>
    <n v="71581.539999999994"/>
    <x v="0"/>
  </r>
  <r>
    <n v="8325"/>
    <x v="5"/>
    <s v="1       "/>
    <x v="0"/>
    <s v="Outras Remuneracoes a Terceiros"/>
    <n v="0"/>
    <n v="4473.4399999999996"/>
    <n v="1785"/>
    <n v="0"/>
    <n v="491.04"/>
    <n v="0"/>
    <n v="0"/>
    <n v="0"/>
    <n v="0"/>
    <n v="322"/>
    <s v="Manutenção"/>
    <x v="5"/>
    <n v="7071.48"/>
    <x v="0"/>
  </r>
  <r>
    <n v="8325"/>
    <x v="5"/>
    <s v="1       "/>
    <x v="3"/>
    <s v="Outras Remuneracoes a Terceiros"/>
    <n v="0"/>
    <n v="0"/>
    <n v="0"/>
    <n v="0"/>
    <n v="0"/>
    <n v="0"/>
    <n v="0"/>
    <n v="0"/>
    <n v="0"/>
    <n v="0"/>
    <s v="Manutenção"/>
    <x v="5"/>
    <n v="0"/>
    <x v="0"/>
  </r>
  <r>
    <n v="8325"/>
    <x v="5"/>
    <s v="1       "/>
    <x v="1"/>
    <s v="Outras Remuneracoes a Terceiros"/>
    <n v="7830.42"/>
    <n v="4176.8599999999997"/>
    <n v="6546.98"/>
    <n v="4368.59"/>
    <n v="4755.37"/>
    <n v="4670.0600000000004"/>
    <n v="4891.05"/>
    <n v="4736.63"/>
    <n v="4709.08"/>
    <n v="3965.52"/>
    <s v="Manutenção"/>
    <x v="5"/>
    <n v="50650.559999999998"/>
    <x v="0"/>
  </r>
  <r>
    <n v="8325"/>
    <x v="5"/>
    <s v="2       "/>
    <x v="0"/>
    <s v="Outras Remuneracoes a Terceiros"/>
    <n v="0"/>
    <n v="0"/>
    <n v="0"/>
    <n v="0"/>
    <n v="491.04"/>
    <n v="0"/>
    <n v="0"/>
    <n v="0"/>
    <n v="0"/>
    <n v="0"/>
    <s v="Manutenção"/>
    <x v="5"/>
    <n v="491.04"/>
    <x v="0"/>
  </r>
  <r>
    <n v="8325"/>
    <x v="5"/>
    <s v="2       "/>
    <x v="10"/>
    <s v="Outras Remuneracoes a Terceiros"/>
    <n v="0"/>
    <n v="1887.98"/>
    <n v="0"/>
    <n v="0"/>
    <n v="0"/>
    <n v="0"/>
    <n v="0"/>
    <n v="0"/>
    <n v="0"/>
    <n v="0"/>
    <s v="Manutenção"/>
    <x v="5"/>
    <n v="1887.98"/>
    <x v="0"/>
  </r>
  <r>
    <n v="8325"/>
    <x v="5"/>
    <s v="2       "/>
    <x v="11"/>
    <s v="Outras Remuneracoes a Terceiros"/>
    <n v="0"/>
    <n v="0"/>
    <n v="0"/>
    <n v="0"/>
    <n v="0"/>
    <n v="0"/>
    <n v="0"/>
    <n v="0"/>
    <n v="0"/>
    <n v="0"/>
    <s v="Manutenção"/>
    <x v="5"/>
    <n v="0"/>
    <x v="0"/>
  </r>
  <r>
    <n v="8325"/>
    <x v="5"/>
    <s v="2       "/>
    <x v="1"/>
    <s v="Outras Remuneracoes a Terceiros"/>
    <n v="4638.3999999999996"/>
    <n v="2344.14"/>
    <n v="2269.33"/>
    <n v="2163.0300000000002"/>
    <n v="2461.1"/>
    <n v="2770.04"/>
    <n v="3198.96"/>
    <n v="2955.37"/>
    <n v="3212.83"/>
    <n v="2469.27"/>
    <s v="Manutenção"/>
    <x v="5"/>
    <n v="28482.469999999998"/>
    <x v="0"/>
  </r>
  <r>
    <n v="8325"/>
    <x v="6"/>
    <s v="2       "/>
    <x v="0"/>
    <s v="Outras Remuneracoes a Terceiros"/>
    <n v="0"/>
    <n v="0"/>
    <n v="0"/>
    <n v="0"/>
    <n v="0"/>
    <n v="12400"/>
    <n v="12400"/>
    <n v="0"/>
    <n v="0"/>
    <n v="0"/>
    <s v="Manutenção"/>
    <x v="6"/>
    <n v="24800"/>
    <x v="0"/>
  </r>
  <r>
    <n v="8325"/>
    <x v="6"/>
    <s v="2       "/>
    <x v="1"/>
    <s v="Outras Remuneracoes a Terceiros"/>
    <n v="8319.18"/>
    <n v="8318.11"/>
    <n v="4116.84"/>
    <n v="5963.78"/>
    <n v="5401.3"/>
    <n v="4856.55"/>
    <n v="4807.4399999999996"/>
    <n v="4755.4799999999996"/>
    <n v="4756.41"/>
    <n v="308.54000000000002"/>
    <s v="Manutenção"/>
    <x v="6"/>
    <n v="51603.630000000012"/>
    <x v="0"/>
  </r>
  <r>
    <n v="8325"/>
    <x v="6"/>
    <s v="2       "/>
    <x v="2"/>
    <s v="Outras Remuneracoes a Terceiros"/>
    <n v="0"/>
    <n v="0"/>
    <n v="0"/>
    <n v="0"/>
    <n v="0"/>
    <n v="188.28"/>
    <n v="0"/>
    <n v="43.05"/>
    <n v="0"/>
    <n v="0"/>
    <s v="Manutenção"/>
    <x v="6"/>
    <n v="231.32999999999998"/>
    <x v="0"/>
  </r>
  <r>
    <n v="8325"/>
    <x v="7"/>
    <s v="1       "/>
    <x v="0"/>
    <s v="Outras Remuneracoes a Terceiros"/>
    <n v="0"/>
    <n v="0"/>
    <n v="0"/>
    <n v="0"/>
    <n v="0"/>
    <n v="0"/>
    <n v="0"/>
    <n v="0"/>
    <n v="0"/>
    <n v="0"/>
    <s v="Manutenção"/>
    <x v="7"/>
    <n v="0"/>
    <x v="0"/>
  </r>
  <r>
    <n v="8325"/>
    <x v="7"/>
    <s v="1       "/>
    <x v="3"/>
    <s v="Outras Remuneracoes a Terceiros"/>
    <n v="0"/>
    <n v="0"/>
    <n v="0"/>
    <n v="0"/>
    <n v="0"/>
    <n v="0"/>
    <n v="0"/>
    <n v="0"/>
    <n v="0"/>
    <n v="0"/>
    <s v="Manutenção"/>
    <x v="7"/>
    <n v="0"/>
    <x v="0"/>
  </r>
  <r>
    <n v="8325"/>
    <x v="7"/>
    <s v="1       "/>
    <x v="1"/>
    <s v="Outras Remuneracoes a Terceiros"/>
    <n v="0"/>
    <n v="0"/>
    <n v="0"/>
    <n v="0"/>
    <n v="0"/>
    <n v="0"/>
    <n v="0"/>
    <n v="3699.65"/>
    <n v="0"/>
    <n v="8415.5"/>
    <s v="Manutenção"/>
    <x v="7"/>
    <n v="12115.15"/>
    <x v="0"/>
  </r>
  <r>
    <n v="8325"/>
    <x v="7"/>
    <s v="2       "/>
    <x v="1"/>
    <s v="Outras Remuneracoes a Terceiros"/>
    <n v="0"/>
    <n v="0"/>
    <n v="0"/>
    <n v="0"/>
    <n v="0"/>
    <n v="0"/>
    <n v="0"/>
    <n v="2365.35"/>
    <n v="0"/>
    <n v="16719.59"/>
    <s v="Manutenção"/>
    <x v="7"/>
    <n v="19084.939999999999"/>
    <x v="0"/>
  </r>
  <r>
    <n v="8344"/>
    <x v="0"/>
    <s v="1       "/>
    <x v="1"/>
    <s v="Serv. Prestados Projetos Espec."/>
    <n v="16741.03"/>
    <n v="36897.46"/>
    <n v="37917.589999999997"/>
    <n v="32281.52"/>
    <n v="11650.24"/>
    <n v="38468.33"/>
    <n v="38298.75"/>
    <n v="37810.300000000003"/>
    <n v="16271.29"/>
    <n v="39698.050000000003"/>
    <s v="Manutenção"/>
    <x v="0"/>
    <n v="306034.55999999994"/>
    <x v="0"/>
  </r>
  <r>
    <n v="8344"/>
    <x v="0"/>
    <s v="2       "/>
    <x v="1"/>
    <s v="SERVS PREST PROJ ESPECIAIS"/>
    <n v="15941.4"/>
    <n v="7620"/>
    <n v="6534.42"/>
    <n v="6665.81"/>
    <n v="2406.3000000000002"/>
    <n v="7110.19"/>
    <n v="5278.05"/>
    <n v="7841.65"/>
    <n v="5543.61"/>
    <n v="7613.69"/>
    <s v="Manutenção"/>
    <x v="0"/>
    <n v="72555.12000000001"/>
    <x v="0"/>
  </r>
  <r>
    <n v="8344"/>
    <x v="1"/>
    <s v="1       "/>
    <x v="1"/>
    <s v="SERVS PREST PROJ ESPECIAIS"/>
    <n v="0"/>
    <n v="0"/>
    <n v="0"/>
    <n v="0"/>
    <n v="0"/>
    <n v="0"/>
    <n v="0"/>
    <n v="0"/>
    <n v="0"/>
    <n v="0"/>
    <s v="Manutenção"/>
    <x v="1"/>
    <n v="0"/>
    <x v="0"/>
  </r>
  <r>
    <n v="8344"/>
    <x v="1"/>
    <s v="2       "/>
    <x v="1"/>
    <s v="SERVS PREST PROJ ESPECIAIS"/>
    <n v="0"/>
    <n v="0"/>
    <n v="4519.07"/>
    <n v="0"/>
    <n v="1165.3900000000001"/>
    <n v="817.14"/>
    <n v="249.65"/>
    <n v="1222.53"/>
    <n v="494.07"/>
    <n v="0"/>
    <s v="Manutenção"/>
    <x v="1"/>
    <n v="8467.85"/>
    <x v="0"/>
  </r>
  <r>
    <n v="8344"/>
    <x v="3"/>
    <s v="1       "/>
    <x v="1"/>
    <s v="SERVS PREST PROJ ESPECIAIS"/>
    <n v="0"/>
    <n v="0"/>
    <n v="247.87"/>
    <n v="514.05999999999995"/>
    <n v="248.86"/>
    <n v="281.07"/>
    <n v="281.07"/>
    <n v="281.07"/>
    <n v="309.72000000000003"/>
    <n v="252.42"/>
    <s v="Manutenção"/>
    <x v="3"/>
    <n v="2416.14"/>
    <x v="0"/>
  </r>
  <r>
    <n v="8344"/>
    <x v="3"/>
    <s v="2       "/>
    <x v="1"/>
    <s v="SERVS PREST PROJ ESPECIAIS"/>
    <n v="0"/>
    <n v="0"/>
    <n v="247.84"/>
    <n v="477.39"/>
    <n v="246.87"/>
    <n v="9972.3700000000008"/>
    <n v="13148.62"/>
    <n v="4419.17"/>
    <n v="8341.9500000000007"/>
    <n v="8798.5400000000009"/>
    <s v="Manutenção"/>
    <x v="3"/>
    <n v="45652.750000000007"/>
    <x v="0"/>
  </r>
  <r>
    <n v="8344"/>
    <x v="4"/>
    <s v="1       "/>
    <x v="1"/>
    <s v="SERVS PREST PROJ ESPECIAIS"/>
    <n v="-8382.06"/>
    <n v="0"/>
    <n v="0"/>
    <n v="70162.19"/>
    <n v="30538.36"/>
    <n v="48193.33"/>
    <n v="55151.87"/>
    <n v="43204.61"/>
    <n v="74270.13"/>
    <n v="43077.78"/>
    <s v="Manutenção"/>
    <x v="4"/>
    <n v="356216.20999999996"/>
    <x v="0"/>
  </r>
  <r>
    <n v="8344"/>
    <x v="4"/>
    <s v="2       "/>
    <x v="1"/>
    <s v="SERVS PREST PROJ ESPECIAIS"/>
    <n v="72881.13"/>
    <n v="109334.63"/>
    <n v="192405.35"/>
    <n v="33380.07"/>
    <n v="35931.35"/>
    <n v="34925.370000000003"/>
    <n v="30481.45"/>
    <n v="26543.8"/>
    <n v="66649.23"/>
    <n v="31728.3"/>
    <s v="Manutenção"/>
    <x v="4"/>
    <n v="634260.68000000005"/>
    <x v="0"/>
  </r>
  <r>
    <n v="8344"/>
    <x v="7"/>
    <s v="1       "/>
    <x v="1"/>
    <s v="Serv. Prestados Projetos Espec."/>
    <n v="25170.14"/>
    <n v="30148.93"/>
    <n v="35000"/>
    <n v="30095.29"/>
    <n v="27333.759999999998"/>
    <n v="42835.65"/>
    <n v="42954.46"/>
    <n v="43556.44"/>
    <n v="43991.46"/>
    <n v="49520.800000000003"/>
    <s v="Manutenção"/>
    <x v="7"/>
    <n v="370606.93000000005"/>
    <x v="0"/>
  </r>
  <r>
    <n v="8344"/>
    <x v="7"/>
    <s v="2       "/>
    <x v="1"/>
    <s v="SERVS PREST PROJ ESPECIAIS"/>
    <n v="9074.9500000000007"/>
    <n v="11493.24"/>
    <n v="15180.44"/>
    <n v="20085.150000000001"/>
    <n v="10109.75"/>
    <n v="20436.04"/>
    <n v="19845.490000000002"/>
    <n v="20767.25"/>
    <n v="20653.48"/>
    <n v="24090.34"/>
    <s v="Manutenção"/>
    <x v="7"/>
    <n v="171736.13"/>
    <x v="0"/>
  </r>
  <r>
    <n v="8401"/>
    <x v="0"/>
    <s v="1       "/>
    <x v="14"/>
    <s v="Para Vendas Distribuicao Liquida"/>
    <n v="2002.08"/>
    <n v="796.62"/>
    <n v="1449.93"/>
    <n v="2109.3000000000002"/>
    <n v="870.76"/>
    <n v="7485.55"/>
    <n v="2892.53"/>
    <n v="681.54"/>
    <n v="0"/>
    <n v="3386.34"/>
    <s v="Frete"/>
    <x v="0"/>
    <n v="21674.65"/>
    <x v="1"/>
  </r>
  <r>
    <n v="8401"/>
    <x v="0"/>
    <s v="1       "/>
    <x v="15"/>
    <s v="Para Vendas"/>
    <n v="0"/>
    <n v="0"/>
    <n v="0"/>
    <n v="0"/>
    <n v="0"/>
    <n v="0"/>
    <n v="0"/>
    <n v="0"/>
    <n v="0"/>
    <n v="0"/>
    <s v="Frete"/>
    <x v="0"/>
    <n v="0"/>
    <x v="2"/>
  </r>
  <r>
    <n v="8401"/>
    <x v="0"/>
    <s v="1       "/>
    <x v="1"/>
    <s v="Para Vendas Distribuicao Gasosa"/>
    <n v="78334.58"/>
    <n v="94382.76"/>
    <n v="95319.38"/>
    <n v="95005.57"/>
    <n v="41589.69"/>
    <n v="91368.46"/>
    <n v="91694.76"/>
    <n v="91954.65"/>
    <n v="77361.45"/>
    <n v="-35045.050000000003"/>
    <s v="Frete"/>
    <x v="0"/>
    <n v="721966.24999999988"/>
    <x v="3"/>
  </r>
  <r>
    <n v="8401"/>
    <x v="0"/>
    <s v="1       "/>
    <x v="16"/>
    <s v="Para Vendas"/>
    <n v="0"/>
    <n v="0"/>
    <n v="0"/>
    <n v="0"/>
    <n v="0"/>
    <n v="769.96"/>
    <n v="205.32"/>
    <n v="42.6"/>
    <n v="0"/>
    <n v="0"/>
    <s v="Frete"/>
    <x v="0"/>
    <n v="1017.88"/>
    <x v="4"/>
  </r>
  <r>
    <n v="8401"/>
    <x v="0"/>
    <s v="1       "/>
    <x v="17"/>
    <s v="Para Vendas"/>
    <n v="0"/>
    <n v="0"/>
    <n v="0"/>
    <n v="0"/>
    <n v="0"/>
    <n v="0"/>
    <n v="0"/>
    <n v="0"/>
    <n v="0"/>
    <n v="0"/>
    <s v="Frete"/>
    <x v="0"/>
    <n v="0"/>
    <x v="2"/>
  </r>
  <r>
    <n v="8401"/>
    <x v="0"/>
    <s v="2       "/>
    <x v="1"/>
    <s v="Para Vendas"/>
    <n v="24740.03"/>
    <n v="18650.5"/>
    <n v="18745.37"/>
    <n v="23101.34"/>
    <n v="7679.9"/>
    <n v="28175.39"/>
    <n v="28488.86"/>
    <n v="28122.27"/>
    <n v="27818.69"/>
    <n v="39973.910000000003"/>
    <s v="Frete"/>
    <x v="0"/>
    <n v="245496.25999999998"/>
    <x v="5"/>
  </r>
  <r>
    <n v="8401"/>
    <x v="1"/>
    <s v="1       "/>
    <x v="14"/>
    <s v="Para Vendas Distribuicao Liquida"/>
    <n v="2073.73"/>
    <n v="0"/>
    <n v="0"/>
    <n v="982.44"/>
    <n v="5371.08"/>
    <n v="3307.32"/>
    <n v="2556.9899999999998"/>
    <n v="490.04"/>
    <n v="1090.51"/>
    <n v="2515.5300000000002"/>
    <s v="Frete"/>
    <x v="1"/>
    <n v="18387.64"/>
    <x v="6"/>
  </r>
  <r>
    <n v="8401"/>
    <x v="1"/>
    <s v="1       "/>
    <x v="15"/>
    <s v="Para Vendas Distribuição Argônio"/>
    <n v="439.9"/>
    <n v="670.17"/>
    <n v="7130.67"/>
    <n v="6080.13"/>
    <n v="4125.75"/>
    <n v="0"/>
    <n v="0"/>
    <n v="4685.63"/>
    <n v="5062.28"/>
    <n v="0"/>
    <s v="Frete"/>
    <x v="1"/>
    <n v="28194.53"/>
    <x v="7"/>
  </r>
  <r>
    <n v="8401"/>
    <x v="1"/>
    <s v="1       "/>
    <x v="1"/>
    <s v="Para Vendas Distribuicao Gasosa"/>
    <n v="60632.73"/>
    <n v="50362.85"/>
    <n v="62530.51"/>
    <n v="67879.55"/>
    <n v="56944.52"/>
    <n v="76926.990000000005"/>
    <n v="64611.51"/>
    <n v="78924"/>
    <n v="69643.61"/>
    <n v="65941.649999999994"/>
    <s v="Frete"/>
    <x v="1"/>
    <n v="654397.92000000004"/>
    <x v="8"/>
  </r>
  <r>
    <n v="8401"/>
    <x v="1"/>
    <s v="1       "/>
    <x v="18"/>
    <s v="Para Vendas"/>
    <n v="0"/>
    <n v="0"/>
    <n v="0"/>
    <n v="0"/>
    <n v="0"/>
    <n v="0"/>
    <n v="0"/>
    <n v="0"/>
    <n v="0"/>
    <n v="0"/>
    <s v="Frete"/>
    <x v="1"/>
    <n v="0"/>
    <x v="2"/>
  </r>
  <r>
    <n v="8401"/>
    <x v="1"/>
    <s v="1       "/>
    <x v="16"/>
    <s v="Para Vendas"/>
    <n v="0"/>
    <n v="879.71"/>
    <n v="0"/>
    <n v="0"/>
    <n v="0"/>
    <n v="1621.61"/>
    <n v="6072.01"/>
    <n v="873.41"/>
    <n v="0"/>
    <n v="3134.16"/>
    <s v="Frete"/>
    <x v="1"/>
    <n v="12580.9"/>
    <x v="9"/>
  </r>
  <r>
    <n v="8401"/>
    <x v="1"/>
    <s v="1       "/>
    <x v="17"/>
    <s v="Para Vendas"/>
    <n v="57238.51"/>
    <n v="68176.289999999994"/>
    <n v="76850.59"/>
    <n v="83849.97"/>
    <n v="55989"/>
    <n v="69159.320000000007"/>
    <n v="27006.240000000002"/>
    <n v="63125.440000000002"/>
    <n v="40125.99"/>
    <n v="55793.21"/>
    <s v="Frete"/>
    <x v="1"/>
    <n v="597314.55999999994"/>
    <x v="10"/>
  </r>
  <r>
    <n v="8401"/>
    <x v="1"/>
    <s v="2       "/>
    <x v="1"/>
    <s v="Para Vendas"/>
    <n v="9708.23"/>
    <n v="8353.59"/>
    <n v="15228.58"/>
    <n v="18113.89"/>
    <n v="20406.2"/>
    <n v="23257.7"/>
    <n v="20182.3"/>
    <n v="23257.69"/>
    <n v="19036.98"/>
    <n v="19384"/>
    <s v="Frete"/>
    <x v="1"/>
    <n v="176929.16"/>
    <x v="11"/>
  </r>
  <r>
    <n v="8401"/>
    <x v="2"/>
    <s v="1       "/>
    <x v="19"/>
    <s v="Para Vendas"/>
    <n v="9891.27"/>
    <n v="4113.75"/>
    <n v="8823.4"/>
    <n v="14646.07"/>
    <n v="21681.35"/>
    <n v="0"/>
    <n v="0"/>
    <n v="0"/>
    <n v="0"/>
    <n v="0"/>
    <s v="Frete"/>
    <x v="2"/>
    <n v="59155.839999999997"/>
    <x v="12"/>
  </r>
  <r>
    <n v="8401"/>
    <x v="2"/>
    <s v="1       "/>
    <x v="14"/>
    <s v="Para Vendas"/>
    <n v="27772.03"/>
    <n v="25555.11"/>
    <n v="27780.54"/>
    <n v="31862.29"/>
    <n v="23323.96"/>
    <n v="39391.269999999997"/>
    <n v="45402.95"/>
    <n v="64301.89"/>
    <n v="41137.96"/>
    <n v="77490.44"/>
    <s v="Frete"/>
    <x v="2"/>
    <n v="404018.44"/>
    <x v="13"/>
  </r>
  <r>
    <n v="8401"/>
    <x v="2"/>
    <s v="1       "/>
    <x v="15"/>
    <s v="Para Vendas"/>
    <n v="0"/>
    <n v="0"/>
    <n v="0"/>
    <n v="0"/>
    <n v="0"/>
    <n v="0"/>
    <n v="4155.49"/>
    <n v="0"/>
    <n v="0"/>
    <n v="957.53"/>
    <s v="Frete"/>
    <x v="2"/>
    <n v="5113.0199999999995"/>
    <x v="14"/>
  </r>
  <r>
    <n v="8401"/>
    <x v="2"/>
    <s v="1       "/>
    <x v="3"/>
    <s v="Para Vendas"/>
    <n v="640"/>
    <n v="2169.31"/>
    <n v="635.25"/>
    <n v="653.4"/>
    <n v="0"/>
    <n v="0"/>
    <n v="0"/>
    <n v="0"/>
    <n v="0"/>
    <n v="0"/>
    <s v="Frete"/>
    <x v="2"/>
    <n v="4097.96"/>
    <x v="15"/>
  </r>
  <r>
    <n v="8401"/>
    <x v="2"/>
    <s v="1       "/>
    <x v="1"/>
    <s v="Para Vendas Distribuicao Gasosa"/>
    <n v="105496.83"/>
    <n v="99477.69"/>
    <n v="126560.26"/>
    <n v="126260.61"/>
    <n v="107096.49"/>
    <n v="37470.199999999997"/>
    <n v="220399.92"/>
    <n v="110325.17"/>
    <n v="99757.55"/>
    <n v="144154.03"/>
    <s v="Frete"/>
    <x v="2"/>
    <n v="1176998.75"/>
    <x v="16"/>
  </r>
  <r>
    <n v="8401"/>
    <x v="2"/>
    <s v="1       "/>
    <x v="18"/>
    <s v="Para Vendas"/>
    <n v="0"/>
    <n v="0"/>
    <n v="0"/>
    <n v="0"/>
    <n v="0"/>
    <n v="0"/>
    <n v="0"/>
    <n v="0"/>
    <n v="0"/>
    <n v="0"/>
    <s v="Frete"/>
    <x v="2"/>
    <n v="0"/>
    <x v="2"/>
  </r>
  <r>
    <n v="8401"/>
    <x v="2"/>
    <s v="1       "/>
    <x v="20"/>
    <s v="Para Vendas"/>
    <n v="0"/>
    <n v="0"/>
    <n v="0"/>
    <n v="0"/>
    <n v="0"/>
    <n v="0"/>
    <n v="0"/>
    <n v="0"/>
    <n v="0"/>
    <n v="0"/>
    <s v="Frete"/>
    <x v="2"/>
    <n v="0"/>
    <x v="2"/>
  </r>
  <r>
    <n v="8401"/>
    <x v="2"/>
    <s v="1       "/>
    <x v="16"/>
    <s v="Para Vendas"/>
    <n v="0"/>
    <n v="0"/>
    <n v="0"/>
    <n v="0"/>
    <n v="0"/>
    <n v="0"/>
    <n v="0"/>
    <n v="0"/>
    <n v="0"/>
    <n v="1289.08"/>
    <s v="Frete"/>
    <x v="2"/>
    <n v="1289.08"/>
    <x v="17"/>
  </r>
  <r>
    <n v="8401"/>
    <x v="2"/>
    <s v="1       "/>
    <x v="17"/>
    <s v="Para Vendas"/>
    <n v="2512.08"/>
    <n v="5737.97"/>
    <n v="3692.27"/>
    <n v="4159.43"/>
    <n v="2865.71"/>
    <n v="6238.16"/>
    <n v="7331.11"/>
    <n v="7029.51"/>
    <n v="8827.7000000000007"/>
    <n v="14866.48"/>
    <s v="Frete"/>
    <x v="2"/>
    <n v="63260.42"/>
    <x v="18"/>
  </r>
  <r>
    <n v="8401"/>
    <x v="2"/>
    <s v="2       "/>
    <x v="1"/>
    <s v="Para Vendas"/>
    <n v="0"/>
    <n v="0"/>
    <n v="0"/>
    <n v="0"/>
    <n v="0"/>
    <n v="0"/>
    <n v="0"/>
    <n v="0"/>
    <n v="0"/>
    <n v="0"/>
    <s v="Frete"/>
    <x v="2"/>
    <n v="0"/>
    <x v="2"/>
  </r>
  <r>
    <n v="8401"/>
    <x v="3"/>
    <s v="1       "/>
    <x v="14"/>
    <s v="Para Vendas Distribuicao Liquida"/>
    <n v="73698.7"/>
    <n v="54609.65"/>
    <n v="56354.81"/>
    <n v="40324.400000000001"/>
    <n v="89249.3"/>
    <n v="115406"/>
    <n v="90628.3"/>
    <n v="77927.360000000001"/>
    <n v="81554.45"/>
    <n v="112482.8"/>
    <s v="Frete"/>
    <x v="3"/>
    <n v="792235.77"/>
    <x v="19"/>
  </r>
  <r>
    <n v="8401"/>
    <x v="3"/>
    <s v="1       "/>
    <x v="15"/>
    <s v="Para Vendas Distribuição Argônio"/>
    <n v="11602.42"/>
    <n v="9829.39"/>
    <n v="11370.31"/>
    <n v="18989.400000000001"/>
    <n v="11621.55"/>
    <n v="16514.29"/>
    <n v="15213.67"/>
    <n v="5632.15"/>
    <n v="6912.08"/>
    <n v="21269.08"/>
    <s v="Frete"/>
    <x v="3"/>
    <n v="128954.33999999998"/>
    <x v="20"/>
  </r>
  <r>
    <n v="8401"/>
    <x v="3"/>
    <s v="1       "/>
    <x v="1"/>
    <s v="Para Vendas Distribuicao Gasosa"/>
    <n v="1366.51"/>
    <n v="40559.370000000003"/>
    <n v="39618.74"/>
    <n v="43033.77"/>
    <n v="39349.629999999997"/>
    <n v="36184.78"/>
    <n v="36184.78"/>
    <n v="36184.78"/>
    <n v="36184.78"/>
    <n v="36184.78"/>
    <s v="Frete"/>
    <x v="3"/>
    <n v="344851.92000000004"/>
    <x v="21"/>
  </r>
  <r>
    <n v="8401"/>
    <x v="3"/>
    <s v="1       "/>
    <x v="18"/>
    <s v="Para Vendas DG H2 Contagem"/>
    <n v="0"/>
    <n v="0"/>
    <n v="0"/>
    <n v="0"/>
    <n v="0"/>
    <n v="0"/>
    <n v="0"/>
    <n v="0"/>
    <n v="0"/>
    <n v="0"/>
    <s v="Frete"/>
    <x v="3"/>
    <n v="0"/>
    <x v="2"/>
  </r>
  <r>
    <n v="8401"/>
    <x v="3"/>
    <s v="1       "/>
    <x v="16"/>
    <s v="Para Vendas"/>
    <n v="7408.68"/>
    <n v="14650.1"/>
    <n v="5199.32"/>
    <n v="8412.31"/>
    <n v="16235.75"/>
    <n v="14707.4"/>
    <n v="16852.64"/>
    <n v="7064.48"/>
    <n v="7291.43"/>
    <n v="8217.11"/>
    <s v="Frete"/>
    <x v="3"/>
    <n v="106039.21999999999"/>
    <x v="22"/>
  </r>
  <r>
    <n v="8401"/>
    <x v="3"/>
    <s v="1       "/>
    <x v="17"/>
    <s v="Para Vendas"/>
    <n v="31729.51"/>
    <n v="22043.43"/>
    <n v="16829.55"/>
    <n v="18069.310000000001"/>
    <n v="36206.29"/>
    <n v="39721.339999999997"/>
    <n v="38809.08"/>
    <n v="17085.32"/>
    <n v="48890.96"/>
    <n v="64484.59"/>
    <s v="Frete"/>
    <x v="3"/>
    <n v="333869.38"/>
    <x v="23"/>
  </r>
  <r>
    <n v="8401"/>
    <x v="3"/>
    <s v="2       "/>
    <x v="1"/>
    <s v="Para Vendas DG Contagem"/>
    <n v="1366.51"/>
    <n v="79752.23"/>
    <n v="41500.01"/>
    <n v="35351.96"/>
    <n v="39036.089999999997"/>
    <n v="32088.400000000001"/>
    <n v="32170.98"/>
    <n v="32088.400000000001"/>
    <n v="32088.400000000001"/>
    <n v="32088.400000000001"/>
    <s v="Frete"/>
    <x v="3"/>
    <n v="357531.38000000006"/>
    <x v="24"/>
  </r>
  <r>
    <n v="8401"/>
    <x v="4"/>
    <s v="1       "/>
    <x v="14"/>
    <s v="Para Vendas Distribuicao Liquida"/>
    <n v="0"/>
    <n v="0"/>
    <n v="0"/>
    <n v="0"/>
    <n v="2821.48"/>
    <n v="5168.8"/>
    <n v="0"/>
    <n v="0"/>
    <n v="0"/>
    <n v="0"/>
    <s v="Frete"/>
    <x v="4"/>
    <n v="7990.2800000000007"/>
    <x v="25"/>
  </r>
  <r>
    <n v="8401"/>
    <x v="4"/>
    <s v="1       "/>
    <x v="15"/>
    <s v="Para Vendas Distribuição Argônio"/>
    <n v="0"/>
    <n v="0"/>
    <n v="0"/>
    <n v="0"/>
    <n v="0"/>
    <n v="3023.79"/>
    <n v="1522.88"/>
    <n v="431.97"/>
    <n v="1859.29"/>
    <n v="5626.5"/>
    <s v="Frete"/>
    <x v="4"/>
    <n v="12464.43"/>
    <x v="26"/>
  </r>
  <r>
    <n v="8401"/>
    <x v="4"/>
    <s v="1       "/>
    <x v="1"/>
    <s v="Para Vendas Distribuicao Gasosa"/>
    <n v="0"/>
    <n v="53317.85"/>
    <n v="0"/>
    <n v="0"/>
    <n v="14841.2"/>
    <n v="32321.87"/>
    <n v="44361.919999999998"/>
    <n v="-17933.96"/>
    <n v="41655.120000000003"/>
    <n v="41643.69"/>
    <s v="Frete"/>
    <x v="4"/>
    <n v="210207.69"/>
    <x v="27"/>
  </r>
  <r>
    <n v="8401"/>
    <x v="4"/>
    <s v="1       "/>
    <x v="16"/>
    <s v="Para Vendas DL CO2 Varginha"/>
    <n v="0"/>
    <n v="10594.74"/>
    <n v="8997.75"/>
    <n v="17808.93"/>
    <n v="11403.88"/>
    <n v="4342"/>
    <n v="7252.77"/>
    <n v="7051.71"/>
    <n v="8865.91"/>
    <n v="9090.16"/>
    <s v="Frete"/>
    <x v="4"/>
    <n v="85407.85"/>
    <x v="28"/>
  </r>
  <r>
    <n v="8401"/>
    <x v="4"/>
    <s v="1       "/>
    <x v="17"/>
    <s v="Para Vendas"/>
    <n v="438.45"/>
    <n v="0"/>
    <n v="0"/>
    <n v="0"/>
    <n v="0"/>
    <n v="0"/>
    <n v="0"/>
    <n v="0"/>
    <n v="0"/>
    <n v="0"/>
    <s v="Frete"/>
    <x v="4"/>
    <n v="438.45"/>
    <x v="2"/>
  </r>
  <r>
    <n v="8401"/>
    <x v="4"/>
    <s v="2       "/>
    <x v="7"/>
    <s v="Para Vendas"/>
    <n v="0"/>
    <n v="0"/>
    <n v="0"/>
    <n v="0"/>
    <n v="0"/>
    <n v="0"/>
    <n v="2676.2"/>
    <n v="0"/>
    <n v="0"/>
    <n v="0"/>
    <s v="Frete"/>
    <x v="4"/>
    <n v="2676.2"/>
    <x v="29"/>
  </r>
  <r>
    <n v="8401"/>
    <x v="4"/>
    <s v="2       "/>
    <x v="1"/>
    <s v="Para Vendas"/>
    <n v="56854.32"/>
    <n v="0"/>
    <n v="58462.16"/>
    <n v="40830.04"/>
    <n v="27562.2"/>
    <n v="32344.55"/>
    <n v="39946.04"/>
    <n v="40862.129999999997"/>
    <n v="40021.57"/>
    <n v="40026.17"/>
    <s v="Frete"/>
    <x v="4"/>
    <n v="376909.18"/>
    <x v="30"/>
  </r>
  <r>
    <n v="8401"/>
    <x v="5"/>
    <s v="1       "/>
    <x v="6"/>
    <s v="Para Vendas Pr Liq BRoxo"/>
    <n v="658"/>
    <n v="0"/>
    <n v="0"/>
    <n v="0"/>
    <n v="0"/>
    <n v="2882.29"/>
    <n v="0"/>
    <n v="0"/>
    <n v="0"/>
    <n v="0"/>
    <s v="Frete"/>
    <x v="5"/>
    <n v="3540.29"/>
    <x v="31"/>
  </r>
  <r>
    <n v="8401"/>
    <x v="5"/>
    <s v="1       "/>
    <x v="19"/>
    <s v="Para Vendas"/>
    <n v="2348.1"/>
    <n v="0"/>
    <n v="0"/>
    <n v="11561"/>
    <n v="4201.25"/>
    <n v="12873.02"/>
    <n v="1931.82"/>
    <n v="0"/>
    <n v="0"/>
    <n v="304.57"/>
    <s v="Frete"/>
    <x v="5"/>
    <n v="33219.760000000002"/>
    <x v="32"/>
  </r>
  <r>
    <n v="8401"/>
    <x v="5"/>
    <s v="1       "/>
    <x v="14"/>
    <s v="Para Vendas - Distribuição Liqui"/>
    <n v="570113.88"/>
    <n v="297834.96000000002"/>
    <n v="-24608.720000000001"/>
    <n v="169985.38"/>
    <n v="159693.98000000001"/>
    <n v="28862.78"/>
    <n v="30427.26"/>
    <n v="220836.09"/>
    <n v="299912.32000000001"/>
    <n v="327072.71000000002"/>
    <s v="Frete"/>
    <x v="5"/>
    <n v="2080130.6400000004"/>
    <x v="33"/>
  </r>
  <r>
    <n v="8401"/>
    <x v="5"/>
    <s v="1       "/>
    <x v="15"/>
    <s v="Para Vendas Distribuição Argônio"/>
    <n v="11682.96"/>
    <n v="41022.57"/>
    <n v="15937.81"/>
    <n v="6859.66"/>
    <n v="9474.9500000000007"/>
    <n v="85749.53"/>
    <n v="4852.1099999999997"/>
    <n v="4213.7700000000004"/>
    <n v="963.15"/>
    <n v="2260.81"/>
    <s v="Frete"/>
    <x v="5"/>
    <n v="183017.31999999995"/>
    <x v="34"/>
  </r>
  <r>
    <n v="8401"/>
    <x v="5"/>
    <s v="1       "/>
    <x v="1"/>
    <s v="Para Vendas"/>
    <n v="86082.15"/>
    <n v="61390.559999999998"/>
    <n v="115680.91"/>
    <n v="101070.52"/>
    <n v="102628.24"/>
    <n v="96027.6"/>
    <n v="87933.79"/>
    <n v="56537.9"/>
    <n v="83383.67"/>
    <n v="33136.19"/>
    <s v="Frete"/>
    <x v="5"/>
    <n v="823871.53"/>
    <x v="35"/>
  </r>
  <r>
    <n v="8401"/>
    <x v="5"/>
    <s v="1       "/>
    <x v="18"/>
    <s v="Para Vendas 1"/>
    <n v="0"/>
    <n v="0"/>
    <n v="0"/>
    <n v="0"/>
    <n v="0"/>
    <n v="0"/>
    <n v="0"/>
    <n v="0"/>
    <n v="0"/>
    <n v="0"/>
    <s v="Frete"/>
    <x v="5"/>
    <n v="0"/>
    <x v="2"/>
  </r>
  <r>
    <n v="8401"/>
    <x v="5"/>
    <s v="1       "/>
    <x v="20"/>
    <s v="Para Vendas"/>
    <n v="0"/>
    <n v="0"/>
    <n v="0"/>
    <n v="0"/>
    <n v="0"/>
    <n v="0"/>
    <n v="0"/>
    <n v="0"/>
    <n v="0"/>
    <n v="0"/>
    <s v="Frete"/>
    <x v="5"/>
    <n v="0"/>
    <x v="2"/>
  </r>
  <r>
    <n v="8401"/>
    <x v="5"/>
    <s v="1       "/>
    <x v="16"/>
    <s v="Para Vendas - Distribuição Liqui"/>
    <n v="85822.44"/>
    <n v="95054.83"/>
    <n v="83243.95"/>
    <n v="96083.72"/>
    <n v="95480.97"/>
    <n v="81341.8"/>
    <n v="120873.35"/>
    <n v="245797.98"/>
    <n v="85216.38"/>
    <n v="128269.11"/>
    <s v="Frete"/>
    <x v="5"/>
    <n v="1117184.53"/>
    <x v="36"/>
  </r>
  <r>
    <n v="8401"/>
    <x v="5"/>
    <s v="1       "/>
    <x v="17"/>
    <s v="Para Vendas"/>
    <n v="32421.77"/>
    <n v="376250.19"/>
    <n v="100975.91"/>
    <n v="128008.64"/>
    <n v="90061.68"/>
    <n v="140505.60000000001"/>
    <n v="641659.13"/>
    <n v="61031.98"/>
    <n v="104844.29"/>
    <n v="155081.35999999999"/>
    <s v="Frete"/>
    <x v="5"/>
    <n v="1830840.5499999998"/>
    <x v="37"/>
  </r>
  <r>
    <n v="8401"/>
    <x v="5"/>
    <s v="2       "/>
    <x v="1"/>
    <s v="Para Vendas Distribuição Gasosa"/>
    <n v="45102.720000000001"/>
    <n v="31512.44"/>
    <n v="69181.34"/>
    <n v="53963.14"/>
    <n v="46897.85"/>
    <n v="38912.519999999997"/>
    <n v="46964.73"/>
    <n v="34048.449999999997"/>
    <n v="51514.85"/>
    <n v="18992.25"/>
    <s v="Frete"/>
    <x v="5"/>
    <n v="437090.29"/>
    <x v="38"/>
  </r>
  <r>
    <n v="8401"/>
    <x v="6"/>
    <s v="1       "/>
    <x v="14"/>
    <s v="Para Vendas"/>
    <n v="0"/>
    <n v="0"/>
    <n v="0"/>
    <n v="0"/>
    <n v="0"/>
    <n v="0"/>
    <n v="0"/>
    <n v="0"/>
    <n v="0"/>
    <n v="0"/>
    <s v="Frete"/>
    <x v="6"/>
    <n v="0"/>
    <x v="2"/>
  </r>
  <r>
    <n v="8401"/>
    <x v="6"/>
    <s v="2       "/>
    <x v="1"/>
    <s v="Para Vendas Distribuicao Gasosa"/>
    <n v="134695.25"/>
    <n v="126819.15"/>
    <n v="140030.07999999999"/>
    <n v="129038.55"/>
    <n v="125318.6"/>
    <n v="206653.04"/>
    <n v="13006.06"/>
    <n v="113865.28"/>
    <n v="135695.99"/>
    <n v="148081.96"/>
    <s v="Frete"/>
    <x v="6"/>
    <n v="1273203.96"/>
    <x v="39"/>
  </r>
  <r>
    <n v="8401"/>
    <x v="7"/>
    <s v="1       "/>
    <x v="0"/>
    <s v="Para Vendas"/>
    <n v="0"/>
    <n v="0"/>
    <n v="326.81"/>
    <n v="0"/>
    <n v="0"/>
    <n v="0"/>
    <n v="0"/>
    <n v="0"/>
    <n v="0"/>
    <n v="0"/>
    <s v="Frete"/>
    <x v="7"/>
    <n v="326.81"/>
    <x v="40"/>
  </r>
  <r>
    <n v="8401"/>
    <x v="7"/>
    <s v="1       "/>
    <x v="14"/>
    <s v="Para Vendas"/>
    <n v="0"/>
    <n v="0"/>
    <n v="0"/>
    <n v="0"/>
    <n v="0"/>
    <n v="1962.53"/>
    <n v="0"/>
    <n v="0"/>
    <n v="3040.13"/>
    <n v="0"/>
    <s v="Frete"/>
    <x v="7"/>
    <n v="5002.66"/>
    <x v="41"/>
  </r>
  <r>
    <n v="8401"/>
    <x v="7"/>
    <s v="1       "/>
    <x v="1"/>
    <s v="Para Vendas"/>
    <n v="50648.73"/>
    <n v="47501.45"/>
    <n v="49404.12"/>
    <n v="48091.93"/>
    <n v="46648.53"/>
    <n v="48118.61"/>
    <n v="48118.61"/>
    <n v="47440.88"/>
    <n v="41600.82"/>
    <n v="47440.88"/>
    <s v="Frete"/>
    <x v="7"/>
    <n v="475014.56"/>
    <x v="42"/>
  </r>
  <r>
    <n v="8401"/>
    <x v="7"/>
    <s v="2       "/>
    <x v="1"/>
    <s v="Para Vendas"/>
    <n v="16431.28"/>
    <n v="18108.28"/>
    <n v="16205.61"/>
    <n v="17517.79"/>
    <n v="18961.21"/>
    <n v="19654.080000000002"/>
    <n v="19654.080000000002"/>
    <n v="20331.810000000001"/>
    <n v="26597.24"/>
    <n v="20331.810000000001"/>
    <s v="Frete"/>
    <x v="7"/>
    <n v="193793.18999999997"/>
    <x v="43"/>
  </r>
  <r>
    <n v="8403"/>
    <x v="0"/>
    <s v="1       "/>
    <x v="1"/>
    <s v="Para Transferencias"/>
    <n v="17201.23"/>
    <n v="13798.49"/>
    <n v="18825.740000000002"/>
    <n v="14001.21"/>
    <n v="14640.22"/>
    <n v="12862.98"/>
    <n v="21581.75"/>
    <n v="17628.28"/>
    <n v="17983.11"/>
    <n v="15447.24"/>
    <s v="Frete"/>
    <x v="0"/>
    <n v="163970.25"/>
    <x v="44"/>
  </r>
  <r>
    <n v="8403"/>
    <x v="0"/>
    <s v="2       "/>
    <x v="1"/>
    <s v="Para Transferencias"/>
    <n v="0"/>
    <n v="0"/>
    <n v="0"/>
    <n v="0"/>
    <n v="0"/>
    <n v="0"/>
    <n v="0"/>
    <n v="157.5"/>
    <n v="0"/>
    <n v="0"/>
    <s v="Frete"/>
    <x v="0"/>
    <n v="157.5"/>
    <x v="45"/>
  </r>
  <r>
    <n v="8403"/>
    <x v="1"/>
    <s v="1       "/>
    <x v="1"/>
    <s v="Para Transferencias"/>
    <n v="14568.29"/>
    <n v="7775.46"/>
    <n v="11273.21"/>
    <n v="20465.14"/>
    <n v="6519.77"/>
    <n v="13087.05"/>
    <n v="0"/>
    <n v="23586.39"/>
    <n v="5840.46"/>
    <n v="10482.84"/>
    <s v="Frete"/>
    <x v="1"/>
    <n v="113598.61"/>
    <x v="46"/>
  </r>
  <r>
    <n v="8403"/>
    <x v="1"/>
    <s v="2       "/>
    <x v="1"/>
    <s v="Para Transferencias"/>
    <n v="6044.77"/>
    <n v="3332.36"/>
    <n v="2988.01"/>
    <n v="9995.57"/>
    <n v="6925.48"/>
    <n v="5615.77"/>
    <n v="0"/>
    <n v="10108.530000000001"/>
    <n v="1647.32"/>
    <n v="4492.68"/>
    <s v="Frete"/>
    <x v="1"/>
    <n v="51150.49"/>
    <x v="47"/>
  </r>
  <r>
    <n v="8403"/>
    <x v="2"/>
    <s v="1       "/>
    <x v="1"/>
    <s v="Para Transferencias"/>
    <n v="37351.79"/>
    <n v="20576.43"/>
    <n v="14143.57"/>
    <n v="16669.169999999998"/>
    <n v="7026.48"/>
    <n v="15883.13"/>
    <n v="15185.04"/>
    <n v="13612.31"/>
    <n v="13094.43"/>
    <n v="726"/>
    <s v="Frete"/>
    <x v="2"/>
    <n v="154268.35"/>
    <x v="48"/>
  </r>
  <r>
    <n v="8403"/>
    <x v="3"/>
    <s v="1       "/>
    <x v="1"/>
    <s v="Para Transferencias"/>
    <n v="0"/>
    <n v="25573.97"/>
    <n v="10225.790000000001"/>
    <n v="15591.78"/>
    <n v="13176.17"/>
    <n v="12643.05"/>
    <n v="9465.5499999999993"/>
    <n v="2390.58"/>
    <n v="9956.61"/>
    <n v="11459.44"/>
    <s v="Frete"/>
    <x v="3"/>
    <n v="110482.94"/>
    <x v="49"/>
  </r>
  <r>
    <n v="8403"/>
    <x v="3"/>
    <s v="2       "/>
    <x v="1"/>
    <s v="Para Transferencias MEDICINAL-SA"/>
    <n v="0"/>
    <n v="26802.86"/>
    <n v="10739.06"/>
    <n v="15178.34"/>
    <n v="13168.68"/>
    <n v="11211.7"/>
    <n v="8969.36"/>
    <n v="1699.11"/>
    <n v="8393.93"/>
    <n v="10162.1"/>
    <s v="Frete"/>
    <x v="3"/>
    <n v="106325.14000000001"/>
    <x v="50"/>
  </r>
  <r>
    <n v="8403"/>
    <x v="4"/>
    <s v="1       "/>
    <x v="1"/>
    <s v="Para Transferencias"/>
    <n v="0"/>
    <n v="19732.099999999999"/>
    <n v="0"/>
    <n v="0"/>
    <n v="7782.43"/>
    <n v="7953.54"/>
    <n v="7952.15"/>
    <n v="7039.06"/>
    <n v="7414.14"/>
    <n v="7414.14"/>
    <s v="Frete"/>
    <x v="4"/>
    <n v="65287.56"/>
    <x v="51"/>
  </r>
  <r>
    <n v="8403"/>
    <x v="4"/>
    <s v="2       "/>
    <x v="1"/>
    <s v="Para Transferencias"/>
    <n v="21831.07"/>
    <n v="0"/>
    <n v="15185.12"/>
    <n v="14802.21"/>
    <n v="10117.629999999999"/>
    <n v="7641.05"/>
    <n v="7640.31"/>
    <n v="6763.01"/>
    <n v="7123.39"/>
    <n v="7123.39"/>
    <s v="Frete"/>
    <x v="4"/>
    <n v="98227.18"/>
    <x v="52"/>
  </r>
  <r>
    <n v="8403"/>
    <x v="5"/>
    <s v="1       "/>
    <x v="1"/>
    <s v="Para Transferencias Distribuição"/>
    <n v="45553.3"/>
    <n v="44507.61"/>
    <n v="27469.11"/>
    <n v="27908.5"/>
    <n v="39524.85"/>
    <n v="20289.080000000002"/>
    <n v="19942.09"/>
    <n v="41097.9"/>
    <n v="19256.84"/>
    <n v="39446.019999999997"/>
    <s v="Frete"/>
    <x v="5"/>
    <n v="324995.30000000005"/>
    <x v="53"/>
  </r>
  <r>
    <n v="8403"/>
    <x v="5"/>
    <s v="2       "/>
    <x v="1"/>
    <s v="Para Transferencias Distribuição"/>
    <n v="12323.89"/>
    <n v="5528.67"/>
    <n v="8496.07"/>
    <n v="15453.16"/>
    <n v="15347.28"/>
    <n v="10405.48"/>
    <n v="12268.45"/>
    <n v="18468.13"/>
    <n v="14092.88"/>
    <n v="31630.46"/>
    <s v="Frete"/>
    <x v="5"/>
    <n v="144014.47"/>
    <x v="54"/>
  </r>
  <r>
    <n v="8403"/>
    <x v="6"/>
    <s v="2       "/>
    <x v="1"/>
    <s v="Para Transferencias"/>
    <n v="0"/>
    <n v="0"/>
    <n v="3093.24"/>
    <n v="0"/>
    <n v="4895.32"/>
    <n v="0"/>
    <n v="0"/>
    <n v="0"/>
    <n v="0"/>
    <n v="0"/>
    <s v="Frete"/>
    <x v="6"/>
    <n v="7988.5599999999995"/>
    <x v="55"/>
  </r>
  <r>
    <n v="8403"/>
    <x v="7"/>
    <s v="1       "/>
    <x v="1"/>
    <s v="Para Transferencias"/>
    <n v="26957.95"/>
    <n v="35885.199999999997"/>
    <n v="41141.68"/>
    <n v="33160.54"/>
    <n v="33217.83"/>
    <n v="26663.98"/>
    <n v="27216.76"/>
    <n v="15034.87"/>
    <n v="30470.13"/>
    <n v="24595.46"/>
    <s v="Frete"/>
    <x v="7"/>
    <n v="294344.40000000002"/>
    <x v="56"/>
  </r>
  <r>
    <n v="8403"/>
    <x v="7"/>
    <s v="2       "/>
    <x v="1"/>
    <s v="Para Transferencias"/>
    <n v="9719.5300000000007"/>
    <n v="13679.99"/>
    <n v="13501.29"/>
    <n v="12078.94"/>
    <n v="12248.17"/>
    <n v="17047.46"/>
    <n v="17400.89"/>
    <n v="5900.02"/>
    <n v="19480.91"/>
    <n v="-1801.99"/>
    <s v="Frete"/>
    <x v="7"/>
    <n v="119255.21"/>
    <x v="57"/>
  </r>
  <r>
    <n v="8406"/>
    <x v="0"/>
    <s v="1       "/>
    <x v="0"/>
    <s v="Outros Transportes"/>
    <n v="3385.58"/>
    <n v="0"/>
    <n v="550.75"/>
    <n v="3599.37"/>
    <n v="1273.24"/>
    <n v="-1929.55"/>
    <n v="10163.48"/>
    <n v="2670.41"/>
    <n v="414.29"/>
    <n v="1086.32"/>
    <s v="Frete"/>
    <x v="0"/>
    <n v="21213.89"/>
    <x v="58"/>
  </r>
  <r>
    <n v="8406"/>
    <x v="0"/>
    <s v="1       "/>
    <x v="10"/>
    <s v="Outros Transportes"/>
    <n v="0"/>
    <n v="0"/>
    <n v="0"/>
    <n v="0"/>
    <n v="0"/>
    <n v="0"/>
    <n v="0"/>
    <n v="0"/>
    <n v="0"/>
    <n v="0"/>
    <s v="Frete"/>
    <x v="0"/>
    <n v="0"/>
    <x v="2"/>
  </r>
  <r>
    <n v="8406"/>
    <x v="0"/>
    <s v="1       "/>
    <x v="21"/>
    <s v="Outros Transportes"/>
    <n v="0"/>
    <n v="0"/>
    <n v="0"/>
    <n v="0"/>
    <n v="0"/>
    <n v="0"/>
    <n v="0"/>
    <n v="0"/>
    <n v="0"/>
    <n v="0"/>
    <s v="Frete"/>
    <x v="0"/>
    <n v="0"/>
    <x v="2"/>
  </r>
  <r>
    <n v="8406"/>
    <x v="0"/>
    <s v="1       "/>
    <x v="13"/>
    <s v="Outros Transportes"/>
    <n v="0"/>
    <n v="0"/>
    <n v="0"/>
    <n v="0"/>
    <n v="0"/>
    <n v="0"/>
    <n v="71.7"/>
    <n v="64.430000000000007"/>
    <n v="0"/>
    <n v="56.27"/>
    <s v="Frete"/>
    <x v="0"/>
    <n v="192.4"/>
    <x v="59"/>
  </r>
  <r>
    <n v="8406"/>
    <x v="0"/>
    <s v="1       "/>
    <x v="1"/>
    <s v="Outros Transportes"/>
    <n v="2696.81"/>
    <n v="2768.83"/>
    <n v="2613.89"/>
    <n v="2919.83"/>
    <n v="693.23"/>
    <n v="796.81"/>
    <n v="461.33"/>
    <n v="461.33"/>
    <n v="915.41"/>
    <n v="1542.63"/>
    <s v="Frete"/>
    <x v="0"/>
    <n v="15870.099999999999"/>
    <x v="60"/>
  </r>
  <r>
    <n v="8406"/>
    <x v="0"/>
    <s v="2       "/>
    <x v="10"/>
    <s v="Outros Transportes Modulos e Mis"/>
    <n v="0"/>
    <n v="0"/>
    <n v="280"/>
    <n v="0"/>
    <n v="143"/>
    <n v="0"/>
    <n v="0"/>
    <n v="400.48"/>
    <n v="0"/>
    <n v="0"/>
    <s v="Frete"/>
    <x v="0"/>
    <n v="823.48"/>
    <x v="61"/>
  </r>
  <r>
    <n v="8406"/>
    <x v="0"/>
    <s v="2       "/>
    <x v="1"/>
    <s v="Outros Transportes"/>
    <n v="616.23"/>
    <n v="547.13"/>
    <n v="551.41"/>
    <n v="539.69000000000005"/>
    <n v="809.52"/>
    <n v="251.63"/>
    <n v="145.69"/>
    <n v="145.69"/>
    <n v="289.08"/>
    <n v="487.14"/>
    <s v="Frete"/>
    <x v="0"/>
    <n v="4383.21"/>
    <x v="62"/>
  </r>
  <r>
    <n v="8406"/>
    <x v="1"/>
    <s v="1       "/>
    <x v="0"/>
    <s v="Outros Transportes"/>
    <n v="1491.59"/>
    <n v="102.94"/>
    <n v="430.41"/>
    <n v="3399.95"/>
    <n v="1290.23"/>
    <n v="-1523.93"/>
    <n v="7344.67"/>
    <n v="2344.39"/>
    <n v="1593.5"/>
    <n v="862.42"/>
    <s v="Frete"/>
    <x v="1"/>
    <n v="17336.169999999998"/>
    <x v="63"/>
  </r>
  <r>
    <n v="8406"/>
    <x v="1"/>
    <s v="1       "/>
    <x v="1"/>
    <s v="Outros Transportes"/>
    <n v="2626.16"/>
    <n v="5252.32"/>
    <n v="2438.58"/>
    <n v="0"/>
    <n v="3084.73"/>
    <n v="2438.58"/>
    <n v="1598.62"/>
    <n v="0"/>
    <n v="4115.8"/>
    <n v="3712.68"/>
    <s v="Frete"/>
    <x v="1"/>
    <n v="25267.469999999998"/>
    <x v="64"/>
  </r>
  <r>
    <n v="8406"/>
    <x v="1"/>
    <s v="2       "/>
    <x v="10"/>
    <s v="Outros Transportes"/>
    <n v="0"/>
    <n v="0"/>
    <n v="0"/>
    <n v="499.12"/>
    <n v="0"/>
    <n v="0"/>
    <n v="0"/>
    <n v="0"/>
    <n v="0"/>
    <n v="0"/>
    <s v="Frete"/>
    <x v="1"/>
    <n v="499.12"/>
    <x v="65"/>
  </r>
  <r>
    <n v="8406"/>
    <x v="1"/>
    <s v="2       "/>
    <x v="1"/>
    <s v="Outros Transportes DG Sert"/>
    <n v="0"/>
    <n v="2004.95"/>
    <n v="2330.4299999999998"/>
    <n v="0"/>
    <n v="3398.03"/>
    <n v="0"/>
    <n v="1364.63"/>
    <n v="0"/>
    <n v="0"/>
    <n v="0"/>
    <s v="Frete"/>
    <x v="1"/>
    <n v="9098.0400000000009"/>
    <x v="66"/>
  </r>
  <r>
    <n v="8406"/>
    <x v="2"/>
    <s v="1       "/>
    <x v="0"/>
    <s v="Outros Transportes"/>
    <n v="1140"/>
    <n v="1144.3599999999999"/>
    <n v="0"/>
    <n v="689.7"/>
    <n v="0"/>
    <n v="398.33"/>
    <n v="1033.71"/>
    <n v="1169.72"/>
    <n v="45.47"/>
    <n v="59.94"/>
    <s v="Frete"/>
    <x v="2"/>
    <n v="5681.23"/>
    <x v="67"/>
  </r>
  <r>
    <n v="8406"/>
    <x v="2"/>
    <s v="1       "/>
    <x v="21"/>
    <s v="Outros Transportes"/>
    <n v="0"/>
    <n v="0"/>
    <n v="0"/>
    <n v="0"/>
    <n v="0"/>
    <n v="0"/>
    <n v="0"/>
    <n v="0"/>
    <n v="0"/>
    <n v="29.95"/>
    <s v="Frete"/>
    <x v="2"/>
    <n v="29.95"/>
    <x v="68"/>
  </r>
  <r>
    <n v="8406"/>
    <x v="2"/>
    <s v="1       "/>
    <x v="13"/>
    <s v="Outros Transportes"/>
    <n v="0"/>
    <n v="0"/>
    <n v="0"/>
    <n v="0"/>
    <n v="0"/>
    <n v="0"/>
    <n v="71.7"/>
    <n v="0"/>
    <n v="0"/>
    <n v="0"/>
    <s v="Frete"/>
    <x v="2"/>
    <n v="71.7"/>
    <x v="69"/>
  </r>
  <r>
    <n v="8406"/>
    <x v="2"/>
    <s v="1       "/>
    <x v="1"/>
    <s v="Outros Transportes"/>
    <n v="0"/>
    <n v="0"/>
    <n v="7925.37"/>
    <n v="5309.06"/>
    <n v="13595.03"/>
    <n v="5973.36"/>
    <n v="11379.4"/>
    <n v="6800.92"/>
    <n v="4276.92"/>
    <n v="8717.5400000000009"/>
    <s v="Frete"/>
    <x v="2"/>
    <n v="63977.599999999999"/>
    <x v="70"/>
  </r>
  <r>
    <n v="8406"/>
    <x v="2"/>
    <s v="2       "/>
    <x v="1"/>
    <s v="Outros Transportes"/>
    <n v="0"/>
    <n v="0"/>
    <n v="4594.97"/>
    <n v="0"/>
    <n v="0"/>
    <n v="0"/>
    <n v="0"/>
    <n v="0"/>
    <n v="0"/>
    <n v="0"/>
    <s v="Frete"/>
    <x v="2"/>
    <n v="4594.97"/>
    <x v="71"/>
  </r>
  <r>
    <n v="8406"/>
    <x v="3"/>
    <s v="1       "/>
    <x v="0"/>
    <s v="Outros Transportes"/>
    <n v="283.97000000000003"/>
    <n v="392.76"/>
    <n v="1426.71"/>
    <n v="757.11"/>
    <n v="2566.65"/>
    <n v="2639.86"/>
    <n v="4539.2"/>
    <n v="2550.48"/>
    <n v="750.59"/>
    <n v="1890.63"/>
    <s v="Frete"/>
    <x v="3"/>
    <n v="17797.960000000003"/>
    <x v="72"/>
  </r>
  <r>
    <n v="8406"/>
    <x v="3"/>
    <s v="1       "/>
    <x v="4"/>
    <s v="Outros Transportes"/>
    <n v="0"/>
    <n v="220"/>
    <n v="1134.3699999999999"/>
    <n v="199.65"/>
    <n v="136.12"/>
    <n v="3825.5"/>
    <n v="0"/>
    <n v="957.41"/>
    <n v="0"/>
    <n v="653.4"/>
    <s v="Frete"/>
    <x v="3"/>
    <n v="7126.4499999999989"/>
    <x v="73"/>
  </r>
  <r>
    <n v="8406"/>
    <x v="3"/>
    <s v="1       "/>
    <x v="1"/>
    <s v="Outros Transportes"/>
    <n v="1622.52"/>
    <n v="0"/>
    <n v="1708.22"/>
    <n v="3052.84"/>
    <n v="1502.01"/>
    <n v="2695.94"/>
    <n v="1004.27"/>
    <n v="832.92"/>
    <n v="1357.34"/>
    <n v="-125.56"/>
    <s v="Frete"/>
    <x v="3"/>
    <n v="13650.500000000002"/>
    <x v="74"/>
  </r>
  <r>
    <n v="8406"/>
    <x v="3"/>
    <s v="2       "/>
    <x v="0"/>
    <s v="Outros Transportes"/>
    <n v="0"/>
    <n v="0"/>
    <n v="0"/>
    <n v="0"/>
    <n v="0"/>
    <n v="0"/>
    <n v="0"/>
    <n v="0"/>
    <n v="0"/>
    <n v="0"/>
    <s v="Frete"/>
    <x v="3"/>
    <n v="0"/>
    <x v="2"/>
  </r>
  <r>
    <n v="8406"/>
    <x v="3"/>
    <s v="2       "/>
    <x v="10"/>
    <s v="Outros Transportes Modulos e Mis"/>
    <n v="0"/>
    <n v="0"/>
    <n v="330.75"/>
    <n v="0"/>
    <n v="0"/>
    <n v="0"/>
    <n v="0"/>
    <n v="0"/>
    <n v="0"/>
    <n v="0"/>
    <s v="Frete"/>
    <x v="3"/>
    <n v="330.75"/>
    <x v="75"/>
  </r>
  <r>
    <n v="8406"/>
    <x v="3"/>
    <s v="2       "/>
    <x v="1"/>
    <s v="Outros Transportes DG Contagem"/>
    <n v="1622.52"/>
    <n v="0"/>
    <n v="1708.22"/>
    <n v="2868.84"/>
    <n v="1490.04"/>
    <n v="0"/>
    <n v="766.93"/>
    <n v="636.07000000000005"/>
    <n v="1036.56"/>
    <n v="2231.7800000000002"/>
    <s v="Frete"/>
    <x v="3"/>
    <n v="12360.96"/>
    <x v="76"/>
  </r>
  <r>
    <n v="8406"/>
    <x v="4"/>
    <s v="1       "/>
    <x v="0"/>
    <s v="Outros Transportes"/>
    <n v="0"/>
    <n v="0"/>
    <n v="312.91000000000003"/>
    <n v="0"/>
    <n v="1001.48"/>
    <n v="2711.98"/>
    <n v="623.54999999999995"/>
    <n v="1649.5"/>
    <n v="602.25"/>
    <n v="-69.400000000000006"/>
    <s v="Frete"/>
    <x v="4"/>
    <n v="6832.27"/>
    <x v="77"/>
  </r>
  <r>
    <n v="8406"/>
    <x v="4"/>
    <s v="1       "/>
    <x v="9"/>
    <s v="Outros Transportes Membranas"/>
    <n v="0"/>
    <n v="0"/>
    <n v="0"/>
    <n v="0"/>
    <n v="0"/>
    <n v="0"/>
    <n v="0"/>
    <n v="0"/>
    <n v="584.47"/>
    <n v="0"/>
    <s v="Frete"/>
    <x v="4"/>
    <n v="584.47"/>
    <x v="78"/>
  </r>
  <r>
    <n v="8406"/>
    <x v="4"/>
    <s v="1       "/>
    <x v="1"/>
    <s v="Outros Transportes"/>
    <n v="153.72999999999999"/>
    <n v="0"/>
    <n v="0"/>
    <n v="0"/>
    <n v="368.77"/>
    <n v="637.5"/>
    <n v="0"/>
    <n v="0"/>
    <n v="0"/>
    <n v="0"/>
    <s v="Frete"/>
    <x v="4"/>
    <n v="1160"/>
    <x v="79"/>
  </r>
  <r>
    <n v="8406"/>
    <x v="4"/>
    <s v="2       "/>
    <x v="0"/>
    <s v="Outros Transportes"/>
    <n v="0"/>
    <n v="0"/>
    <n v="0"/>
    <n v="0"/>
    <n v="0"/>
    <n v="0"/>
    <n v="0"/>
    <n v="0"/>
    <n v="0"/>
    <n v="0"/>
    <s v="Frete"/>
    <x v="4"/>
    <n v="0"/>
    <x v="2"/>
  </r>
  <r>
    <n v="8406"/>
    <x v="4"/>
    <s v="2       "/>
    <x v="10"/>
    <s v="Outros Transportes"/>
    <n v="0"/>
    <n v="0"/>
    <n v="0"/>
    <n v="0"/>
    <n v="0"/>
    <n v="0"/>
    <n v="0"/>
    <n v="0"/>
    <n v="0"/>
    <n v="0"/>
    <s v="Frete"/>
    <x v="4"/>
    <n v="0"/>
    <x v="2"/>
  </r>
  <r>
    <n v="8406"/>
    <x v="4"/>
    <s v="2       "/>
    <x v="7"/>
    <s v="Outros Transportes"/>
    <n v="0"/>
    <n v="0"/>
    <n v="0"/>
    <n v="0"/>
    <n v="0"/>
    <n v="0"/>
    <n v="3166.71"/>
    <n v="0"/>
    <n v="3167.08"/>
    <n v="1583.54"/>
    <s v="Frete"/>
    <x v="4"/>
    <n v="7917.33"/>
    <x v="80"/>
  </r>
  <r>
    <n v="8406"/>
    <x v="4"/>
    <s v="2       "/>
    <x v="1"/>
    <s v="Outros Transportes"/>
    <n v="142.82"/>
    <n v="0"/>
    <n v="7173.48"/>
    <n v="0"/>
    <n v="7726.92"/>
    <n v="637.5"/>
    <n v="0"/>
    <n v="0"/>
    <n v="0"/>
    <n v="0"/>
    <s v="Frete"/>
    <x v="4"/>
    <n v="15680.72"/>
    <x v="81"/>
  </r>
  <r>
    <n v="8406"/>
    <x v="5"/>
    <s v="1       "/>
    <x v="6"/>
    <s v="Outros Transportes - Líquido"/>
    <n v="0"/>
    <n v="0"/>
    <n v="0"/>
    <n v="0"/>
    <n v="0"/>
    <n v="0"/>
    <n v="1633.5"/>
    <n v="709.38"/>
    <n v="0"/>
    <n v="287.38"/>
    <s v="Frete"/>
    <x v="5"/>
    <n v="2630.26"/>
    <x v="82"/>
  </r>
  <r>
    <n v="8406"/>
    <x v="5"/>
    <s v="1       "/>
    <x v="0"/>
    <s v="Outros Transportes"/>
    <n v="4225.3100000000004"/>
    <n v="465.35"/>
    <n v="556.07000000000005"/>
    <n v="3734.58"/>
    <n v="2577.66"/>
    <n v="3610.28"/>
    <n v="5134.32"/>
    <n v="2567.63"/>
    <n v="298.14"/>
    <n v="-277.02999999999997"/>
    <s v="Frete"/>
    <x v="5"/>
    <n v="22892.31"/>
    <x v="83"/>
  </r>
  <r>
    <n v="8406"/>
    <x v="5"/>
    <s v="1       "/>
    <x v="1"/>
    <s v="Outros Transportes"/>
    <n v="15069.5"/>
    <n v="10886"/>
    <n v="1954.4"/>
    <n v="2146.0300000000002"/>
    <n v="2130.35"/>
    <n v="1552.33"/>
    <n v="1278.05"/>
    <n v="1226.03"/>
    <n v="2117.7399999999998"/>
    <n v="1558.15"/>
    <s v="Frete"/>
    <x v="5"/>
    <n v="39918.58"/>
    <x v="84"/>
  </r>
  <r>
    <n v="8406"/>
    <x v="5"/>
    <s v="2       "/>
    <x v="10"/>
    <s v="Outros Transportes"/>
    <n v="18704.88"/>
    <n v="5181.66"/>
    <n v="3512.25"/>
    <n v="7324.87"/>
    <n v="4267.34"/>
    <n v="11067.14"/>
    <n v="6683.92"/>
    <n v="14562.46"/>
    <n v="8167.5"/>
    <n v="6396.21"/>
    <s v="Frete"/>
    <x v="5"/>
    <n v="85868.23"/>
    <x v="85"/>
  </r>
  <r>
    <n v="8406"/>
    <x v="5"/>
    <s v="2       "/>
    <x v="1"/>
    <s v="Outros Transportes"/>
    <n v="8926.5300000000007"/>
    <n v="8344.66"/>
    <n v="858.85"/>
    <n v="1140.3800000000001"/>
    <n v="984.2"/>
    <n v="919.53"/>
    <n v="884.16"/>
    <n v="751.54"/>
    <n v="1485.22"/>
    <n v="2439.19"/>
    <s v="Frete"/>
    <x v="5"/>
    <n v="26734.260000000002"/>
    <x v="86"/>
  </r>
  <r>
    <n v="8406"/>
    <x v="6"/>
    <s v="2       "/>
    <x v="0"/>
    <s v="Outros Transportes Acondicionamento Gaso"/>
    <n v="0"/>
    <n v="0"/>
    <n v="0"/>
    <n v="0"/>
    <n v="0"/>
    <n v="0"/>
    <n v="667.01"/>
    <n v="635.25"/>
    <n v="0"/>
    <n v="1270.5"/>
    <s v="Frete"/>
    <x v="6"/>
    <n v="2572.7600000000002"/>
    <x v="87"/>
  </r>
  <r>
    <n v="8406"/>
    <x v="6"/>
    <s v="2       "/>
    <x v="10"/>
    <s v="Outros Transportes"/>
    <n v="13914.99"/>
    <n v="0"/>
    <n v="0"/>
    <n v="0"/>
    <n v="4170.1400000000003"/>
    <n v="7275"/>
    <n v="7275"/>
    <n v="7275.01"/>
    <n v="0"/>
    <n v="0"/>
    <s v="Frete"/>
    <x v="6"/>
    <n v="39910.14"/>
    <x v="88"/>
  </r>
  <r>
    <n v="8406"/>
    <x v="6"/>
    <s v="2       "/>
    <x v="1"/>
    <s v="Outros Transportes"/>
    <n v="0"/>
    <n v="4735.1000000000004"/>
    <n v="0"/>
    <n v="6170.82"/>
    <n v="12857.63"/>
    <n v="5969.41"/>
    <n v="6250.54"/>
    <n v="6704.13"/>
    <n v="4276.92"/>
    <n v="8717.5400000000009"/>
    <s v="Frete"/>
    <x v="6"/>
    <n v="55682.09"/>
    <x v="89"/>
  </r>
  <r>
    <n v="8406"/>
    <x v="7"/>
    <s v="1       "/>
    <x v="1"/>
    <s v="Outros Transportes"/>
    <n v="21393.65"/>
    <n v="17102.93"/>
    <n v="19514.349999999999"/>
    <n v="21463.51"/>
    <n v="1995.14"/>
    <n v="8331.4500000000007"/>
    <n v="9195.98"/>
    <n v="6638.65"/>
    <n v="14462.03"/>
    <n v="13135.06"/>
    <s v="Frete"/>
    <x v="7"/>
    <n v="133232.75"/>
    <x v="90"/>
  </r>
  <r>
    <n v="8406"/>
    <x v="7"/>
    <s v="2       "/>
    <x v="10"/>
    <s v="Outros Transportes"/>
    <n v="0"/>
    <n v="0"/>
    <n v="0"/>
    <n v="0"/>
    <n v="0"/>
    <n v="0"/>
    <n v="3301.5"/>
    <n v="0"/>
    <n v="0"/>
    <n v="0"/>
    <s v="Frete"/>
    <x v="7"/>
    <n v="3301.5"/>
    <x v="91"/>
  </r>
  <r>
    <n v="8406"/>
    <x v="7"/>
    <s v="2       "/>
    <x v="1"/>
    <s v="Outros Transportes"/>
    <n v="8145.29"/>
    <n v="6547.12"/>
    <n v="6419.28"/>
    <n v="7818.23"/>
    <n v="592.14"/>
    <n v="5326.67"/>
    <n v="5879.41"/>
    <n v="4244.38"/>
    <n v="8464.0300000000007"/>
    <n v="5407.78"/>
    <s v="Frete"/>
    <x v="7"/>
    <n v="58844.329999999994"/>
    <x v="92"/>
  </r>
  <r>
    <n v="8407"/>
    <x v="0"/>
    <s v="1       "/>
    <x v="1"/>
    <s v="Frete Variavel Vendas"/>
    <n v="33321.35"/>
    <n v="38714.080000000002"/>
    <n v="31852.880000000001"/>
    <n v="36225.94"/>
    <n v="84029.74"/>
    <n v="25703.4"/>
    <n v="27307.06"/>
    <n v="29264.99"/>
    <n v="37800.81"/>
    <n v="34862.03"/>
    <s v="Frete"/>
    <x v="0"/>
    <n v="379082.28"/>
    <x v="93"/>
  </r>
  <r>
    <n v="8407"/>
    <x v="0"/>
    <s v="2       "/>
    <x v="1"/>
    <s v="Frete Variavel Vendas"/>
    <n v="6690.13"/>
    <n v="7650.2"/>
    <n v="6429.25"/>
    <n v="6695.93"/>
    <n v="18682.27"/>
    <n v="8176.57"/>
    <n v="7451.3"/>
    <n v="8041.98"/>
    <n v="10736.21"/>
    <n v="9911.5400000000009"/>
    <s v="Frete"/>
    <x v="0"/>
    <n v="90465.38"/>
    <x v="94"/>
  </r>
  <r>
    <n v="8407"/>
    <x v="1"/>
    <s v="1       "/>
    <x v="1"/>
    <s v="Frete Variavel Vendas"/>
    <n v="41079.379999999997"/>
    <n v="35082.99"/>
    <n v="30142.04"/>
    <n v="0"/>
    <n v="26295.46"/>
    <n v="21460.04"/>
    <n v="17930.48"/>
    <n v="0"/>
    <n v="49689.91"/>
    <n v="18901.02"/>
    <s v="Frete"/>
    <x v="1"/>
    <n v="240581.32"/>
    <x v="95"/>
  </r>
  <r>
    <n v="8407"/>
    <x v="1"/>
    <s v="2       "/>
    <x v="1"/>
    <s v="Frete Variavel Vendas"/>
    <n v="10810.66"/>
    <n v="2967.48"/>
    <n v="6794.98"/>
    <n v="31.5"/>
    <n v="9979.7900000000009"/>
    <n v="10988.47"/>
    <n v="6166.45"/>
    <n v="0"/>
    <n v="15843.04"/>
    <n v="5331.06"/>
    <s v="Frete"/>
    <x v="1"/>
    <n v="68913.429999999993"/>
    <x v="96"/>
  </r>
  <r>
    <n v="8407"/>
    <x v="2"/>
    <s v="1       "/>
    <x v="1"/>
    <s v="Frete Variavel Vendas"/>
    <n v="10240.69"/>
    <n v="11745.87"/>
    <n v="23832.38"/>
    <n v="16177.27"/>
    <n v="29846.51"/>
    <n v="15557.39"/>
    <n v="20099.3"/>
    <n v="20661.27"/>
    <n v="11626.66"/>
    <n v="22161.53"/>
    <s v="Frete"/>
    <x v="2"/>
    <n v="181948.87"/>
    <x v="97"/>
  </r>
  <r>
    <n v="8407"/>
    <x v="3"/>
    <s v="1       "/>
    <x v="1"/>
    <s v="Frete Variavel Vendas"/>
    <n v="12735.83"/>
    <n v="1366.5"/>
    <n v="15102.7"/>
    <n v="29952.34"/>
    <n v="21041.83"/>
    <n v="5445"/>
    <n v="9609.2099999999991"/>
    <n v="6695.88"/>
    <n v="5149.1499999999996"/>
    <n v="9750.31"/>
    <s v="Frete"/>
    <x v="3"/>
    <n v="116848.75"/>
    <x v="98"/>
  </r>
  <r>
    <n v="8407"/>
    <x v="3"/>
    <s v="2       "/>
    <x v="1"/>
    <s v="Frete Variavel Vendas"/>
    <n v="12735.84"/>
    <n v="1366.51"/>
    <n v="15102.69"/>
    <n v="24711.89"/>
    <n v="12833.99"/>
    <n v="4537.5"/>
    <n v="7338.25"/>
    <n v="5113.43"/>
    <n v="3932.25"/>
    <n v="-363.73"/>
    <s v="Frete"/>
    <x v="3"/>
    <n v="87308.62000000001"/>
    <x v="99"/>
  </r>
  <r>
    <n v="8407"/>
    <x v="4"/>
    <s v="1       "/>
    <x v="1"/>
    <s v="Frete Variavel Vendas"/>
    <n v="1811.97"/>
    <n v="0"/>
    <n v="0"/>
    <n v="0"/>
    <n v="0"/>
    <n v="18824.650000000001"/>
    <n v="33549.9"/>
    <n v="23254.02"/>
    <n v="0"/>
    <n v="21492.84"/>
    <s v="Frete"/>
    <x v="4"/>
    <n v="98933.38"/>
    <x v="100"/>
  </r>
  <r>
    <n v="8407"/>
    <x v="4"/>
    <s v="2       "/>
    <x v="1"/>
    <s v="Frete Variavel Vendas"/>
    <n v="1679.17"/>
    <n v="0"/>
    <n v="37242.79"/>
    <n v="0"/>
    <n v="44024.58"/>
    <n v="15469.01"/>
    <n v="38556.69"/>
    <n v="21511.84"/>
    <n v="0"/>
    <n v="20659.099999999999"/>
    <s v="Frete"/>
    <x v="4"/>
    <n v="179143.18"/>
    <x v="101"/>
  </r>
  <r>
    <n v="8407"/>
    <x v="5"/>
    <s v="1       "/>
    <x v="1"/>
    <s v="Frete Variavel Vendas"/>
    <n v="72533.16"/>
    <n v="32812.11"/>
    <n v="20799.04"/>
    <n v="31749.77"/>
    <n v="24552.45"/>
    <n v="34167.61"/>
    <n v="23946.31"/>
    <n v="20258.21"/>
    <n v="29785.16"/>
    <n v="25889.26"/>
    <s v="Frete"/>
    <x v="5"/>
    <n v="316493.08"/>
    <x v="102"/>
  </r>
  <r>
    <n v="8407"/>
    <x v="5"/>
    <s v="2       "/>
    <x v="1"/>
    <s v="Frete Variavel Vendas"/>
    <n v="42965.52"/>
    <n v="22775.77"/>
    <n v="11903.85"/>
    <n v="16871.62"/>
    <n v="13701.88"/>
    <n v="11528.82"/>
    <n v="13929.31"/>
    <n v="12416.33"/>
    <n v="18255.419999999998"/>
    <n v="18016.53"/>
    <s v="Frete"/>
    <x v="5"/>
    <n v="182365.04999999996"/>
    <x v="103"/>
  </r>
  <r>
    <n v="8407"/>
    <x v="6"/>
    <s v="2       "/>
    <x v="1"/>
    <s v="Frete Variavel Vendas"/>
    <n v="16066.62"/>
    <n v="13629.81"/>
    <n v="3638.87"/>
    <n v="4574.34"/>
    <n v="36932.269999999997"/>
    <n v="15125.4"/>
    <n v="18357.45"/>
    <n v="20661.27"/>
    <n v="11194.65"/>
    <n v="21945.53"/>
    <s v="Frete"/>
    <x v="6"/>
    <n v="162126.21"/>
    <x v="104"/>
  </r>
  <r>
    <n v="8407"/>
    <x v="7"/>
    <s v="1       "/>
    <x v="1"/>
    <s v="Frete Variavel Vendas"/>
    <n v="39553.519999999997"/>
    <n v="47898.52"/>
    <n v="37692.5"/>
    <n v="50952.74"/>
    <n v="53869.05"/>
    <n v="53020.01"/>
    <n v="42216.01"/>
    <n v="31928.16"/>
    <n v="29590.400000000001"/>
    <n v="47691.66"/>
    <s v="Frete"/>
    <x v="7"/>
    <n v="434412.57000000007"/>
    <x v="105"/>
  </r>
  <r>
    <n v="8407"/>
    <x v="7"/>
    <s v="2       "/>
    <x v="1"/>
    <s v="Frete Variavel Vendas"/>
    <n v="14260.78"/>
    <n v="18259.669999999998"/>
    <n v="12363.94"/>
    <n v="18559.87"/>
    <n v="19940.93"/>
    <n v="29595.759999999998"/>
    <n v="26990.560000000001"/>
    <n v="15660.31"/>
    <n v="18918.45"/>
    <n v="28789.32"/>
    <s v="Frete"/>
    <x v="7"/>
    <n v="203339.59000000003"/>
    <x v="106"/>
  </r>
  <r>
    <n v="8408"/>
    <x v="0"/>
    <s v="1       "/>
    <x v="0"/>
    <s v="Fretes Extraordinários Acondicio"/>
    <n v="3121.89"/>
    <n v="3144.53"/>
    <n v="3123.67"/>
    <n v="3144.52"/>
    <n v="3144.52"/>
    <n v="2853.66"/>
    <n v="2853.66"/>
    <n v="2853.66"/>
    <n v="2853.66"/>
    <n v="241.62"/>
    <s v="Frete"/>
    <x v="0"/>
    <n v="27335.39"/>
    <x v="107"/>
  </r>
  <r>
    <n v="8408"/>
    <x v="0"/>
    <s v="1       "/>
    <x v="1"/>
    <s v="Fretes Extraordinários Distribui"/>
    <n v="2990.5"/>
    <n v="3728.72"/>
    <n v="3195.9"/>
    <n v="3774.13"/>
    <n v="3738.89"/>
    <n v="6654.79"/>
    <n v="4920.2299999999996"/>
    <n v="7767.61"/>
    <n v="9497.5400000000009"/>
    <n v="11785.04"/>
    <s v="Frete"/>
    <x v="0"/>
    <n v="58053.35"/>
    <x v="108"/>
  </r>
  <r>
    <n v="8408"/>
    <x v="0"/>
    <s v="2       "/>
    <x v="1"/>
    <s v="Fretes Extraordinários DG Camp"/>
    <n v="683.33"/>
    <n v="736.82"/>
    <n v="585.57000000000005"/>
    <n v="697.63"/>
    <n v="1180.33"/>
    <n v="2101.5100000000002"/>
    <n v="1553.77"/>
    <n v="2015.49"/>
    <n v="2999.25"/>
    <n v="3721.6"/>
    <s v="Frete"/>
    <x v="0"/>
    <n v="16275.300000000001"/>
    <x v="109"/>
  </r>
  <r>
    <n v="8408"/>
    <x v="1"/>
    <s v="1       "/>
    <x v="1"/>
    <s v="Fretes Extraordinários Distribui"/>
    <n v="2619.9"/>
    <n v="3360.17"/>
    <n v="3453.97"/>
    <n v="0"/>
    <n v="4164.0600000000004"/>
    <n v="14682.08"/>
    <n v="10595.65"/>
    <n v="0"/>
    <n v="18284.36"/>
    <n v="8056.03"/>
    <s v="Frete"/>
    <x v="1"/>
    <n v="65216.22"/>
    <x v="110"/>
  </r>
  <r>
    <n v="8408"/>
    <x v="1"/>
    <s v="2       "/>
    <x v="1"/>
    <s v="Fretes Extraordinários DG Sert"/>
    <n v="8068.67"/>
    <n v="1067.3599999999999"/>
    <n v="2387.13"/>
    <n v="47.25"/>
    <n v="3252.71"/>
    <n v="3097.92"/>
    <n v="1364.64"/>
    <n v="0"/>
    <n v="4087.89"/>
    <n v="2272.21"/>
    <s v="Frete"/>
    <x v="1"/>
    <n v="25645.78"/>
    <x v="111"/>
  </r>
  <r>
    <n v="8408"/>
    <x v="2"/>
    <s v="1       "/>
    <x v="19"/>
    <s v="Fretes Extraordinários"/>
    <n v="0"/>
    <n v="0"/>
    <n v="0"/>
    <n v="0"/>
    <n v="0"/>
    <n v="0"/>
    <n v="0"/>
    <n v="0"/>
    <n v="0"/>
    <n v="0"/>
    <s v="Frete"/>
    <x v="2"/>
    <n v="0"/>
    <x v="2"/>
  </r>
  <r>
    <n v="8408"/>
    <x v="2"/>
    <s v="1       "/>
    <x v="1"/>
    <s v="Fretes Extraordinários Distrib."/>
    <n v="0"/>
    <n v="0"/>
    <n v="1677.61"/>
    <n v="6548.66"/>
    <n v="28314.57"/>
    <n v="12452.86"/>
    <n v="6944.37"/>
    <n v="10424.08"/>
    <n v="8482.24"/>
    <n v="9907.48"/>
    <s v="Frete"/>
    <x v="2"/>
    <n v="84751.87"/>
    <x v="112"/>
  </r>
  <r>
    <n v="8408"/>
    <x v="3"/>
    <s v="1       "/>
    <x v="1"/>
    <s v="Fretes Extraordinários Distribui"/>
    <n v="0"/>
    <n v="0"/>
    <n v="368.32"/>
    <n v="501.98"/>
    <n v="607.72"/>
    <n v="5581.14"/>
    <n v="3435.73"/>
    <n v="3056.7"/>
    <n v="7870.82"/>
    <n v="6512.31"/>
    <s v="Frete"/>
    <x v="3"/>
    <n v="27934.720000000001"/>
    <x v="113"/>
  </r>
  <r>
    <n v="8408"/>
    <x v="3"/>
    <s v="2       "/>
    <x v="1"/>
    <s v="Fretes Extraordinários DG Contag"/>
    <n v="0"/>
    <n v="0"/>
    <n v="368.44"/>
    <n v="412.37"/>
    <n v="607.72"/>
    <n v="4108.3599999999997"/>
    <n v="2623.77"/>
    <n v="2334.31"/>
    <n v="6010.7"/>
    <n v="4973.25"/>
    <s v="Frete"/>
    <x v="3"/>
    <n v="21438.92"/>
    <x v="114"/>
  </r>
  <r>
    <n v="8408"/>
    <x v="4"/>
    <s v="1       "/>
    <x v="1"/>
    <s v="Fretes Extraordinários Distribui"/>
    <n v="0"/>
    <n v="0"/>
    <n v="0"/>
    <n v="0"/>
    <n v="1496.89"/>
    <n v="7153.57"/>
    <n v="0"/>
    <n v="0"/>
    <n v="0"/>
    <n v="11340.36"/>
    <s v="Frete"/>
    <x v="4"/>
    <n v="19990.82"/>
    <x v="115"/>
  </r>
  <r>
    <n v="8408"/>
    <x v="4"/>
    <s v="2       "/>
    <x v="1"/>
    <s v="Fretes Extraordinários"/>
    <n v="0"/>
    <n v="0"/>
    <n v="5292.67"/>
    <n v="0"/>
    <n v="5997.99"/>
    <n v="6873.02"/>
    <n v="0"/>
    <n v="0"/>
    <n v="0"/>
    <n v="10895.65"/>
    <s v="Frete"/>
    <x v="4"/>
    <n v="29059.33"/>
    <x v="116"/>
  </r>
  <r>
    <n v="8408"/>
    <x v="5"/>
    <s v="1       "/>
    <x v="1"/>
    <s v="Fretes Extraordinários Distribui"/>
    <n v="59445.74"/>
    <n v="13749.79"/>
    <n v="15438.71"/>
    <n v="24837.15"/>
    <n v="17319.77"/>
    <n v="864.29"/>
    <n v="26640.92"/>
    <n v="23001.88"/>
    <n v="30858.560000000001"/>
    <n v="37426.18"/>
    <s v="Frete"/>
    <x v="5"/>
    <n v="249582.99"/>
    <x v="117"/>
  </r>
  <r>
    <n v="8408"/>
    <x v="5"/>
    <s v="2       "/>
    <x v="1"/>
    <s v="Fretes Extraordinários Distribui"/>
    <n v="15386.33"/>
    <n v="8285.14"/>
    <n v="8836"/>
    <n v="13198.31"/>
    <n v="8001.53"/>
    <n v="26140.12"/>
    <n v="16325.38"/>
    <n v="14097.92"/>
    <n v="18913.310000000001"/>
    <n v="22938.639999999999"/>
    <s v="Frete"/>
    <x v="5"/>
    <n v="152122.68"/>
    <x v="118"/>
  </r>
  <r>
    <n v="8408"/>
    <x v="6"/>
    <s v="2       "/>
    <x v="1"/>
    <s v="Fretes Extraordinários Distribui"/>
    <n v="35494.06"/>
    <n v="33140.699999999997"/>
    <n v="28716.33"/>
    <n v="-12315.91"/>
    <n v="31422.38"/>
    <n v="12452.85"/>
    <n v="10298.950000000001"/>
    <n v="10424.07"/>
    <n v="8482.2199999999993"/>
    <n v="9907.49"/>
    <s v="Frete"/>
    <x v="6"/>
    <n v="168023.14"/>
    <x v="119"/>
  </r>
  <r>
    <n v="8409"/>
    <x v="0"/>
    <s v="1       "/>
    <x v="1"/>
    <s v="Pedagio s/frete DG Camp"/>
    <n v="9246.9"/>
    <n v="12126.71"/>
    <n v="9653.4"/>
    <n v="10393.89"/>
    <n v="8592.27"/>
    <n v="5091.3"/>
    <n v="7477.49"/>
    <n v="7509.06"/>
    <n v="7247.55"/>
    <n v="13959.84"/>
    <s v="Frete"/>
    <x v="0"/>
    <n v="91298.41"/>
    <x v="120"/>
  </r>
  <r>
    <n v="8409"/>
    <x v="0"/>
    <s v="2       "/>
    <x v="1"/>
    <s v="Pedagio s/frete DG Camp"/>
    <n v="2088.19"/>
    <n v="2476.61"/>
    <n v="1838.76"/>
    <n v="1970.99"/>
    <n v="2101.62"/>
    <n v="1607.78"/>
    <n v="2361.31"/>
    <n v="2566.41"/>
    <n v="2288.6999999999998"/>
    <n v="4408.3599999999997"/>
    <s v="Frete"/>
    <x v="0"/>
    <n v="23708.730000000003"/>
    <x v="121"/>
  </r>
  <r>
    <n v="8409"/>
    <x v="1"/>
    <s v="1       "/>
    <x v="15"/>
    <s v="Pedagio s/frete"/>
    <n v="0"/>
    <n v="0"/>
    <n v="0"/>
    <n v="0"/>
    <n v="0"/>
    <n v="0"/>
    <n v="0"/>
    <n v="0"/>
    <n v="0"/>
    <n v="0"/>
    <s v="Frete"/>
    <x v="1"/>
    <n v="0"/>
    <x v="2"/>
  </r>
  <r>
    <n v="8409"/>
    <x v="1"/>
    <s v="1       "/>
    <x v="1"/>
    <s v="Pedagio s/frete DG Sert"/>
    <n v="4125"/>
    <n v="4595.2700000000004"/>
    <n v="3681.67"/>
    <n v="4962.38"/>
    <n v="5043.26"/>
    <n v="5010.5200000000004"/>
    <n v="4314.53"/>
    <n v="3666.02"/>
    <n v="3222.06"/>
    <n v="4849.18"/>
    <s v="Frete"/>
    <x v="1"/>
    <n v="43469.89"/>
    <x v="122"/>
  </r>
  <r>
    <n v="8409"/>
    <x v="1"/>
    <s v="1       "/>
    <x v="17"/>
    <s v="Pedagio s/frete"/>
    <n v="0"/>
    <n v="0"/>
    <n v="0"/>
    <n v="0"/>
    <n v="0"/>
    <n v="0"/>
    <n v="0"/>
    <n v="0"/>
    <n v="0"/>
    <n v="0"/>
    <s v="Frete"/>
    <x v="1"/>
    <n v="0"/>
    <x v="2"/>
  </r>
  <r>
    <n v="8409"/>
    <x v="1"/>
    <s v="2       "/>
    <x v="1"/>
    <s v="Pedagio s/frete DG Sert"/>
    <n v="1612.15"/>
    <n v="1821.27"/>
    <n v="1771.52"/>
    <n v="1838.18"/>
    <n v="2799.83"/>
    <n v="1875"/>
    <n v="1533.7"/>
    <n v="1337.03"/>
    <n v="702.44"/>
    <n v="1202.74"/>
    <s v="Frete"/>
    <x v="1"/>
    <n v="16493.860000000004"/>
    <x v="123"/>
  </r>
  <r>
    <n v="8409"/>
    <x v="2"/>
    <s v="1       "/>
    <x v="19"/>
    <s v="Pedagio s/frete"/>
    <n v="0"/>
    <n v="0"/>
    <n v="564.55999999999995"/>
    <n v="0"/>
    <n v="0"/>
    <n v="0"/>
    <n v="0"/>
    <n v="0"/>
    <n v="0"/>
    <n v="0"/>
    <s v="Frete"/>
    <x v="2"/>
    <n v="564.55999999999995"/>
    <x v="124"/>
  </r>
  <r>
    <n v="8409"/>
    <x v="2"/>
    <s v="1       "/>
    <x v="1"/>
    <s v="Pedagio s/frete DG PW"/>
    <n v="7815.38"/>
    <n v="8307"/>
    <n v="2686.82"/>
    <n v="3775.43"/>
    <n v="3883.88"/>
    <n v="7150.12"/>
    <n v="4614.68"/>
    <n v="4031.11"/>
    <n v="6197.01"/>
    <n v="8119.62"/>
    <s v="Frete"/>
    <x v="2"/>
    <n v="56581.05000000001"/>
    <x v="125"/>
  </r>
  <r>
    <n v="8409"/>
    <x v="3"/>
    <s v="1       "/>
    <x v="14"/>
    <s v="Pedagio s/frete DL Contagem"/>
    <n v="0"/>
    <n v="0"/>
    <n v="0"/>
    <n v="0"/>
    <n v="0"/>
    <n v="0"/>
    <n v="0"/>
    <n v="0"/>
    <n v="0"/>
    <n v="0"/>
    <s v="Frete"/>
    <x v="3"/>
    <n v="0"/>
    <x v="2"/>
  </r>
  <r>
    <n v="8409"/>
    <x v="3"/>
    <s v="1       "/>
    <x v="1"/>
    <s v="Pedagio s/frete DG Contagem"/>
    <n v="1071.1099999999999"/>
    <n v="528.92999999999995"/>
    <n v="1776.45"/>
    <n v="1049.22"/>
    <n v="382.15"/>
    <n v="460.17"/>
    <n v="460.17"/>
    <n v="536.75"/>
    <n v="200"/>
    <n v="305.77"/>
    <s v="Frete"/>
    <x v="3"/>
    <n v="6770.7199999999993"/>
    <x v="126"/>
  </r>
  <r>
    <n v="8409"/>
    <x v="3"/>
    <s v="1       "/>
    <x v="16"/>
    <s v="Pedagio s/frete distribuicao CO2"/>
    <n v="0"/>
    <n v="0"/>
    <n v="0"/>
    <n v="0"/>
    <n v="0"/>
    <n v="0"/>
    <n v="0"/>
    <n v="0"/>
    <n v="0"/>
    <n v="0"/>
    <s v="Frete"/>
    <x v="3"/>
    <n v="0"/>
    <x v="2"/>
  </r>
  <r>
    <n v="8409"/>
    <x v="3"/>
    <s v="2       "/>
    <x v="1"/>
    <s v="Pedagio s/frete"/>
    <n v="0"/>
    <n v="0"/>
    <n v="0"/>
    <n v="0"/>
    <n v="382.14"/>
    <n v="0"/>
    <n v="0"/>
    <n v="536.75"/>
    <n v="101.97"/>
    <n v="242.14"/>
    <s v="Frete"/>
    <x v="3"/>
    <n v="1263"/>
    <x v="127"/>
  </r>
  <r>
    <n v="8409"/>
    <x v="4"/>
    <s v="1       "/>
    <x v="1"/>
    <s v="Pedagio s/frete DISTRIBUICAO GAS"/>
    <n v="279.42"/>
    <n v="335.11"/>
    <n v="259.11"/>
    <n v="865.61"/>
    <n v="92.03"/>
    <n v="0"/>
    <n v="0"/>
    <n v="0"/>
    <n v="0"/>
    <n v="0"/>
    <s v="Frete"/>
    <x v="4"/>
    <n v="1831.28"/>
    <x v="128"/>
  </r>
  <r>
    <n v="8409"/>
    <x v="4"/>
    <s v="1       "/>
    <x v="16"/>
    <s v="Pedagio s/frete"/>
    <n v="0"/>
    <n v="0"/>
    <n v="0"/>
    <n v="0"/>
    <n v="0"/>
    <n v="0"/>
    <n v="0"/>
    <n v="0"/>
    <n v="0"/>
    <n v="0"/>
    <s v="Frete"/>
    <x v="4"/>
    <n v="0"/>
    <x v="2"/>
  </r>
  <r>
    <n v="8409"/>
    <x v="4"/>
    <s v="2       "/>
    <x v="1"/>
    <s v="Pedagio s/frete"/>
    <n v="221.96"/>
    <n v="0"/>
    <n v="3001.7"/>
    <n v="0"/>
    <n v="2615.88"/>
    <n v="0"/>
    <n v="0"/>
    <n v="0"/>
    <n v="0"/>
    <n v="0"/>
    <s v="Frete"/>
    <x v="4"/>
    <n v="5839.54"/>
    <x v="129"/>
  </r>
  <r>
    <n v="8409"/>
    <x v="5"/>
    <s v="1       "/>
    <x v="14"/>
    <s v="Pedagio s/frete DL BRoxo"/>
    <n v="0"/>
    <n v="0"/>
    <n v="0"/>
    <n v="0"/>
    <n v="0"/>
    <n v="25964.69"/>
    <n v="16573.82"/>
    <n v="28739.54"/>
    <n v="19708.36"/>
    <n v="33190"/>
    <s v="Frete"/>
    <x v="5"/>
    <n v="124176.40999999999"/>
    <x v="130"/>
  </r>
  <r>
    <n v="8409"/>
    <x v="5"/>
    <s v="1       "/>
    <x v="15"/>
    <s v="Pedagio s/frete Distribuição Arg"/>
    <n v="0"/>
    <n v="0"/>
    <n v="0"/>
    <n v="0"/>
    <n v="0"/>
    <n v="0"/>
    <n v="7284.07"/>
    <n v="0"/>
    <n v="0"/>
    <n v="140"/>
    <s v="Frete"/>
    <x v="5"/>
    <n v="7424.07"/>
    <x v="131"/>
  </r>
  <r>
    <n v="8409"/>
    <x v="5"/>
    <s v="1       "/>
    <x v="1"/>
    <s v="Pedagio s/frete DG BRoxo"/>
    <n v="6166.73"/>
    <n v="3499.97"/>
    <n v="3301.65"/>
    <n v="2206.9299999999998"/>
    <n v="4233.55"/>
    <n v="2540.91"/>
    <n v="2366.04"/>
    <n v="2706.81"/>
    <n v="3088.18"/>
    <n v="2238.61"/>
    <s v="Frete"/>
    <x v="5"/>
    <n v="32349.38"/>
    <x v="132"/>
  </r>
  <r>
    <n v="8409"/>
    <x v="5"/>
    <s v="1       "/>
    <x v="18"/>
    <s v="Pedagio s/frete"/>
    <n v="0"/>
    <n v="0"/>
    <n v="0"/>
    <n v="0"/>
    <n v="0"/>
    <n v="0"/>
    <n v="0"/>
    <n v="0"/>
    <n v="3733.12"/>
    <n v="0"/>
    <s v="Frete"/>
    <x v="5"/>
    <n v="3733.12"/>
    <x v="133"/>
  </r>
  <r>
    <n v="8409"/>
    <x v="5"/>
    <s v="1       "/>
    <x v="20"/>
    <s v="Pedagio s/frete"/>
    <n v="0"/>
    <n v="0"/>
    <n v="0"/>
    <n v="0"/>
    <n v="0"/>
    <n v="0"/>
    <n v="0"/>
    <n v="0"/>
    <n v="0"/>
    <n v="0"/>
    <s v="Frete"/>
    <x v="5"/>
    <n v="0"/>
    <x v="2"/>
  </r>
  <r>
    <n v="8409"/>
    <x v="5"/>
    <s v="1       "/>
    <x v="16"/>
    <s v="Pedagio s/frete DL CO2 BRoxo"/>
    <n v="0"/>
    <n v="0"/>
    <n v="0"/>
    <n v="0"/>
    <n v="0"/>
    <n v="0"/>
    <n v="15537.04"/>
    <n v="0"/>
    <n v="0"/>
    <n v="0"/>
    <s v="Frete"/>
    <x v="5"/>
    <n v="15537.04"/>
    <x v="134"/>
  </r>
  <r>
    <n v="8409"/>
    <x v="5"/>
    <s v="1       "/>
    <x v="17"/>
    <s v="Pedagio s/frete"/>
    <n v="0"/>
    <n v="0"/>
    <n v="0"/>
    <n v="0"/>
    <n v="0"/>
    <n v="12556.58"/>
    <n v="1990.2"/>
    <n v="0"/>
    <n v="0"/>
    <n v="472.1"/>
    <s v="Frete"/>
    <x v="5"/>
    <n v="15018.880000000001"/>
    <x v="135"/>
  </r>
  <r>
    <n v="8409"/>
    <x v="5"/>
    <s v="2       "/>
    <x v="1"/>
    <s v="Pedagio s/frete DG BRoxo"/>
    <n v="3639.49"/>
    <n v="2100.15"/>
    <n v="1915.79"/>
    <n v="1171.2"/>
    <n v="1941.47"/>
    <n v="1304.33"/>
    <n v="1200"/>
    <n v="1550.69"/>
    <n v="1869.64"/>
    <n v="1132.93"/>
    <s v="Frete"/>
    <x v="5"/>
    <n v="17825.689999999999"/>
    <x v="136"/>
  </r>
  <r>
    <n v="8409"/>
    <x v="6"/>
    <s v="2       "/>
    <x v="1"/>
    <s v="Pedagio s/frete DG PW M"/>
    <n v="0"/>
    <n v="0"/>
    <n v="2881.72"/>
    <n v="4275.82"/>
    <n v="4115.1000000000004"/>
    <n v="2879.47"/>
    <n v="1027.32"/>
    <n v="2475.04"/>
    <n v="1228.26"/>
    <n v="1619.99"/>
    <s v="Frete"/>
    <x v="6"/>
    <n v="20502.719999999998"/>
    <x v="137"/>
  </r>
  <r>
    <n v="8409"/>
    <x v="7"/>
    <s v="1       "/>
    <x v="1"/>
    <s v="Pedagio s/frete"/>
    <n v="1354.01"/>
    <n v="1145.4100000000001"/>
    <n v="1426.17"/>
    <n v="1569.03"/>
    <n v="1374.28"/>
    <n v="778.66"/>
    <n v="792.78"/>
    <n v="849.09"/>
    <n v="904.04"/>
    <n v="1050.72"/>
    <s v="Frete"/>
    <x v="7"/>
    <n v="11244.19"/>
    <x v="138"/>
  </r>
  <r>
    <n v="8409"/>
    <x v="7"/>
    <s v="2       "/>
    <x v="1"/>
    <s v="Pedagio s/frete"/>
    <n v="580.28"/>
    <n v="490.91"/>
    <n v="401.74"/>
    <n v="441.98"/>
    <n v="387.12"/>
    <n v="219.34"/>
    <n v="205.5"/>
    <n v="239.18"/>
    <n v="254.66"/>
    <n v="315.7"/>
    <s v="Frete"/>
    <x v="7"/>
    <n v="3536.41"/>
    <x v="139"/>
  </r>
  <r>
    <n v="8410"/>
    <x v="0"/>
    <s v="1       "/>
    <x v="1"/>
    <s v="Pedagio s/ Frete Transferencia"/>
    <n v="2586.84"/>
    <n v="1913.88"/>
    <n v="2579.08"/>
    <n v="1788"/>
    <n v="2018.88"/>
    <n v="2018.88"/>
    <n v="2243.1999999999998"/>
    <n v="1775.48"/>
    <n v="1909.12"/>
    <n v="1909.12"/>
    <s v="Frete"/>
    <x v="0"/>
    <n v="20742.48"/>
    <x v="140"/>
  </r>
  <r>
    <n v="8410"/>
    <x v="0"/>
    <s v="2       "/>
    <x v="1"/>
    <s v="Pedagio s/ Frete Transferencia"/>
    <n v="0"/>
    <n v="0"/>
    <n v="0"/>
    <n v="0"/>
    <n v="0"/>
    <n v="0"/>
    <n v="0"/>
    <n v="0"/>
    <n v="0"/>
    <n v="0"/>
    <s v="Frete"/>
    <x v="0"/>
    <n v="0"/>
    <x v="2"/>
  </r>
  <r>
    <n v="8410"/>
    <x v="2"/>
    <s v="1       "/>
    <x v="19"/>
    <s v="Pedagio s/ Frete Transferencia"/>
    <n v="0"/>
    <n v="0"/>
    <n v="0"/>
    <n v="0"/>
    <n v="0"/>
    <n v="0"/>
    <n v="0"/>
    <n v="0"/>
    <n v="0"/>
    <n v="0"/>
    <s v="Frete"/>
    <x v="2"/>
    <n v="0"/>
    <x v="2"/>
  </r>
  <r>
    <n v="8410"/>
    <x v="2"/>
    <s v="1       "/>
    <x v="1"/>
    <s v="Pedagio s/ Frete Transferencia"/>
    <n v="802.81"/>
    <n v="0"/>
    <n v="264.92"/>
    <n v="0"/>
    <n v="343.2"/>
    <n v="1027.69"/>
    <n v="1125.23"/>
    <n v="1782.6"/>
    <n v="1146.05"/>
    <n v="479.31"/>
    <s v="Frete"/>
    <x v="2"/>
    <n v="6971.81"/>
    <x v="141"/>
  </r>
  <r>
    <n v="8410"/>
    <x v="5"/>
    <s v="1       "/>
    <x v="1"/>
    <s v="Pedagio s/ Frete Transferencia"/>
    <n v="7399.68"/>
    <n v="3582.11"/>
    <n v="0"/>
    <n v="0"/>
    <n v="0"/>
    <n v="0"/>
    <n v="2469.54"/>
    <n v="1234.77"/>
    <n v="0"/>
    <n v="2469.54"/>
    <s v="Frete"/>
    <x v="5"/>
    <n v="17155.640000000003"/>
    <x v="142"/>
  </r>
  <r>
    <n v="8410"/>
    <x v="5"/>
    <s v="2       "/>
    <x v="1"/>
    <s v="Pedagio s/ Frete Transferencia"/>
    <n v="4613.28"/>
    <n v="2458.15"/>
    <n v="0"/>
    <n v="0"/>
    <n v="0"/>
    <n v="0"/>
    <n v="1817.94"/>
    <n v="908.97"/>
    <n v="0"/>
    <n v="1817.94"/>
    <s v="Frete"/>
    <x v="5"/>
    <n v="11616.28"/>
    <x v="143"/>
  </r>
  <r>
    <n v="8410"/>
    <x v="6"/>
    <s v="2       "/>
    <x v="1"/>
    <s v="Pedagio s/ Frete Transferencia"/>
    <n v="0"/>
    <n v="0"/>
    <n v="0"/>
    <n v="0"/>
    <n v="0"/>
    <n v="0"/>
    <n v="0"/>
    <n v="0"/>
    <n v="0"/>
    <n v="0"/>
    <s v="Frete"/>
    <x v="6"/>
    <n v="0"/>
    <x v="2"/>
  </r>
  <r>
    <n v="8410"/>
    <x v="7"/>
    <s v="1       "/>
    <x v="1"/>
    <s v="Pedagio s/ Frete Transferencia"/>
    <n v="382.59"/>
    <n v="281.88"/>
    <n v="248.66"/>
    <n v="490.9"/>
    <n v="0"/>
    <n v="518.74"/>
    <n v="401.59"/>
    <n v="520.38"/>
    <n v="623.89"/>
    <n v="622.25"/>
    <s v="Frete"/>
    <x v="7"/>
    <n v="4090.88"/>
    <x v="144"/>
  </r>
  <r>
    <n v="8410"/>
    <x v="7"/>
    <s v="2       "/>
    <x v="1"/>
    <s v="Pedagio s/ Frete Transferencia"/>
    <n v="182.53"/>
    <n v="120.81"/>
    <n v="101.56"/>
    <n v="200.51"/>
    <n v="438.91"/>
    <n v="146.12"/>
    <n v="113.12"/>
    <n v="146.59"/>
    <n v="175.74"/>
    <n v="155.56"/>
    <s v="Frete"/>
    <x v="7"/>
    <n v="1781.4499999999998"/>
    <x v="145"/>
  </r>
  <r>
    <n v="8411"/>
    <x v="0"/>
    <s v="1       "/>
    <x v="1"/>
    <s v="Transportes Offshore"/>
    <n v="0"/>
    <n v="1809.54"/>
    <n v="0"/>
    <n v="0"/>
    <n v="0"/>
    <n v="0"/>
    <n v="0"/>
    <n v="0"/>
    <n v="0"/>
    <n v="0"/>
    <s v="Frete"/>
    <x v="0"/>
    <n v="1809.54"/>
    <x v="146"/>
  </r>
  <r>
    <n v="8411"/>
    <x v="2"/>
    <s v="1       "/>
    <x v="19"/>
    <s v="Transportes Offshore"/>
    <n v="0"/>
    <n v="268"/>
    <n v="23407"/>
    <n v="35025.360000000001"/>
    <n v="19262"/>
    <n v="0"/>
    <n v="0"/>
    <n v="0"/>
    <n v="0"/>
    <n v="0"/>
    <s v="Frete"/>
    <x v="2"/>
    <n v="77962.36"/>
    <x v="147"/>
  </r>
  <r>
    <n v="8411"/>
    <x v="2"/>
    <s v="1       "/>
    <x v="1"/>
    <s v="Transportes Offshore"/>
    <n v="0"/>
    <n v="0"/>
    <n v="0"/>
    <n v="0"/>
    <n v="0"/>
    <n v="0"/>
    <n v="0"/>
    <n v="0"/>
    <n v="2268.75"/>
    <n v="0"/>
    <s v="Frete"/>
    <x v="2"/>
    <n v="2268.75"/>
    <x v="148"/>
  </r>
  <r>
    <n v="8411"/>
    <x v="5"/>
    <s v="1       "/>
    <x v="19"/>
    <s v="Transportes Offshore"/>
    <n v="26150"/>
    <n v="13835.42"/>
    <n v="39980"/>
    <n v="17950"/>
    <n v="0"/>
    <n v="0"/>
    <n v="0"/>
    <n v="0"/>
    <n v="0"/>
    <n v="0"/>
    <s v="Frete"/>
    <x v="5"/>
    <n v="97915.42"/>
    <x v="149"/>
  </r>
  <r>
    <n v="8411"/>
    <x v="5"/>
    <s v="1       "/>
    <x v="1"/>
    <s v="Transportes Offshore - Belford Roxo"/>
    <n v="0"/>
    <n v="0"/>
    <n v="0"/>
    <n v="0"/>
    <n v="300"/>
    <n v="0"/>
    <n v="38800"/>
    <n v="48300"/>
    <n v="6545.45"/>
    <n v="56718.75"/>
    <s v="Frete"/>
    <x v="5"/>
    <n v="150664.20000000001"/>
    <x v="150"/>
  </r>
  <r>
    <n v="8412"/>
    <x v="0"/>
    <s v="1       "/>
    <x v="1"/>
    <s v="Frete Extra"/>
    <n v="0"/>
    <n v="1662.59"/>
    <n v="10080"/>
    <n v="-10080"/>
    <n v="4661.04"/>
    <n v="0"/>
    <n v="0"/>
    <n v="2170.4899999999998"/>
    <n v="-6319.13"/>
    <n v="952.88"/>
    <s v="Frete"/>
    <x v="0"/>
    <n v="3127.869999999999"/>
    <x v="151"/>
  </r>
  <r>
    <n v="8412"/>
    <x v="0"/>
    <s v="2       "/>
    <x v="1"/>
    <s v="Frete Extra"/>
    <n v="0"/>
    <n v="0"/>
    <n v="1920"/>
    <n v="-1920"/>
    <n v="0"/>
    <n v="0"/>
    <n v="0"/>
    <n v="0"/>
    <n v="0"/>
    <n v="0"/>
    <s v="Frete"/>
    <x v="0"/>
    <n v="0"/>
    <x v="2"/>
  </r>
  <r>
    <n v="8412"/>
    <x v="1"/>
    <s v="1       "/>
    <x v="1"/>
    <s v="Frete Extra"/>
    <n v="0"/>
    <n v="0"/>
    <n v="880"/>
    <n v="0"/>
    <n v="1320"/>
    <n v="2504.58"/>
    <n v="3495.61"/>
    <n v="0"/>
    <n v="-1636.32"/>
    <n v="0"/>
    <s v="Frete"/>
    <x v="1"/>
    <n v="6563.8700000000008"/>
    <x v="152"/>
  </r>
  <r>
    <n v="8412"/>
    <x v="1"/>
    <s v="2       "/>
    <x v="1"/>
    <s v="Frete Extra"/>
    <n v="0"/>
    <n v="0"/>
    <n v="0"/>
    <n v="0"/>
    <n v="0"/>
    <n v="0"/>
    <n v="0"/>
    <n v="0"/>
    <n v="0"/>
    <n v="1357.43"/>
    <s v="Frete"/>
    <x v="1"/>
    <n v="1357.43"/>
    <x v="153"/>
  </r>
  <r>
    <n v="8412"/>
    <x v="2"/>
    <s v="1       "/>
    <x v="1"/>
    <s v="Frete Extra"/>
    <n v="0"/>
    <n v="0"/>
    <n v="0"/>
    <n v="0"/>
    <n v="0"/>
    <n v="0"/>
    <n v="0"/>
    <n v="0"/>
    <n v="0"/>
    <n v="404.14"/>
    <s v="Frete"/>
    <x v="2"/>
    <n v="404.14"/>
    <x v="154"/>
  </r>
  <r>
    <n v="8412"/>
    <x v="3"/>
    <s v="1       "/>
    <x v="1"/>
    <s v="Frete Extra"/>
    <n v="0"/>
    <n v="0"/>
    <n v="21000"/>
    <n v="-17820"/>
    <n v="0"/>
    <n v="0"/>
    <n v="0"/>
    <n v="9109.75"/>
    <n v="-3865.06"/>
    <n v="12251.25"/>
    <s v="Frete"/>
    <x v="3"/>
    <n v="20675.940000000002"/>
    <x v="155"/>
  </r>
  <r>
    <n v="8412"/>
    <x v="3"/>
    <s v="2       "/>
    <x v="1"/>
    <s v="Frete Extra"/>
    <n v="0"/>
    <n v="0"/>
    <n v="19000"/>
    <n v="-18536.78"/>
    <n v="461.45"/>
    <n v="0"/>
    <n v="0"/>
    <n v="8170.98"/>
    <n v="-2557"/>
    <n v="5930.97"/>
    <s v="Frete"/>
    <x v="3"/>
    <n v="12469.620000000003"/>
    <x v="156"/>
  </r>
  <r>
    <n v="8412"/>
    <x v="4"/>
    <s v="1       "/>
    <x v="1"/>
    <s v="Frete Extra"/>
    <n v="0"/>
    <n v="0"/>
    <n v="0"/>
    <n v="0"/>
    <n v="0"/>
    <n v="0"/>
    <n v="0"/>
    <n v="11725.32"/>
    <n v="-3449.01"/>
    <n v="0"/>
    <s v="Frete"/>
    <x v="4"/>
    <n v="8276.31"/>
    <x v="157"/>
  </r>
  <r>
    <n v="8412"/>
    <x v="4"/>
    <s v="2       "/>
    <x v="1"/>
    <s v="Frete Extra"/>
    <n v="0"/>
    <n v="0"/>
    <n v="0"/>
    <n v="0"/>
    <n v="0"/>
    <n v="0"/>
    <n v="0"/>
    <n v="10313.25"/>
    <n v="-3033.65"/>
    <n v="0"/>
    <s v="Frete"/>
    <x v="4"/>
    <n v="7279.6"/>
    <x v="158"/>
  </r>
  <r>
    <n v="8412"/>
    <x v="5"/>
    <s v="1       "/>
    <x v="1"/>
    <s v="Frete Extra"/>
    <n v="3493.7"/>
    <n v="1746.85"/>
    <n v="1746.85"/>
    <n v="1746.85"/>
    <n v="1746.85"/>
    <n v="2079.58"/>
    <n v="1975.56"/>
    <n v="21373.24"/>
    <n v="-9169.66"/>
    <n v="0"/>
    <s v="Frete"/>
    <x v="5"/>
    <n v="26739.820000000003"/>
    <x v="159"/>
  </r>
  <r>
    <n v="8412"/>
    <x v="5"/>
    <s v="2       "/>
    <x v="1"/>
    <s v="Frete Extra"/>
    <n v="0"/>
    <n v="0"/>
    <n v="0"/>
    <n v="0"/>
    <n v="0"/>
    <n v="0"/>
    <n v="0"/>
    <n v="0"/>
    <n v="0"/>
    <n v="1746.85"/>
    <s v="Frete"/>
    <x v="5"/>
    <n v="1746.85"/>
    <x v="160"/>
  </r>
  <r>
    <n v="8412"/>
    <x v="6"/>
    <s v="2       "/>
    <x v="1"/>
    <s v="Frete Extra"/>
    <n v="0"/>
    <n v="0"/>
    <n v="3200"/>
    <n v="0"/>
    <n v="0"/>
    <n v="11596.5"/>
    <n v="998.25"/>
    <n v="11096.5"/>
    <n v="-35155.11"/>
    <n v="4397.1400000000003"/>
    <s v="Frete"/>
    <x v="6"/>
    <n v="-3866.7200000000003"/>
    <x v="161"/>
  </r>
  <r>
    <n v="8412"/>
    <x v="7"/>
    <s v="1       "/>
    <x v="1"/>
    <s v="Frete Extra"/>
    <n v="0"/>
    <n v="0"/>
    <n v="12793.83"/>
    <n v="-12000"/>
    <n v="0"/>
    <n v="0"/>
    <n v="0"/>
    <n v="25792.97"/>
    <n v="-6358.56"/>
    <n v="703.67"/>
    <s v="Frete"/>
    <x v="7"/>
    <n v="20931.91"/>
    <x v="162"/>
  </r>
  <r>
    <n v="8412"/>
    <x v="7"/>
    <s v="2       "/>
    <x v="1"/>
    <s v="Frete Extra"/>
    <n v="0"/>
    <n v="0"/>
    <n v="5093.53"/>
    <n v="1606.4"/>
    <n v="0"/>
    <n v="1474.53"/>
    <n v="4677.01"/>
    <n v="18768.86"/>
    <n v="-7019.13"/>
    <n v="1521.64"/>
    <s v="Frete"/>
    <x v="7"/>
    <n v="26122.84"/>
    <x v="1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n v="20"/>
    <s v="1       "/>
    <x v="0"/>
    <s v="Ordenados - Acond Camp"/>
    <x v="0"/>
    <n v="31673.11"/>
    <n v="33122.120000000003"/>
    <n v="30186.42"/>
    <n v="34770.14"/>
    <n v="26484.68"/>
    <n v="29306.47"/>
    <n v="30190.7"/>
    <n v="35284.480000000003"/>
    <n v="33324.53"/>
    <x v="0"/>
    <x v="0"/>
    <n v="316175.19000000006"/>
    <x v="0"/>
    <x v="0"/>
  </r>
  <r>
    <x v="0"/>
    <n v="20"/>
    <s v="1       "/>
    <x v="1"/>
    <s v="Ordenados Distribuicao Gasosa"/>
    <x v="1"/>
    <n v="28826.81"/>
    <n v="25801.88"/>
    <n v="28826.81"/>
    <n v="28826.81"/>
    <n v="26641.66"/>
    <n v="26765.99"/>
    <n v="23613.06"/>
    <n v="26765.99"/>
    <n v="26765.99"/>
    <x v="0"/>
    <x v="0"/>
    <n v="263443.7"/>
    <x v="0"/>
    <x v="1"/>
  </r>
  <r>
    <x v="0"/>
    <n v="20"/>
    <s v="2       "/>
    <x v="1"/>
    <s v="Ordenados"/>
    <x v="2"/>
    <n v="3945.54"/>
    <n v="3945.54"/>
    <n v="3945.54"/>
    <n v="1315.3"/>
    <n v="4112.51"/>
    <n v="4112.51"/>
    <n v="4112.51"/>
    <n v="4112.51"/>
    <n v="1370.96"/>
    <x v="0"/>
    <x v="0"/>
    <n v="34918.460000000006"/>
    <x v="0"/>
    <x v="1"/>
  </r>
  <r>
    <x v="0"/>
    <n v="20"/>
    <s v="2       "/>
    <x v="2"/>
    <s v="Ordenados"/>
    <x v="3"/>
    <n v="0"/>
    <n v="0"/>
    <n v="0"/>
    <n v="0"/>
    <n v="10528.08"/>
    <n v="14718.34"/>
    <n v="15618.34"/>
    <n v="15618.34"/>
    <n v="15618.34"/>
    <x v="0"/>
    <x v="0"/>
    <n v="72101.439999999988"/>
    <x v="0"/>
    <x v="0"/>
  </r>
  <r>
    <x v="0"/>
    <n v="25"/>
    <s v="1       "/>
    <x v="0"/>
    <s v="Ordenados - Acond Sert"/>
    <x v="4"/>
    <n v="17459.849999999999"/>
    <n v="18555.22"/>
    <n v="17156.810000000001"/>
    <n v="17955.900000000001"/>
    <n v="17049.73"/>
    <n v="18015.759999999998"/>
    <n v="20312.23"/>
    <n v="21578.2"/>
    <n v="19495.93"/>
    <x v="0"/>
    <x v="1"/>
    <n v="183955.41"/>
    <x v="0"/>
    <x v="0"/>
  </r>
  <r>
    <x v="0"/>
    <n v="25"/>
    <s v="1       "/>
    <x v="3"/>
    <s v="Ordenados"/>
    <x v="3"/>
    <n v="0"/>
    <n v="0"/>
    <n v="2520"/>
    <n v="2700"/>
    <n v="2728.62"/>
    <n v="2728.62"/>
    <n v="2728.62"/>
    <n v="2728.62"/>
    <n v="2728.62"/>
    <x v="0"/>
    <x v="1"/>
    <n v="18863.099999999999"/>
    <x v="0"/>
    <x v="1"/>
  </r>
  <r>
    <x v="0"/>
    <n v="25"/>
    <s v="1       "/>
    <x v="1"/>
    <s v="Ordenados Distribuicao Gasosa"/>
    <x v="5"/>
    <n v="8137.61"/>
    <n v="8137.61"/>
    <n v="7118.66"/>
    <n v="8137.61"/>
    <n v="8481.9699999999993"/>
    <n v="8481.9699999999993"/>
    <n v="8481.9699999999993"/>
    <n v="6709.03"/>
    <n v="8355.33"/>
    <x v="0"/>
    <x v="1"/>
    <n v="80179.37000000001"/>
    <x v="0"/>
    <x v="1"/>
  </r>
  <r>
    <x v="0"/>
    <n v="25"/>
    <s v="2       "/>
    <x v="2"/>
    <s v="Ordenados"/>
    <x v="3"/>
    <n v="0"/>
    <n v="0"/>
    <n v="0"/>
    <n v="0"/>
    <n v="4897.3"/>
    <n v="6247.3"/>
    <n v="7597.3"/>
    <n v="7597.3"/>
    <n v="7597.3"/>
    <x v="0"/>
    <x v="1"/>
    <n v="33936.5"/>
    <x v="0"/>
    <x v="0"/>
  </r>
  <r>
    <x v="0"/>
    <n v="28"/>
    <s v="1       "/>
    <x v="0"/>
    <s v="Ordenados - Acond PW"/>
    <x v="6"/>
    <n v="64533.31"/>
    <n v="64558.59"/>
    <n v="65099.839999999997"/>
    <n v="63949.01"/>
    <n v="54801.35"/>
    <n v="61931.71"/>
    <n v="61191.360000000001"/>
    <n v="61790.8"/>
    <n v="62422.9"/>
    <x v="0"/>
    <x v="2"/>
    <n v="618372.31000000006"/>
    <x v="0"/>
    <x v="0"/>
  </r>
  <r>
    <x v="0"/>
    <n v="28"/>
    <s v="1       "/>
    <x v="4"/>
    <s v="Ordenados"/>
    <x v="7"/>
    <n v="12791.01"/>
    <n v="12791.01"/>
    <n v="12791.01"/>
    <n v="12791.01"/>
    <n v="13332.29"/>
    <n v="13332.29"/>
    <n v="13332.29"/>
    <n v="13332.29"/>
    <n v="13332.29"/>
    <x v="0"/>
    <x v="2"/>
    <n v="130616.50000000003"/>
    <x v="0"/>
    <x v="0"/>
  </r>
  <r>
    <x v="0"/>
    <n v="28"/>
    <s v="1       "/>
    <x v="5"/>
    <s v="Ordenados Depto. Faturamento"/>
    <x v="8"/>
    <n v="0"/>
    <n v="0"/>
    <n v="0"/>
    <n v="0"/>
    <n v="0"/>
    <n v="0"/>
    <n v="0"/>
    <n v="0"/>
    <n v="0"/>
    <x v="0"/>
    <x v="2"/>
    <n v="235.61"/>
    <x v="0"/>
    <x v="0"/>
  </r>
  <r>
    <x v="0"/>
    <n v="28"/>
    <s v="1       "/>
    <x v="3"/>
    <s v="Ordenados"/>
    <x v="9"/>
    <n v="5234.6899999999996"/>
    <n v="5234.6899999999996"/>
    <n v="5016.3500000000004"/>
    <n v="5234.6899999999996"/>
    <n v="9251.8700000000008"/>
    <n v="9251.8700000000008"/>
    <n v="9251.8700000000008"/>
    <n v="7867.41"/>
    <n v="8776.0499999999993"/>
    <x v="0"/>
    <x v="2"/>
    <n v="70354.180000000008"/>
    <x v="0"/>
    <x v="1"/>
  </r>
  <r>
    <x v="0"/>
    <n v="28"/>
    <s v="1       "/>
    <x v="1"/>
    <s v="Ordenados Distribuicao Gasosa"/>
    <x v="10"/>
    <n v="40565.800000000003"/>
    <n v="41422.410000000003"/>
    <n v="42385.02"/>
    <n v="41422.410000000003"/>
    <n v="26764.35"/>
    <n v="36505.75"/>
    <n v="32438.37"/>
    <n v="37930.99"/>
    <n v="36737.65"/>
    <x v="0"/>
    <x v="2"/>
    <n v="373283.33"/>
    <x v="0"/>
    <x v="1"/>
  </r>
  <r>
    <x v="0"/>
    <n v="30"/>
    <s v="1       "/>
    <x v="0"/>
    <s v="Ordenados - Acond Contagem"/>
    <x v="11"/>
    <n v="13102.71"/>
    <n v="10210.74"/>
    <n v="11678.39"/>
    <n v="14949.08"/>
    <n v="12094.5"/>
    <n v="13806.76"/>
    <n v="13806.76"/>
    <n v="13806.76"/>
    <n v="13806.76"/>
    <x v="0"/>
    <x v="3"/>
    <n v="130528.24999999997"/>
    <x v="0"/>
    <x v="0"/>
  </r>
  <r>
    <x v="0"/>
    <n v="30"/>
    <s v="1       "/>
    <x v="3"/>
    <s v="Ordenados"/>
    <x v="12"/>
    <n v="4218.8500000000004"/>
    <n v="5940.84"/>
    <n v="5940.84"/>
    <n v="6911.89"/>
    <n v="5333.84"/>
    <n v="5333.84"/>
    <n v="6237.88"/>
    <n v="3887.37"/>
    <n v="6237.88"/>
    <x v="0"/>
    <x v="3"/>
    <n v="55984.07"/>
    <x v="0"/>
    <x v="1"/>
  </r>
  <r>
    <x v="0"/>
    <n v="30"/>
    <s v="1       "/>
    <x v="1"/>
    <s v="Ordenados Distribuicao Gasosa"/>
    <x v="13"/>
    <n v="2320.19"/>
    <n v="2320.19"/>
    <n v="2320.19"/>
    <n v="2643.03"/>
    <n v="2426.4499999999998"/>
    <n v="2426.4499999999998"/>
    <n v="2426.4499999999998"/>
    <n v="2426.4499999999998"/>
    <n v="2426.4499999999998"/>
    <x v="0"/>
    <x v="3"/>
    <n v="24056.040000000005"/>
    <x v="0"/>
    <x v="1"/>
  </r>
  <r>
    <x v="0"/>
    <n v="30"/>
    <s v="2       "/>
    <x v="0"/>
    <s v="Ordenados Acond. Gasoso"/>
    <x v="14"/>
    <n v="2417.56"/>
    <n v="2417.56"/>
    <n v="2417.56"/>
    <n v="2858.84"/>
    <n v="2030.75"/>
    <n v="2538.44"/>
    <n v="2538.44"/>
    <n v="2538.44"/>
    <n v="2538.44"/>
    <x v="0"/>
    <x v="3"/>
    <n v="23101.879999999997"/>
    <x v="0"/>
    <x v="0"/>
  </r>
  <r>
    <x v="0"/>
    <n v="30"/>
    <s v="2       "/>
    <x v="2"/>
    <s v="Ordenados"/>
    <x v="3"/>
    <n v="0"/>
    <n v="0"/>
    <n v="0"/>
    <n v="0"/>
    <n v="20168.07"/>
    <n v="19248.03"/>
    <n v="24343.79"/>
    <n v="23293.78"/>
    <n v="22760.53"/>
    <x v="0"/>
    <x v="3"/>
    <n v="109814.2"/>
    <x v="0"/>
    <x v="0"/>
  </r>
  <r>
    <x v="0"/>
    <n v="31"/>
    <s v="1       "/>
    <x v="0"/>
    <s v="Ordenados - Acond Varg"/>
    <x v="15"/>
    <n v="4513.6000000000004"/>
    <n v="4513.6000000000004"/>
    <n v="4513.6000000000004"/>
    <n v="4513.6000000000004"/>
    <n v="4435.57"/>
    <n v="4359.09"/>
    <n v="3288.44"/>
    <n v="4588.5200000000004"/>
    <n v="4588.5200000000004"/>
    <x v="0"/>
    <x v="4"/>
    <n v="43828.14"/>
    <x v="0"/>
    <x v="0"/>
  </r>
  <r>
    <x v="0"/>
    <n v="31"/>
    <s v="1       "/>
    <x v="1"/>
    <s v="Ordenados Distribuicao Gasosa"/>
    <x v="16"/>
    <n v="6592.8"/>
    <n v="7292.8"/>
    <n v="7292.8"/>
    <n v="7292.8"/>
    <n v="5359.12"/>
    <n v="7412.42"/>
    <n v="7412.42"/>
    <n v="7412.42"/>
    <n v="7412.42"/>
    <x v="0"/>
    <x v="4"/>
    <n v="68308.75"/>
    <x v="0"/>
    <x v="1"/>
  </r>
  <r>
    <x v="0"/>
    <n v="73"/>
    <s v="1       "/>
    <x v="6"/>
    <s v="Ordenados Líquido"/>
    <x v="17"/>
    <n v="13601.26"/>
    <n v="13601.26"/>
    <n v="13601.26"/>
    <n v="7048.57"/>
    <n v="17086.2"/>
    <n v="18086.21"/>
    <n v="14070.55"/>
    <n v="14070.55"/>
    <n v="14070.55"/>
    <x v="0"/>
    <x v="5"/>
    <n v="138837.66999999998"/>
    <x v="0"/>
    <x v="0"/>
  </r>
  <r>
    <x v="0"/>
    <n v="73"/>
    <s v="1       "/>
    <x v="0"/>
    <s v="Ordenados Acondicionamento Gasos"/>
    <x v="18"/>
    <n v="23720.799999999999"/>
    <n v="20331.45"/>
    <n v="21295.67"/>
    <n v="18115.78"/>
    <n v="17607.2"/>
    <n v="17245.29"/>
    <n v="16903.54"/>
    <n v="15578.22"/>
    <n v="16955.41"/>
    <x v="0"/>
    <x v="5"/>
    <n v="187464.64"/>
    <x v="0"/>
    <x v="0"/>
  </r>
  <r>
    <x v="0"/>
    <n v="73"/>
    <s v="1       "/>
    <x v="3"/>
    <s v="Ordenados"/>
    <x v="19"/>
    <n v="14843.75"/>
    <n v="14843.75"/>
    <n v="8689.91"/>
    <n v="13474.39"/>
    <n v="15589.64"/>
    <n v="15589.64"/>
    <n v="12655.03"/>
    <n v="15589.64"/>
    <n v="8131.14"/>
    <x v="0"/>
    <x v="5"/>
    <n v="134250.64000000001"/>
    <x v="0"/>
    <x v="1"/>
  </r>
  <r>
    <x v="0"/>
    <n v="73"/>
    <s v="1       "/>
    <x v="1"/>
    <s v="Ordenados Distribuição Gasosa"/>
    <x v="20"/>
    <n v="9507.9"/>
    <n v="7977.33"/>
    <n v="9610.1299999999992"/>
    <n v="8447.0499999999993"/>
    <n v="7508.67"/>
    <n v="7508.67"/>
    <n v="7508.67"/>
    <n v="7508.67"/>
    <n v="7508.67"/>
    <x v="0"/>
    <x v="5"/>
    <n v="84444.089999999982"/>
    <x v="0"/>
    <x v="1"/>
  </r>
  <r>
    <x v="0"/>
    <n v="73"/>
    <s v="2       "/>
    <x v="2"/>
    <s v="Ordenados"/>
    <x v="3"/>
    <n v="0"/>
    <n v="0"/>
    <n v="0"/>
    <n v="0"/>
    <n v="3800"/>
    <n v="3800"/>
    <n v="3800"/>
    <n v="3800"/>
    <n v="3800"/>
    <x v="0"/>
    <x v="5"/>
    <n v="19000"/>
    <x v="0"/>
    <x v="0"/>
  </r>
  <r>
    <x v="0"/>
    <n v="80"/>
    <s v="2       "/>
    <x v="0"/>
    <s v="Ordenados - Acond PW M"/>
    <x v="21"/>
    <n v="4866.6499999999996"/>
    <n v="4866.6499999999996"/>
    <n v="4866.6499999999996"/>
    <n v="4866.6499999999996"/>
    <n v="5072.59"/>
    <n v="5072.59"/>
    <n v="5072.59"/>
    <n v="5072.59"/>
    <n v="4710.4399999999996"/>
    <x v="0"/>
    <x v="6"/>
    <n v="49334.05"/>
    <x v="0"/>
    <x v="0"/>
  </r>
  <r>
    <x v="0"/>
    <n v="80"/>
    <s v="2       "/>
    <x v="7"/>
    <s v="Ordenados"/>
    <x v="3"/>
    <n v="0"/>
    <n v="0"/>
    <n v="0"/>
    <n v="0"/>
    <n v="0"/>
    <n v="2372.11"/>
    <n v="3094.05"/>
    <n v="3094.05"/>
    <n v="3094.05"/>
    <x v="0"/>
    <x v="6"/>
    <n v="11654.259999999998"/>
    <x v="0"/>
    <x v="0"/>
  </r>
  <r>
    <x v="0"/>
    <n v="80"/>
    <s v="2       "/>
    <x v="1"/>
    <s v="Ordenados Distribuicao Gasosa"/>
    <x v="22"/>
    <n v="6707.89"/>
    <n v="6707.89"/>
    <n v="6707.89"/>
    <n v="2235.9499999999998"/>
    <n v="6830.64"/>
    <n v="6830.64"/>
    <n v="6830.64"/>
    <n v="2276.87"/>
    <n v="6830.64"/>
    <x v="0"/>
    <x v="6"/>
    <n v="58666.94"/>
    <x v="0"/>
    <x v="1"/>
  </r>
  <r>
    <x v="0"/>
    <n v="80"/>
    <s v="2       "/>
    <x v="2"/>
    <s v="Ordenados"/>
    <x v="3"/>
    <n v="0"/>
    <n v="0"/>
    <n v="0"/>
    <n v="0"/>
    <n v="20908.240000000002"/>
    <n v="20908.240000000002"/>
    <n v="20908.240000000002"/>
    <n v="20908.240000000002"/>
    <n v="20908.240000000002"/>
    <x v="0"/>
    <x v="6"/>
    <n v="104541.20000000001"/>
    <x v="0"/>
    <x v="0"/>
  </r>
  <r>
    <x v="0"/>
    <n v="93"/>
    <s v="1       "/>
    <x v="0"/>
    <s v="Ordenados"/>
    <x v="23"/>
    <n v="2335.36"/>
    <n v="2335.36"/>
    <n v="2335.36"/>
    <n v="2335.36"/>
    <n v="2335.36"/>
    <n v="2335.36"/>
    <n v="778.52"/>
    <n v="2335.36"/>
    <n v="2614.87"/>
    <x v="0"/>
    <x v="7"/>
    <n v="22474.100000000002"/>
    <x v="0"/>
    <x v="0"/>
  </r>
  <r>
    <x v="0"/>
    <n v="93"/>
    <s v="1       "/>
    <x v="3"/>
    <s v="Ordenados"/>
    <x v="24"/>
    <n v="3063.75"/>
    <n v="3063.75"/>
    <n v="3063.75"/>
    <n v="3063.75"/>
    <n v="3063.75"/>
    <n v="3063.75"/>
    <n v="3063.75"/>
    <n v="1021.25"/>
    <n v="3481.92"/>
    <x v="0"/>
    <x v="7"/>
    <n v="29140.97"/>
    <x v="0"/>
    <x v="1"/>
  </r>
  <r>
    <x v="1"/>
    <n v="20"/>
    <s v="1       "/>
    <x v="0"/>
    <s v="I.N.S.S. Acondicionamento Gasoso"/>
    <x v="25"/>
    <n v="12074.05"/>
    <n v="12714.37"/>
    <n v="11379.22"/>
    <n v="13533.4"/>
    <n v="9930.58"/>
    <n v="11893.34"/>
    <n v="12664.87"/>
    <n v="15077.1"/>
    <n v="12740.93"/>
    <x v="0"/>
    <x v="0"/>
    <n v="124181.48999999999"/>
    <x v="0"/>
    <x v="0"/>
  </r>
  <r>
    <x v="1"/>
    <n v="20"/>
    <s v="1       "/>
    <x v="1"/>
    <s v="I.N.S.S. Distribuicao Gasosa"/>
    <x v="26"/>
    <n v="10786.84"/>
    <n v="8671.8799999999992"/>
    <n v="11260.92"/>
    <n v="11583.9"/>
    <n v="9957.23"/>
    <n v="10988.98"/>
    <n v="12474.11"/>
    <n v="10463.52"/>
    <n v="10853.51"/>
    <x v="0"/>
    <x v="0"/>
    <n v="103947.36"/>
    <x v="0"/>
    <x v="1"/>
  </r>
  <r>
    <x v="1"/>
    <n v="20"/>
    <s v="2       "/>
    <x v="1"/>
    <s v="I.N.S.S."/>
    <x v="27"/>
    <n v="1576.88"/>
    <n v="1544.17"/>
    <n v="1545.53"/>
    <n v="119.61"/>
    <n v="1337.66"/>
    <n v="1496.71"/>
    <n v="1647.1"/>
    <n v="1801.72"/>
    <n v="562.95000000000005"/>
    <x v="0"/>
    <x v="0"/>
    <n v="13202.560000000001"/>
    <x v="0"/>
    <x v="1"/>
  </r>
  <r>
    <x v="1"/>
    <n v="20"/>
    <s v="2       "/>
    <x v="2"/>
    <s v="I.N.S.S."/>
    <x v="3"/>
    <n v="0"/>
    <n v="0"/>
    <n v="0"/>
    <n v="0"/>
    <n v="3426.19"/>
    <n v="4725.9799999999996"/>
    <n v="5283.33"/>
    <n v="5036.91"/>
    <n v="5036.91"/>
    <x v="0"/>
    <x v="0"/>
    <n v="23509.32"/>
    <x v="0"/>
    <x v="0"/>
  </r>
  <r>
    <x v="1"/>
    <n v="25"/>
    <s v="1       "/>
    <x v="0"/>
    <s v="I.N.S.S. Acondicionamento Gasoso"/>
    <x v="28"/>
    <n v="6269.21"/>
    <n v="6796.27"/>
    <n v="6323.15"/>
    <n v="6584.74"/>
    <n v="5706.1"/>
    <n v="7092.47"/>
    <n v="7921.25"/>
    <n v="8718.1200000000008"/>
    <n v="7881.71"/>
    <x v="0"/>
    <x v="1"/>
    <n v="69286.78"/>
    <x v="0"/>
    <x v="0"/>
  </r>
  <r>
    <x v="1"/>
    <n v="25"/>
    <s v="1       "/>
    <x v="3"/>
    <s v="I.N.S.S."/>
    <x v="3"/>
    <n v="0"/>
    <n v="0"/>
    <n v="822.15"/>
    <n v="870.75"/>
    <n v="879.97"/>
    <n v="1132.3699999999999"/>
    <n v="1036.57"/>
    <n v="1033.07"/>
    <n v="1169.33"/>
    <x v="0"/>
    <x v="1"/>
    <n v="6944.2099999999991"/>
    <x v="0"/>
    <x v="1"/>
  </r>
  <r>
    <x v="1"/>
    <n v="25"/>
    <s v="1       "/>
    <x v="1"/>
    <s v="I.N.S.S. Distribuicao Gasosa"/>
    <x v="29"/>
    <n v="3317.24"/>
    <n v="3272.32"/>
    <n v="2649.08"/>
    <n v="2790.68"/>
    <n v="3726.93"/>
    <n v="4215.32"/>
    <n v="3935.29"/>
    <n v="4476.76"/>
    <n v="4263.13"/>
    <x v="0"/>
    <x v="1"/>
    <n v="35994.35"/>
    <x v="0"/>
    <x v="1"/>
  </r>
  <r>
    <x v="1"/>
    <n v="25"/>
    <s v="2       "/>
    <x v="2"/>
    <s v="I.N.S.S."/>
    <x v="3"/>
    <n v="0"/>
    <n v="0"/>
    <n v="0"/>
    <n v="0"/>
    <n v="1579.36"/>
    <n v="2276.6999999999998"/>
    <n v="2715.93"/>
    <n v="2728.16"/>
    <n v="2820.38"/>
    <x v="0"/>
    <x v="1"/>
    <n v="12120.529999999999"/>
    <x v="0"/>
    <x v="0"/>
  </r>
  <r>
    <x v="1"/>
    <n v="28"/>
    <s v="1       "/>
    <x v="0"/>
    <s v="I.N.S.S. Acondicionamento Gasoso"/>
    <x v="30"/>
    <n v="26253.87"/>
    <n v="24169.27"/>
    <n v="26420.27"/>
    <n v="28000.14"/>
    <n v="22271"/>
    <n v="27838.9"/>
    <n v="23719.18"/>
    <n v="30574.11"/>
    <n v="32592.49"/>
    <x v="0"/>
    <x v="2"/>
    <n v="263728.71999999997"/>
    <x v="0"/>
    <x v="0"/>
  </r>
  <r>
    <x v="1"/>
    <n v="28"/>
    <s v="1       "/>
    <x v="4"/>
    <s v="I.N.S.S."/>
    <x v="31"/>
    <n v="8747.89"/>
    <n v="9014.9599999999991"/>
    <n v="6267.28"/>
    <n v="9527.81"/>
    <n v="8823.19"/>
    <n v="12016.41"/>
    <n v="9552.6200000000008"/>
    <n v="11344.35"/>
    <n v="14909.04"/>
    <x v="0"/>
    <x v="2"/>
    <n v="98587.82"/>
    <x v="0"/>
    <x v="0"/>
  </r>
  <r>
    <x v="1"/>
    <n v="28"/>
    <s v="1       "/>
    <x v="5"/>
    <s v="I.N.S.S. Depto. Faturamento"/>
    <x v="32"/>
    <n v="86.53"/>
    <n v="86.53"/>
    <n v="86.53"/>
    <n v="86.53"/>
    <n v="0"/>
    <n v="0"/>
    <n v="0"/>
    <n v="0"/>
    <n v="0"/>
    <x v="0"/>
    <x v="2"/>
    <n v="853.56"/>
    <x v="0"/>
    <x v="0"/>
  </r>
  <r>
    <x v="1"/>
    <n v="28"/>
    <s v="1       "/>
    <x v="3"/>
    <s v="I.N.S.S."/>
    <x v="33"/>
    <n v="2089.38"/>
    <n v="2105.98"/>
    <n v="2074.92"/>
    <n v="2432.9499999999998"/>
    <n v="3600.38"/>
    <n v="4142.78"/>
    <n v="3463.07"/>
    <n v="3130.69"/>
    <n v="3558.93"/>
    <x v="0"/>
    <x v="2"/>
    <n v="28895.53"/>
    <x v="0"/>
    <x v="1"/>
  </r>
  <r>
    <x v="1"/>
    <n v="28"/>
    <s v="1       "/>
    <x v="1"/>
    <s v="I.N.S.S. Distribuicao Gasosa"/>
    <x v="34"/>
    <n v="15111"/>
    <n v="15770.89"/>
    <n v="16665.43"/>
    <n v="15697.77"/>
    <n v="9874.26"/>
    <n v="15760.24"/>
    <n v="13233.12"/>
    <n v="17401.98"/>
    <n v="18864.55"/>
    <x v="0"/>
    <x v="2"/>
    <n v="151328.65999999997"/>
    <x v="0"/>
    <x v="1"/>
  </r>
  <r>
    <x v="1"/>
    <n v="30"/>
    <s v="1       "/>
    <x v="0"/>
    <s v="I.N.S.S. Acondicionamento Gasoso"/>
    <x v="35"/>
    <n v="4608.54"/>
    <n v="4200.24"/>
    <n v="4826.95"/>
    <n v="5511.66"/>
    <n v="4651.16"/>
    <n v="5064.12"/>
    <n v="5537.18"/>
    <n v="5214.54"/>
    <n v="5547.82"/>
    <x v="0"/>
    <x v="3"/>
    <n v="50097.48"/>
    <x v="0"/>
    <x v="0"/>
  </r>
  <r>
    <x v="1"/>
    <n v="30"/>
    <s v="1       "/>
    <x v="3"/>
    <s v="I.N.S.S."/>
    <x v="36"/>
    <n v="1259.33"/>
    <n v="2262.5700000000002"/>
    <n v="2188.42"/>
    <n v="2450.5500000000002"/>
    <n v="1585.27"/>
    <n v="1731.13"/>
    <n v="2011.73"/>
    <n v="938.8"/>
    <n v="3202.93"/>
    <x v="0"/>
    <x v="3"/>
    <n v="19725.030000000002"/>
    <x v="0"/>
    <x v="1"/>
  </r>
  <r>
    <x v="1"/>
    <n v="30"/>
    <s v="1       "/>
    <x v="1"/>
    <s v="I.N.S.S. Distribuicao Gasosa"/>
    <x v="37"/>
    <n v="914.35"/>
    <n v="914.36"/>
    <n v="942.94"/>
    <n v="1148.79"/>
    <n v="782.5"/>
    <n v="782.53"/>
    <n v="782.51"/>
    <n v="833.74"/>
    <n v="782.51"/>
    <x v="0"/>
    <x v="3"/>
    <n v="8798.58"/>
    <x v="0"/>
    <x v="1"/>
  </r>
  <r>
    <x v="1"/>
    <n v="30"/>
    <s v="2       "/>
    <x v="0"/>
    <s v="I.N.S.S. Acond. Gasoso"/>
    <x v="38"/>
    <n v="908.8"/>
    <n v="1058.3599999999999"/>
    <n v="1083.5899999999999"/>
    <n v="1331.97"/>
    <n v="987.58"/>
    <n v="1062.8399999999999"/>
    <n v="1148.8399999999999"/>
    <n v="1139.9000000000001"/>
    <n v="1245.23"/>
    <x v="0"/>
    <x v="3"/>
    <n v="10072.120000000001"/>
    <x v="0"/>
    <x v="0"/>
  </r>
  <r>
    <x v="1"/>
    <n v="30"/>
    <s v="2       "/>
    <x v="2"/>
    <s v="I.N.S.S."/>
    <x v="3"/>
    <n v="0"/>
    <n v="0"/>
    <n v="0"/>
    <n v="0"/>
    <n v="6894.54"/>
    <n v="5984.52"/>
    <n v="8483.4699999999993"/>
    <n v="7884.68"/>
    <n v="5606.77"/>
    <x v="0"/>
    <x v="3"/>
    <n v="34853.979999999996"/>
    <x v="0"/>
    <x v="0"/>
  </r>
  <r>
    <x v="1"/>
    <n v="31"/>
    <s v="1       "/>
    <x v="0"/>
    <s v="I.N.S.S. Acondicionamento Gasoso"/>
    <x v="39"/>
    <n v="1486.97"/>
    <n v="1486.96"/>
    <n v="1486.97"/>
    <n v="1486.97"/>
    <n v="1477.65"/>
    <n v="1586.8"/>
    <n v="889.5"/>
    <n v="1479.79"/>
    <n v="1479.79"/>
    <x v="0"/>
    <x v="4"/>
    <n v="14348.350000000002"/>
    <x v="0"/>
    <x v="0"/>
  </r>
  <r>
    <x v="1"/>
    <n v="31"/>
    <s v="1       "/>
    <x v="1"/>
    <s v="I.N.S.S. Distribuicao Gasosa"/>
    <x v="40"/>
    <n v="2227"/>
    <n v="2416.0100000000002"/>
    <n v="2416.02"/>
    <n v="2415.9899999999998"/>
    <n v="1847.68"/>
    <n v="2574.7399999999998"/>
    <n v="2498.3200000000002"/>
    <n v="2609.84"/>
    <n v="2531.89"/>
    <x v="0"/>
    <x v="4"/>
    <n v="23168.32"/>
    <x v="0"/>
    <x v="1"/>
  </r>
  <r>
    <x v="1"/>
    <n v="73"/>
    <s v="1       "/>
    <x v="6"/>
    <s v="I.N.S.S. - Líquido"/>
    <x v="41"/>
    <n v="6621.91"/>
    <n v="7535.86"/>
    <n v="6573.51"/>
    <n v="2940.1"/>
    <n v="7594.55"/>
    <n v="8436"/>
    <n v="4480.74"/>
    <n v="6370.81"/>
    <n v="6787.71"/>
    <x v="0"/>
    <x v="5"/>
    <n v="64169.32"/>
    <x v="0"/>
    <x v="0"/>
  </r>
  <r>
    <x v="1"/>
    <n v="73"/>
    <s v="1       "/>
    <x v="0"/>
    <s v="I.N.S.S. Acondicionamento Gasoso"/>
    <x v="42"/>
    <n v="10541.98"/>
    <n v="8594.08"/>
    <n v="8599.06"/>
    <n v="9863.7099999999991"/>
    <n v="6999.04"/>
    <n v="7258.67"/>
    <n v="7076.83"/>
    <n v="7902.6"/>
    <n v="8094.69"/>
    <x v="0"/>
    <x v="5"/>
    <n v="82416"/>
    <x v="0"/>
    <x v="0"/>
  </r>
  <r>
    <x v="1"/>
    <n v="73"/>
    <s v="1       "/>
    <x v="8"/>
    <s v="I.N.S.S. - Ventoxal"/>
    <x v="43"/>
    <n v="732.62"/>
    <n v="703.76"/>
    <n v="1050.69"/>
    <n v="924.28"/>
    <n v="0"/>
    <n v="0"/>
    <n v="0"/>
    <n v="0"/>
    <n v="0"/>
    <x v="0"/>
    <x v="5"/>
    <n v="4470.47"/>
    <x v="0"/>
    <x v="0"/>
  </r>
  <r>
    <x v="1"/>
    <n v="73"/>
    <s v="1       "/>
    <x v="9"/>
    <s v="I.N.S.S. - Membras"/>
    <x v="43"/>
    <n v="732.62"/>
    <n v="703.76"/>
    <n v="1050.69"/>
    <n v="924.28"/>
    <n v="0"/>
    <n v="0"/>
    <n v="0"/>
    <n v="0"/>
    <n v="0"/>
    <x v="0"/>
    <x v="5"/>
    <n v="4470.47"/>
    <x v="0"/>
    <x v="0"/>
  </r>
  <r>
    <x v="1"/>
    <n v="73"/>
    <s v="1       "/>
    <x v="3"/>
    <s v="I.N.S.S."/>
    <x v="44"/>
    <n v="4917.37"/>
    <n v="5143.62"/>
    <n v="2164.9699999999998"/>
    <n v="3991.35"/>
    <n v="5027.6400000000003"/>
    <n v="5162.66"/>
    <n v="4344.67"/>
    <n v="6873.66"/>
    <n v="2154.81"/>
    <x v="0"/>
    <x v="5"/>
    <n v="44698.099999999991"/>
    <x v="0"/>
    <x v="1"/>
  </r>
  <r>
    <x v="1"/>
    <n v="73"/>
    <s v="1       "/>
    <x v="1"/>
    <s v="I.N.S.S. - Distribuição Gasosa"/>
    <x v="45"/>
    <n v="3080.71"/>
    <n v="3526.53"/>
    <n v="4238.41"/>
    <n v="3007.42"/>
    <n v="3070.03"/>
    <n v="2644.07"/>
    <n v="3648.86"/>
    <n v="4727.8599999999997"/>
    <n v="4824.6000000000004"/>
    <x v="0"/>
    <x v="5"/>
    <n v="36882.79"/>
    <x v="0"/>
    <x v="1"/>
  </r>
  <r>
    <x v="1"/>
    <n v="73"/>
    <s v="2       "/>
    <x v="10"/>
    <s v="I.N.S.S. Modulos e Misturadores"/>
    <x v="46"/>
    <n v="1465.22"/>
    <n v="1407.53"/>
    <n v="2101.4"/>
    <n v="1848.53"/>
    <n v="0"/>
    <n v="0"/>
    <n v="0"/>
    <n v="0"/>
    <n v="0"/>
    <x v="0"/>
    <x v="5"/>
    <n v="8940.92"/>
    <x v="0"/>
    <x v="0"/>
  </r>
  <r>
    <x v="1"/>
    <n v="73"/>
    <s v="2       "/>
    <x v="11"/>
    <s v="I.N.S.S. AT A Gama BRoxo"/>
    <x v="46"/>
    <n v="1465.23"/>
    <n v="1407.53"/>
    <n v="2101.37"/>
    <n v="1848.57"/>
    <n v="0"/>
    <n v="0"/>
    <n v="0"/>
    <n v="0"/>
    <n v="0"/>
    <x v="0"/>
    <x v="5"/>
    <n v="8940.94"/>
    <x v="0"/>
    <x v="0"/>
  </r>
  <r>
    <x v="1"/>
    <n v="73"/>
    <s v="2       "/>
    <x v="2"/>
    <s v="I.N.S.S."/>
    <x v="3"/>
    <n v="0"/>
    <n v="0"/>
    <n v="0"/>
    <n v="0"/>
    <n v="1225.5"/>
    <n v="1225.49"/>
    <n v="1225.51"/>
    <n v="1225.49"/>
    <n v="1225.5"/>
    <x v="0"/>
    <x v="5"/>
    <n v="6127.49"/>
    <x v="0"/>
    <x v="0"/>
  </r>
  <r>
    <x v="1"/>
    <n v="80"/>
    <s v="2       "/>
    <x v="0"/>
    <s v="I.N.S.S. Acondicionamento Gasoso"/>
    <x v="47"/>
    <n v="1708.79"/>
    <n v="1640.02"/>
    <n v="1776.14"/>
    <n v="2076.34"/>
    <n v="2718.31"/>
    <n v="2494.59"/>
    <n v="2238.0300000000002"/>
    <n v="3283.57"/>
    <n v="2883.13"/>
    <x v="0"/>
    <x v="6"/>
    <n v="22466.510000000002"/>
    <x v="0"/>
    <x v="0"/>
  </r>
  <r>
    <x v="1"/>
    <n v="80"/>
    <s v="2       "/>
    <x v="7"/>
    <s v="I.N.S.S."/>
    <x v="3"/>
    <n v="0"/>
    <n v="0"/>
    <n v="0"/>
    <n v="0"/>
    <n v="0"/>
    <n v="802.89"/>
    <n v="997.83"/>
    <n v="997.82"/>
    <n v="997.83"/>
    <x v="0"/>
    <x v="6"/>
    <n v="3796.37"/>
    <x v="0"/>
    <x v="0"/>
  </r>
  <r>
    <x v="1"/>
    <n v="80"/>
    <s v="2       "/>
    <x v="1"/>
    <s v="I.N.S.S. Distribuicao Gasosa"/>
    <x v="48"/>
    <n v="2703.3"/>
    <n v="2854.24"/>
    <n v="2703.29"/>
    <n v="690.94"/>
    <n v="2742.87"/>
    <n v="2742.88"/>
    <n v="3229.19"/>
    <n v="693.69"/>
    <n v="2742.88"/>
    <x v="0"/>
    <x v="6"/>
    <n v="23806.58"/>
    <x v="0"/>
    <x v="1"/>
  </r>
  <r>
    <x v="1"/>
    <n v="80"/>
    <s v="2       "/>
    <x v="2"/>
    <s v="I.N.S.S."/>
    <x v="3"/>
    <n v="0"/>
    <n v="0"/>
    <n v="0"/>
    <n v="0"/>
    <n v="6812.11"/>
    <n v="6748.5"/>
    <n v="7112.85"/>
    <n v="6751.12"/>
    <n v="7078.47"/>
    <x v="0"/>
    <x v="6"/>
    <n v="34503.049999999996"/>
    <x v="0"/>
    <x v="0"/>
  </r>
  <r>
    <x v="1"/>
    <n v="93"/>
    <s v="1       "/>
    <x v="0"/>
    <s v="I.N.S.S."/>
    <x v="49"/>
    <n v="782.34"/>
    <n v="940.32"/>
    <n v="782.34"/>
    <n v="782.34"/>
    <n v="801.07"/>
    <n v="801.07"/>
    <n v="61.04"/>
    <n v="768.21"/>
    <n v="880.32"/>
    <x v="0"/>
    <x v="7"/>
    <n v="7616.4999999999991"/>
    <x v="0"/>
    <x v="0"/>
  </r>
  <r>
    <x v="1"/>
    <n v="93"/>
    <s v="1       "/>
    <x v="3"/>
    <s v="I.N.S.S."/>
    <x v="50"/>
    <n v="1017.9"/>
    <n v="1175.8900000000001"/>
    <n v="1017.9"/>
    <n v="1017.9"/>
    <n v="1413.2"/>
    <n v="1364.39"/>
    <n v="1387.42"/>
    <n v="198.35"/>
    <n v="1393.31"/>
    <x v="0"/>
    <x v="7"/>
    <n v="11055.759999999998"/>
    <x v="0"/>
    <x v="1"/>
  </r>
  <r>
    <x v="1"/>
    <n v="93"/>
    <s v="1       "/>
    <x v="1"/>
    <s v="I.N.S.S."/>
    <x v="51"/>
    <n v="112.8"/>
    <n v="112.8"/>
    <n v="112.8"/>
    <n v="112.8"/>
    <n v="0"/>
    <n v="0"/>
    <n v="0"/>
    <n v="0"/>
    <n v="0"/>
    <x v="0"/>
    <x v="7"/>
    <n v="564"/>
    <x v="0"/>
    <x v="1"/>
  </r>
  <r>
    <x v="1"/>
    <n v="20"/>
    <s v="1       "/>
    <x v="0"/>
    <s v="I.N.S.S. - ACONDICIONAMENT"/>
    <x v="3"/>
    <n v="0"/>
    <n v="0"/>
    <n v="0"/>
    <n v="0"/>
    <n v="0"/>
    <n v="0"/>
    <n v="0"/>
    <n v="0"/>
    <n v="0"/>
    <x v="0"/>
    <x v="0"/>
    <n v="0"/>
    <x v="0"/>
    <x v="0"/>
  </r>
  <r>
    <x v="1"/>
    <n v="20"/>
    <s v="1       "/>
    <x v="1"/>
    <s v="I.N.S.S. - DISTRIBUICAO GA"/>
    <x v="3"/>
    <n v="0"/>
    <n v="-359.16"/>
    <n v="0"/>
    <n v="0"/>
    <n v="0"/>
    <n v="0"/>
    <n v="0"/>
    <n v="0"/>
    <n v="0"/>
    <x v="0"/>
    <x v="0"/>
    <n v="-359.16"/>
    <x v="0"/>
    <x v="1"/>
  </r>
  <r>
    <x v="1"/>
    <n v="28"/>
    <s v="1       "/>
    <x v="0"/>
    <s v="I.N.S.S. - ACONDICIONAMENT"/>
    <x v="3"/>
    <n v="0"/>
    <n v="-271.16000000000003"/>
    <n v="0"/>
    <n v="0"/>
    <n v="0"/>
    <n v="0"/>
    <n v="0"/>
    <n v="0"/>
    <n v="0"/>
    <x v="0"/>
    <x v="2"/>
    <n v="-271.16000000000003"/>
    <x v="0"/>
    <x v="0"/>
  </r>
  <r>
    <x v="1"/>
    <n v="28"/>
    <s v="1       "/>
    <x v="4"/>
    <s v="I.N.S.S. - UNIDADES ON SIT"/>
    <x v="3"/>
    <n v="0"/>
    <n v="-262.77"/>
    <n v="0"/>
    <n v="0"/>
    <n v="0"/>
    <n v="0"/>
    <n v="0"/>
    <n v="0"/>
    <n v="0"/>
    <x v="0"/>
    <x v="2"/>
    <n v="-262.77"/>
    <x v="0"/>
    <x v="0"/>
  </r>
  <r>
    <x v="1"/>
    <n v="73"/>
    <s v="1       "/>
    <x v="6"/>
    <s v="I.N.S.S. - LIQUIDO"/>
    <x v="3"/>
    <n v="0"/>
    <n v="-293.69"/>
    <n v="0"/>
    <n v="0"/>
    <n v="0"/>
    <n v="0"/>
    <n v="0"/>
    <n v="0"/>
    <n v="0"/>
    <x v="0"/>
    <x v="5"/>
    <n v="-293.69"/>
    <x v="0"/>
    <x v="0"/>
  </r>
  <r>
    <x v="1"/>
    <n v="73"/>
    <s v="1       "/>
    <x v="3"/>
    <s v="I.N.S.S. - 1"/>
    <x v="3"/>
    <n v="0"/>
    <n v="-301.67"/>
    <n v="0"/>
    <n v="0"/>
    <n v="0"/>
    <n v="0"/>
    <n v="0"/>
    <n v="0"/>
    <n v="0"/>
    <x v="0"/>
    <x v="5"/>
    <n v="-301.67"/>
    <x v="0"/>
    <x v="1"/>
  </r>
  <r>
    <x v="1"/>
    <n v="80"/>
    <s v="2       "/>
    <x v="1"/>
    <s v="I.N.S.S. - DISTRIBUICAO GA"/>
    <x v="3"/>
    <n v="0"/>
    <n v="-201.27"/>
    <n v="0"/>
    <n v="0"/>
    <n v="0"/>
    <n v="0"/>
    <n v="0"/>
    <n v="0"/>
    <n v="0"/>
    <x v="0"/>
    <x v="6"/>
    <n v="-201.27"/>
    <x v="0"/>
    <x v="1"/>
  </r>
  <r>
    <x v="2"/>
    <n v="20"/>
    <s v="1       "/>
    <x v="0"/>
    <s v="F.G.T.S. Acondicionamento Gasoso"/>
    <x v="52"/>
    <n v="3465.4"/>
    <n v="3569.85"/>
    <n v="3131.73"/>
    <n v="3650.75"/>
    <n v="2942.33"/>
    <n v="3609.85"/>
    <n v="3612.31"/>
    <n v="4445.72"/>
    <n v="3774.49"/>
    <x v="0"/>
    <x v="0"/>
    <n v="35499.120000000003"/>
    <x v="0"/>
    <x v="0"/>
  </r>
  <r>
    <x v="2"/>
    <n v="20"/>
    <s v="1       "/>
    <x v="1"/>
    <s v="F.G.T.S. Distribuicao Gasosa"/>
    <x v="53"/>
    <n v="3107.16"/>
    <n v="2480.5"/>
    <n v="3247.6"/>
    <n v="3340.35"/>
    <n v="2950.25"/>
    <n v="3255.96"/>
    <n v="3696.01"/>
    <n v="3100.28"/>
    <n v="3215.85"/>
    <x v="0"/>
    <x v="0"/>
    <n v="30351.329999999994"/>
    <x v="0"/>
    <x v="1"/>
  </r>
  <r>
    <x v="2"/>
    <n v="20"/>
    <s v="2       "/>
    <x v="1"/>
    <s v="F.G.T.S."/>
    <x v="54"/>
    <n v="451.34"/>
    <n v="441.64"/>
    <n v="442.05"/>
    <n v="19.55"/>
    <n v="396.34"/>
    <n v="443.47"/>
    <n v="488.03"/>
    <n v="533.84"/>
    <n v="166.79"/>
    <x v="0"/>
    <x v="0"/>
    <n v="3832.41"/>
    <x v="0"/>
    <x v="1"/>
  </r>
  <r>
    <x v="2"/>
    <n v="20"/>
    <s v="2       "/>
    <x v="2"/>
    <s v="F.G.T.S."/>
    <x v="3"/>
    <n v="0"/>
    <n v="0"/>
    <n v="0"/>
    <n v="0"/>
    <n v="1015.14"/>
    <n v="1400.27"/>
    <n v="1565.43"/>
    <n v="1492.4"/>
    <n v="1492.42"/>
    <x v="0"/>
    <x v="0"/>
    <n v="6965.66"/>
    <x v="0"/>
    <x v="0"/>
  </r>
  <r>
    <x v="2"/>
    <n v="25"/>
    <s v="1       "/>
    <x v="0"/>
    <s v="F.G.T.S. Acondicionamento Gasoso"/>
    <x v="55"/>
    <n v="1822.88"/>
    <n v="1927.95"/>
    <n v="1786.29"/>
    <n v="1864.84"/>
    <n v="1690.67"/>
    <n v="2101.4299999999998"/>
    <n v="2347"/>
    <n v="2583.09"/>
    <n v="2335.3000000000002"/>
    <x v="0"/>
    <x v="1"/>
    <n v="20161.91"/>
    <x v="0"/>
    <x v="0"/>
  </r>
  <r>
    <x v="2"/>
    <n v="25"/>
    <s v="1       "/>
    <x v="3"/>
    <s v="F.G.T.S."/>
    <x v="3"/>
    <n v="0"/>
    <n v="0"/>
    <n v="243.6"/>
    <n v="258"/>
    <n v="260.72000000000003"/>
    <n v="335.5"/>
    <n v="307.13"/>
    <n v="306.10000000000002"/>
    <n v="346.46"/>
    <x v="0"/>
    <x v="1"/>
    <n v="2057.5100000000002"/>
    <x v="0"/>
    <x v="1"/>
  </r>
  <r>
    <x v="2"/>
    <n v="25"/>
    <s v="1       "/>
    <x v="1"/>
    <s v="F.G.T.S. Distribuicao Gasosa"/>
    <x v="56"/>
    <n v="949.86"/>
    <n v="936.57"/>
    <n v="751.91"/>
    <n v="793.85"/>
    <n v="1104.27"/>
    <n v="1248.94"/>
    <n v="1166.01"/>
    <n v="1326.42"/>
    <n v="1263.1500000000001"/>
    <x v="0"/>
    <x v="1"/>
    <n v="10499.86"/>
    <x v="0"/>
    <x v="1"/>
  </r>
  <r>
    <x v="2"/>
    <n v="25"/>
    <s v="2       "/>
    <x v="2"/>
    <s v="F.G.T.S."/>
    <x v="3"/>
    <n v="0"/>
    <n v="0"/>
    <n v="0"/>
    <n v="0"/>
    <n v="467.95"/>
    <n v="674.57"/>
    <n v="804.71"/>
    <n v="808.33"/>
    <n v="835.66"/>
    <x v="0"/>
    <x v="1"/>
    <n v="3591.22"/>
    <x v="0"/>
    <x v="0"/>
  </r>
  <r>
    <x v="2"/>
    <n v="28"/>
    <s v="1       "/>
    <x v="0"/>
    <s v="F.G.T.S. Acondicionamento Gasoso"/>
    <x v="57"/>
    <n v="7490.07"/>
    <n v="6872.44"/>
    <n v="7539.42"/>
    <n v="8024.36"/>
    <n v="6581.29"/>
    <n v="8312.01"/>
    <n v="7007.18"/>
    <n v="8216.2800000000007"/>
    <n v="9643.09"/>
    <x v="0"/>
    <x v="2"/>
    <n v="75883.02"/>
    <x v="0"/>
    <x v="0"/>
  </r>
  <r>
    <x v="2"/>
    <n v="28"/>
    <s v="1       "/>
    <x v="4"/>
    <s v="F.G.T.S."/>
    <x v="58"/>
    <n v="2540.9299999999998"/>
    <n v="2620.09"/>
    <n v="1805.93"/>
    <n v="2772.04"/>
    <n v="2614.2600000000002"/>
    <n v="3560.41"/>
    <n v="2830.39"/>
    <n v="3361.29"/>
    <n v="4417.47"/>
    <x v="0"/>
    <x v="2"/>
    <n v="28956.020000000004"/>
    <x v="0"/>
    <x v="0"/>
  </r>
  <r>
    <x v="2"/>
    <n v="28"/>
    <s v="1       "/>
    <x v="3"/>
    <s v="F.G.T.S."/>
    <x v="59"/>
    <n v="596.91"/>
    <n v="601.85"/>
    <n v="592.63"/>
    <n v="698.71"/>
    <n v="1066.77"/>
    <n v="1227.47"/>
    <n v="1026.0899999999999"/>
    <n v="927.59"/>
    <n v="1054.48"/>
    <x v="0"/>
    <x v="2"/>
    <n v="8450.7900000000009"/>
    <x v="0"/>
    <x v="1"/>
  </r>
  <r>
    <x v="2"/>
    <n v="28"/>
    <s v="1       "/>
    <x v="1"/>
    <s v="F.G.T.S. Distribuicao Gasosa"/>
    <x v="60"/>
    <n v="4247.03"/>
    <n v="4442.51"/>
    <n v="4707.57"/>
    <n v="4420.87"/>
    <n v="2877.21"/>
    <n v="4669.6400000000003"/>
    <n v="3965.98"/>
    <n v="5137.7"/>
    <n v="5562.73"/>
    <x v="0"/>
    <x v="2"/>
    <n v="43637.689999999988"/>
    <x v="0"/>
    <x v="1"/>
  </r>
  <r>
    <x v="2"/>
    <n v="30"/>
    <s v="1       "/>
    <x v="0"/>
    <s v="F.G.T.S. Acondicionamento Gasoso"/>
    <x v="61"/>
    <n v="1310.3699999999999"/>
    <n v="1189.4000000000001"/>
    <n v="1375.09"/>
    <n v="1328.72"/>
    <n v="1378.09"/>
    <n v="1500.44"/>
    <n v="1640.62"/>
    <n v="1545"/>
    <n v="1643.79"/>
    <x v="0"/>
    <x v="3"/>
    <n v="14318.68"/>
    <x v="0"/>
    <x v="0"/>
  </r>
  <r>
    <x v="2"/>
    <n v="30"/>
    <s v="1       "/>
    <x v="3"/>
    <s v="F.G.T.S."/>
    <x v="62"/>
    <n v="357.78"/>
    <n v="655.03"/>
    <n v="633.05999999999995"/>
    <n v="710.73"/>
    <n v="469.69"/>
    <n v="512.91999999999996"/>
    <n v="596.07000000000005"/>
    <n v="278.16000000000003"/>
    <n v="949.02"/>
    <x v="0"/>
    <x v="3"/>
    <n v="5767.6299999999992"/>
    <x v="0"/>
    <x v="1"/>
  </r>
  <r>
    <x v="2"/>
    <n v="30"/>
    <s v="1       "/>
    <x v="1"/>
    <s v="F.G.T.S. Distribuicao Gasosa"/>
    <x v="63"/>
    <n v="221.71"/>
    <n v="221.7"/>
    <n v="230.17"/>
    <n v="291.14999999999998"/>
    <n v="231.84"/>
    <n v="231.86"/>
    <n v="231.85"/>
    <n v="247.04"/>
    <n v="231.86"/>
    <x v="0"/>
    <x v="3"/>
    <n v="2360.87"/>
    <x v="0"/>
    <x v="1"/>
  </r>
  <r>
    <x v="2"/>
    <n v="30"/>
    <s v="2       "/>
    <x v="0"/>
    <s v="F.G.T.S. Acond. Gasoso"/>
    <x v="64"/>
    <n v="258.08999999999997"/>
    <n v="302.41000000000003"/>
    <n v="309.89"/>
    <n v="383.48"/>
    <n v="292.61"/>
    <n v="314.89999999999998"/>
    <n v="340.4"/>
    <n v="337.74"/>
    <n v="368.95"/>
    <x v="0"/>
    <x v="3"/>
    <n v="2928.4000000000005"/>
    <x v="0"/>
    <x v="0"/>
  </r>
  <r>
    <x v="2"/>
    <n v="30"/>
    <s v="2       "/>
    <x v="2"/>
    <s v="F.G.T.S."/>
    <x v="3"/>
    <n v="0"/>
    <n v="0"/>
    <n v="0"/>
    <n v="0"/>
    <n v="2042.79"/>
    <n v="1773.19"/>
    <n v="2513.62"/>
    <n v="2162.8200000000002"/>
    <n v="1144.7"/>
    <x v="0"/>
    <x v="3"/>
    <n v="9637.1200000000008"/>
    <x v="0"/>
    <x v="0"/>
  </r>
  <r>
    <x v="2"/>
    <n v="31"/>
    <s v="1       "/>
    <x v="0"/>
    <s v="F.G.T.S. Acondicionamento Gasoso"/>
    <x v="65"/>
    <n v="431.3"/>
    <n v="431.28"/>
    <n v="431.3"/>
    <n v="431.28"/>
    <n v="437.8"/>
    <n v="526.16"/>
    <n v="248.25"/>
    <n v="423.17"/>
    <n v="423.15"/>
    <x v="0"/>
    <x v="4"/>
    <n v="4214.9699999999993"/>
    <x v="0"/>
    <x v="0"/>
  </r>
  <r>
    <x v="2"/>
    <n v="31"/>
    <s v="1       "/>
    <x v="1"/>
    <s v="F.G.T.S. Distribuicao Gasosa"/>
    <x v="66"/>
    <n v="640.85"/>
    <n v="696.87"/>
    <n v="696.87"/>
    <n v="696.85"/>
    <n v="547.46"/>
    <n v="762.87"/>
    <n v="740.23"/>
    <n v="773.26"/>
    <n v="750.18"/>
    <x v="0"/>
    <x v="4"/>
    <n v="6715.630000000001"/>
    <x v="0"/>
    <x v="1"/>
  </r>
  <r>
    <x v="2"/>
    <n v="73"/>
    <s v="1       "/>
    <x v="6"/>
    <s v="F.G.T.S. - Líquido"/>
    <x v="67"/>
    <n v="1734.32"/>
    <n v="2005.14"/>
    <n v="1720"/>
    <n v="643.41999999999996"/>
    <n v="2250.21"/>
    <n v="2499.54"/>
    <n v="1327.63"/>
    <n v="1887.64"/>
    <n v="2011.17"/>
    <x v="0"/>
    <x v="5"/>
    <n v="17874.480000000003"/>
    <x v="0"/>
    <x v="0"/>
  </r>
  <r>
    <x v="2"/>
    <n v="73"/>
    <s v="1       "/>
    <x v="0"/>
    <s v="F.G.T.S. Acondicionamento Gasoso"/>
    <x v="68"/>
    <n v="2996.63"/>
    <n v="2419.5"/>
    <n v="2339.9499999999998"/>
    <n v="2795.66"/>
    <n v="2073.7199999999998"/>
    <n v="2150.65"/>
    <n v="2096.8200000000002"/>
    <n v="2341.4699999999998"/>
    <n v="2398.4"/>
    <x v="0"/>
    <x v="5"/>
    <n v="23692.77"/>
    <x v="0"/>
    <x v="0"/>
  </r>
  <r>
    <x v="2"/>
    <n v="73"/>
    <s v="1       "/>
    <x v="3"/>
    <s v="F.G.T.S."/>
    <x v="69"/>
    <n v="1418.4"/>
    <n v="1485.44"/>
    <n v="710.08"/>
    <n v="1072.7"/>
    <n v="1489.64"/>
    <n v="1529.67"/>
    <n v="1287.3"/>
    <n v="2036.62"/>
    <n v="713.05"/>
    <x v="0"/>
    <x v="5"/>
    <n v="13161.279999999999"/>
    <x v="0"/>
    <x v="1"/>
  </r>
  <r>
    <x v="2"/>
    <n v="73"/>
    <s v="1       "/>
    <x v="1"/>
    <s v="F.G.T.S. - Distribuição Gasosa"/>
    <x v="70"/>
    <n v="461.61"/>
    <n v="973.37"/>
    <n v="1184.28"/>
    <n v="819.54"/>
    <n v="909.62"/>
    <n v="1016.9"/>
    <n v="1081.1099999999999"/>
    <n v="1400.83"/>
    <n v="1429.49"/>
    <x v="0"/>
    <x v="5"/>
    <n v="10424.24"/>
    <x v="0"/>
    <x v="1"/>
  </r>
  <r>
    <x v="2"/>
    <n v="73"/>
    <s v="2       "/>
    <x v="2"/>
    <s v="F.G.T.S."/>
    <x v="3"/>
    <n v="0"/>
    <n v="0"/>
    <n v="0"/>
    <n v="0"/>
    <n v="363.11"/>
    <n v="363.1"/>
    <n v="363.12"/>
    <n v="363.11"/>
    <n v="363.11"/>
    <x v="0"/>
    <x v="5"/>
    <n v="1815.5500000000002"/>
    <x v="0"/>
    <x v="0"/>
  </r>
  <r>
    <x v="2"/>
    <n v="80"/>
    <s v="2       "/>
    <x v="0"/>
    <s v="F.G.T.S. Acondicionamento Gasoso"/>
    <x v="71"/>
    <n v="489.03"/>
    <n v="468.68"/>
    <n v="509"/>
    <n v="597.96"/>
    <n v="805.4"/>
    <n v="739.14"/>
    <n v="663.09"/>
    <n v="972.9"/>
    <n v="854.24"/>
    <x v="0"/>
    <x v="6"/>
    <n v="6570.36"/>
    <x v="0"/>
    <x v="0"/>
  </r>
  <r>
    <x v="2"/>
    <n v="80"/>
    <s v="2       "/>
    <x v="7"/>
    <s v="F.G.T.S."/>
    <x v="3"/>
    <n v="0"/>
    <n v="0"/>
    <n v="0"/>
    <n v="0"/>
    <n v="0"/>
    <n v="237.88"/>
    <n v="295.64999999999998"/>
    <n v="295.64999999999998"/>
    <n v="295.64999999999998"/>
    <x v="0"/>
    <x v="6"/>
    <n v="1124.83"/>
    <x v="0"/>
    <x v="0"/>
  </r>
  <r>
    <x v="2"/>
    <n v="80"/>
    <s v="2       "/>
    <x v="1"/>
    <s v="F.G.T.S. Distribuicao Gasosa"/>
    <x v="72"/>
    <n v="800.97"/>
    <n v="845.7"/>
    <n v="800.97"/>
    <n v="249.44"/>
    <n v="812.69"/>
    <n v="812.71"/>
    <n v="956.79"/>
    <n v="296.60000000000002"/>
    <n v="767.17"/>
    <x v="0"/>
    <x v="6"/>
    <n v="7144.0100000000011"/>
    <x v="0"/>
    <x v="1"/>
  </r>
  <r>
    <x v="2"/>
    <n v="80"/>
    <s v="2       "/>
    <x v="2"/>
    <s v="F.G.T.S."/>
    <x v="3"/>
    <n v="0"/>
    <n v="0"/>
    <n v="0"/>
    <n v="0"/>
    <n v="2018.39"/>
    <n v="1999.54"/>
    <n v="2107.5"/>
    <n v="2000.31"/>
    <n v="2097.33"/>
    <x v="0"/>
    <x v="6"/>
    <n v="10223.07"/>
    <x v="0"/>
    <x v="0"/>
  </r>
  <r>
    <x v="2"/>
    <n v="93"/>
    <s v="1       "/>
    <x v="0"/>
    <s v="F.G.T.S."/>
    <x v="73"/>
    <n v="223.15"/>
    <n v="269.95999999999998"/>
    <n v="223.15"/>
    <n v="223.15"/>
    <n v="237.35"/>
    <n v="237.34"/>
    <n v="18.09"/>
    <n v="227.61"/>
    <n v="260.83"/>
    <x v="0"/>
    <x v="7"/>
    <n v="2213.4399999999996"/>
    <x v="0"/>
    <x v="0"/>
  </r>
  <r>
    <x v="2"/>
    <n v="93"/>
    <s v="1       "/>
    <x v="3"/>
    <s v="F.G.T.S."/>
    <x v="74"/>
    <n v="292.76"/>
    <n v="339.57"/>
    <n v="292.76"/>
    <n v="292.76"/>
    <n v="418.72"/>
    <n v="404.27"/>
    <n v="411.08"/>
    <n v="58.77"/>
    <n v="412.83"/>
    <x v="0"/>
    <x v="7"/>
    <n v="3231.5499999999997"/>
    <x v="0"/>
    <x v="1"/>
  </r>
  <r>
    <x v="3"/>
    <n v="20"/>
    <s v="1       "/>
    <x v="0"/>
    <s v="Horas Extras Acondicionamento Ga"/>
    <x v="75"/>
    <n v="490.96"/>
    <n v="310.58999999999997"/>
    <n v="676.98"/>
    <n v="733.01"/>
    <n v="1292.05"/>
    <n v="2994.87"/>
    <n v="4523.08"/>
    <n v="2980.21"/>
    <n v="-186.85"/>
    <x v="0"/>
    <x v="0"/>
    <n v="14444.92"/>
    <x v="0"/>
    <x v="0"/>
  </r>
  <r>
    <x v="3"/>
    <n v="20"/>
    <s v="1       "/>
    <x v="1"/>
    <s v="Horas Extras Distribuicao Gasosa"/>
    <x v="3"/>
    <n v="859.01"/>
    <n v="0"/>
    <n v="782.95"/>
    <n v="1853.73"/>
    <n v="731"/>
    <n v="1533.39"/>
    <n v="126.34"/>
    <n v="705.36"/>
    <n v="1796.28"/>
    <x v="0"/>
    <x v="0"/>
    <n v="8388.0600000000013"/>
    <x v="0"/>
    <x v="1"/>
  </r>
  <r>
    <x v="3"/>
    <n v="20"/>
    <s v="2       "/>
    <x v="1"/>
    <s v="Horas Extras - DG Camp"/>
    <x v="76"/>
    <n v="0"/>
    <n v="0"/>
    <n v="257.20999999999998"/>
    <n v="0"/>
    <n v="0"/>
    <n v="406.72"/>
    <n v="752.17"/>
    <n v="1022.92"/>
    <n v="1039.99"/>
    <x v="0"/>
    <x v="0"/>
    <n v="3912.66"/>
    <x v="0"/>
    <x v="1"/>
  </r>
  <r>
    <x v="3"/>
    <n v="25"/>
    <s v="1       "/>
    <x v="0"/>
    <s v="Horas Extras Acondicionamento Ga"/>
    <x v="77"/>
    <n v="-415.76"/>
    <n v="0"/>
    <n v="301.76"/>
    <n v="0"/>
    <n v="0"/>
    <n v="1814.33"/>
    <n v="1915.2"/>
    <n v="2385.88"/>
    <n v="1559.58"/>
    <x v="0"/>
    <x v="1"/>
    <n v="8065.5199999999995"/>
    <x v="0"/>
    <x v="0"/>
  </r>
  <r>
    <x v="3"/>
    <n v="25"/>
    <s v="1       "/>
    <x v="3"/>
    <s v="Horas Extras"/>
    <x v="3"/>
    <n v="0"/>
    <n v="0"/>
    <n v="0"/>
    <n v="0"/>
    <n v="0"/>
    <n v="482.65"/>
    <n v="302.3"/>
    <n v="299.7"/>
    <n v="518.67999999999995"/>
    <x v="0"/>
    <x v="1"/>
    <n v="1603.33"/>
    <x v="0"/>
    <x v="1"/>
  </r>
  <r>
    <x v="3"/>
    <n v="25"/>
    <s v="1       "/>
    <x v="1"/>
    <s v="Horas Extras Distribuicao Gasosa"/>
    <x v="78"/>
    <n v="0"/>
    <n v="0"/>
    <n v="0"/>
    <n v="0"/>
    <n v="754.92"/>
    <n v="2037.82"/>
    <n v="1441.25"/>
    <n v="3680.25"/>
    <n v="2042.15"/>
    <x v="0"/>
    <x v="1"/>
    <n v="10223.299999999999"/>
    <x v="0"/>
    <x v="1"/>
  </r>
  <r>
    <x v="3"/>
    <n v="25"/>
    <s v="2       "/>
    <x v="2"/>
    <s v="Horas Extras"/>
    <x v="3"/>
    <n v="0"/>
    <n v="0"/>
    <n v="0"/>
    <n v="0"/>
    <n v="0"/>
    <n v="454.12"/>
    <n v="686.87"/>
    <n v="718.43"/>
    <n v="956.75"/>
    <x v="0"/>
    <x v="1"/>
    <n v="2816.17"/>
    <x v="0"/>
    <x v="0"/>
  </r>
  <r>
    <x v="3"/>
    <n v="28"/>
    <s v="1       "/>
    <x v="0"/>
    <s v="Horas Extras Acondicionamento Ga"/>
    <x v="79"/>
    <n v="8066.88"/>
    <n v="-2839.43"/>
    <n v="7524.33"/>
    <n v="10815.25"/>
    <n v="7032.47"/>
    <n v="15860.57"/>
    <n v="5710.83"/>
    <n v="4968.29"/>
    <n v="22620.34"/>
    <x v="0"/>
    <x v="2"/>
    <n v="83995.97"/>
    <x v="0"/>
    <x v="0"/>
  </r>
  <r>
    <x v="3"/>
    <n v="28"/>
    <s v="1       "/>
    <x v="10"/>
    <s v="Horas Extras - Mod Med PW"/>
    <x v="80"/>
    <n v="119.35"/>
    <n v="84.97"/>
    <n v="66.760000000000005"/>
    <n v="129.53"/>
    <n v="79.05"/>
    <n v="0"/>
    <n v="0"/>
    <n v="0"/>
    <n v="0"/>
    <x v="0"/>
    <x v="2"/>
    <n v="534.11999999999989"/>
    <x v="0"/>
    <x v="0"/>
  </r>
  <r>
    <x v="3"/>
    <n v="28"/>
    <s v="1       "/>
    <x v="9"/>
    <s v="Horas Extras - Membr PW"/>
    <x v="81"/>
    <n v="471.11"/>
    <n v="335.4"/>
    <n v="263.52999999999997"/>
    <n v="511.3"/>
    <n v="312.04000000000002"/>
    <n v="0"/>
    <n v="0"/>
    <n v="0"/>
    <n v="0"/>
    <x v="0"/>
    <x v="2"/>
    <n v="2108.36"/>
    <x v="0"/>
    <x v="0"/>
  </r>
  <r>
    <x v="3"/>
    <n v="28"/>
    <s v="1       "/>
    <x v="4"/>
    <s v="Horas Extras - VSA PW"/>
    <x v="82"/>
    <n v="5418.39"/>
    <n v="3554.5"/>
    <n v="0"/>
    <n v="4386.96"/>
    <n v="2686.5"/>
    <n v="11423.03"/>
    <n v="3299.19"/>
    <n v="8654.23"/>
    <n v="13348.98"/>
    <x v="0"/>
    <x v="2"/>
    <n v="57224.520000000004"/>
    <x v="0"/>
    <x v="0"/>
  </r>
  <r>
    <x v="3"/>
    <n v="28"/>
    <s v="1       "/>
    <x v="3"/>
    <s v="Horas Extras"/>
    <x v="83"/>
    <n v="154.85"/>
    <n v="0"/>
    <n v="118.26"/>
    <n v="687.82"/>
    <n v="601.41"/>
    <n v="1878.27"/>
    <n v="296.68"/>
    <n v="304.26"/>
    <n v="1764.82"/>
    <x v="0"/>
    <x v="2"/>
    <n v="6146.8499999999995"/>
    <x v="0"/>
    <x v="1"/>
  </r>
  <r>
    <x v="3"/>
    <n v="28"/>
    <s v="1       "/>
    <x v="1"/>
    <s v="Horas Extras Distribuicao Gasosa"/>
    <x v="84"/>
    <n v="2596.67"/>
    <n v="299.82"/>
    <n v="2080.73"/>
    <n v="2500.66"/>
    <n v="1620.99"/>
    <n v="6655.66"/>
    <n v="3794.99"/>
    <n v="6093.13"/>
    <n v="8310.35"/>
    <x v="0"/>
    <x v="2"/>
    <n v="34113.25"/>
    <x v="0"/>
    <x v="1"/>
  </r>
  <r>
    <x v="3"/>
    <n v="30"/>
    <s v="1       "/>
    <x v="0"/>
    <s v="Horas Extras Acondicionamento Ga"/>
    <x v="3"/>
    <n v="0"/>
    <n v="1397.52"/>
    <n v="979.38"/>
    <n v="1348.19"/>
    <n v="2252.89"/>
    <n v="975.01"/>
    <n v="1591.11"/>
    <n v="787.79"/>
    <n v="1594.31"/>
    <x v="0"/>
    <x v="3"/>
    <n v="10926.199999999999"/>
    <x v="0"/>
    <x v="0"/>
  </r>
  <r>
    <x v="3"/>
    <n v="30"/>
    <s v="1       "/>
    <x v="3"/>
    <s v="Horas Extras"/>
    <x v="3"/>
    <n v="0"/>
    <n v="613.16999999999996"/>
    <n v="570.32000000000005"/>
    <n v="0"/>
    <n v="0"/>
    <n v="369.44"/>
    <n v="0"/>
    <n v="86.22"/>
    <n v="3045.14"/>
    <x v="0"/>
    <x v="3"/>
    <n v="4684.29"/>
    <x v="0"/>
    <x v="1"/>
  </r>
  <r>
    <x v="3"/>
    <n v="30"/>
    <s v="1       "/>
    <x v="1"/>
    <s v="Horas Extras - DG Contagem"/>
    <x v="3"/>
    <n v="0"/>
    <n v="0"/>
    <n v="73.819999999999993"/>
    <n v="241.32"/>
    <n v="0"/>
    <n v="0"/>
    <n v="0"/>
    <n v="132.35"/>
    <n v="0"/>
    <x v="0"/>
    <x v="3"/>
    <n v="447.49"/>
    <x v="0"/>
    <x v="1"/>
  </r>
  <r>
    <x v="3"/>
    <n v="30"/>
    <s v="2       "/>
    <x v="0"/>
    <s v="Horas Extras Acond. Gasoso"/>
    <x v="3"/>
    <n v="0"/>
    <n v="307.69"/>
    <n v="341.37"/>
    <n v="465.39"/>
    <n v="704.31"/>
    <n v="92.31"/>
    <n v="300.39"/>
    <n v="312.69"/>
    <n v="523.45000000000005"/>
    <x v="0"/>
    <x v="3"/>
    <n v="3047.5999999999995"/>
    <x v="0"/>
    <x v="0"/>
  </r>
  <r>
    <x v="3"/>
    <n v="30"/>
    <s v="2       "/>
    <x v="2"/>
    <s v="Horas Extras"/>
    <x v="3"/>
    <n v="0"/>
    <n v="0"/>
    <n v="0"/>
    <n v="0"/>
    <n v="0"/>
    <n v="0"/>
    <n v="0"/>
    <n v="1181.83"/>
    <n v="143.53"/>
    <x v="0"/>
    <x v="3"/>
    <n v="1325.36"/>
    <x v="0"/>
    <x v="0"/>
  </r>
  <r>
    <x v="3"/>
    <n v="31"/>
    <s v="1       "/>
    <x v="0"/>
    <s v="Horas Extras Acondicionamento Ga"/>
    <x v="3"/>
    <n v="0"/>
    <n v="0"/>
    <n v="0"/>
    <n v="0"/>
    <n v="101.16"/>
    <n v="545.63"/>
    <n v="0"/>
    <n v="0"/>
    <n v="0"/>
    <x v="0"/>
    <x v="4"/>
    <n v="646.79"/>
    <x v="0"/>
    <x v="0"/>
  </r>
  <r>
    <x v="3"/>
    <n v="31"/>
    <s v="1       "/>
    <x v="1"/>
    <s v="Horas Extras Distribuicao Gasosa"/>
    <x v="3"/>
    <n v="0"/>
    <n v="0"/>
    <n v="0"/>
    <n v="0"/>
    <n v="984.83"/>
    <n v="476.02"/>
    <n v="263.77"/>
    <n v="566.80999999999995"/>
    <n v="365.33"/>
    <x v="0"/>
    <x v="4"/>
    <n v="2656.7599999999998"/>
    <x v="0"/>
    <x v="1"/>
  </r>
  <r>
    <x v="3"/>
    <n v="73"/>
    <s v="1       "/>
    <x v="6"/>
    <s v="Horas Extras Líquido"/>
    <x v="85"/>
    <n v="820.1"/>
    <n v="1004.35"/>
    <n v="126.03"/>
    <n v="742.45"/>
    <n v="766.15"/>
    <n v="2172.5100000000002"/>
    <n v="77.28"/>
    <n v="955.76"/>
    <n v="1833.31"/>
    <x v="0"/>
    <x v="5"/>
    <n v="9055.2000000000007"/>
    <x v="0"/>
    <x v="0"/>
  </r>
  <r>
    <x v="3"/>
    <n v="73"/>
    <s v="1       "/>
    <x v="0"/>
    <s v="Horas Extras Acondicionamento Ga"/>
    <x v="86"/>
    <n v="3360.3"/>
    <n v="1086.83"/>
    <n v="2779.86"/>
    <n v="5624.24"/>
    <n v="1401.68"/>
    <n v="895.11"/>
    <n v="951.61"/>
    <n v="0"/>
    <n v="3404.72"/>
    <x v="0"/>
    <x v="5"/>
    <n v="21024.74"/>
    <x v="0"/>
    <x v="0"/>
  </r>
  <r>
    <x v="3"/>
    <n v="73"/>
    <s v="1       "/>
    <x v="3"/>
    <s v="Horas Extras"/>
    <x v="3"/>
    <n v="0"/>
    <n v="0"/>
    <n v="0"/>
    <n v="0"/>
    <n v="0"/>
    <n v="348.87"/>
    <n v="324.81"/>
    <n v="0"/>
    <n v="1242.47"/>
    <x v="0"/>
    <x v="5"/>
    <n v="1916.15"/>
    <x v="0"/>
    <x v="1"/>
  </r>
  <r>
    <x v="3"/>
    <n v="73"/>
    <s v="1       "/>
    <x v="1"/>
    <s v="Horas Extras - DG BRoxo"/>
    <x v="3"/>
    <n v="1262.0999999999999"/>
    <n v="0"/>
    <n v="0"/>
    <n v="0"/>
    <n v="0"/>
    <n v="294.29000000000002"/>
    <n v="1410.09"/>
    <n v="0"/>
    <n v="3993.69"/>
    <x v="0"/>
    <x v="5"/>
    <n v="6960.17"/>
    <x v="0"/>
    <x v="1"/>
  </r>
  <r>
    <x v="3"/>
    <n v="80"/>
    <s v="2       "/>
    <x v="0"/>
    <s v="Horas Extras Acondicionamento Ga"/>
    <x v="3"/>
    <n v="194.22"/>
    <n v="0"/>
    <n v="325.86"/>
    <n v="1097.8499999999999"/>
    <n v="1342.37"/>
    <n v="1023.88"/>
    <n v="558.13"/>
    <n v="2649.34"/>
    <n v="2647.32"/>
    <x v="0"/>
    <x v="6"/>
    <n v="9838.9699999999993"/>
    <x v="0"/>
    <x v="0"/>
  </r>
  <r>
    <x v="3"/>
    <n v="80"/>
    <s v="2       "/>
    <x v="10"/>
    <s v="Horas Extras Mod Med PW M"/>
    <x v="87"/>
    <n v="194.73"/>
    <n v="138.63"/>
    <n v="108.92"/>
    <n v="211.33"/>
    <n v="128.97"/>
    <n v="0"/>
    <n v="0"/>
    <n v="0"/>
    <n v="0"/>
    <x v="0"/>
    <x v="6"/>
    <n v="871.44"/>
    <x v="0"/>
    <x v="0"/>
  </r>
  <r>
    <x v="3"/>
    <n v="80"/>
    <s v="2       "/>
    <x v="2"/>
    <s v="Horas Extras"/>
    <x v="3"/>
    <n v="0"/>
    <n v="0"/>
    <n v="0"/>
    <n v="0"/>
    <n v="179.13"/>
    <n v="0"/>
    <n v="0"/>
    <n v="0"/>
    <n v="0"/>
    <x v="0"/>
    <x v="6"/>
    <n v="179.13"/>
    <x v="0"/>
    <x v="0"/>
  </r>
  <r>
    <x v="3"/>
    <n v="93"/>
    <s v="1       "/>
    <x v="0"/>
    <s v="Horas Extras"/>
    <x v="3"/>
    <n v="0"/>
    <n v="0"/>
    <n v="0"/>
    <n v="0"/>
    <n v="84.92"/>
    <n v="84.92"/>
    <n v="0"/>
    <n v="0"/>
    <n v="0"/>
    <x v="0"/>
    <x v="7"/>
    <n v="169.84"/>
    <x v="0"/>
    <x v="0"/>
  </r>
  <r>
    <x v="3"/>
    <n v="93"/>
    <s v="1       "/>
    <x v="3"/>
    <s v="Horas Extras"/>
    <x v="3"/>
    <n v="0"/>
    <n v="0"/>
    <n v="0"/>
    <n v="0"/>
    <n v="725.9"/>
    <n v="858.2"/>
    <n v="563.66"/>
    <n v="294.51"/>
    <n v="580.83000000000004"/>
    <x v="0"/>
    <x v="7"/>
    <n v="3023.0999999999995"/>
    <x v="0"/>
    <x v="1"/>
  </r>
  <r>
    <x v="4"/>
    <n v="25"/>
    <s v="1       "/>
    <x v="1"/>
    <s v="Aluguel de Imoveis"/>
    <x v="3"/>
    <n v="0"/>
    <n v="0"/>
    <n v="0"/>
    <n v="0"/>
    <n v="0"/>
    <n v="943.6"/>
    <n v="2079.7199999999998"/>
    <n v="1039.8599999999999"/>
    <n v="1039.8599999999999"/>
    <x v="1"/>
    <x v="1"/>
    <n v="5103.0399999999991"/>
    <x v="0"/>
    <x v="1"/>
  </r>
  <r>
    <x v="4"/>
    <n v="25"/>
    <s v="2       "/>
    <x v="1"/>
    <s v="Aluguel de Imoveis"/>
    <x v="3"/>
    <n v="0"/>
    <n v="0"/>
    <n v="0"/>
    <n v="0"/>
    <n v="0"/>
    <n v="943.6"/>
    <n v="2079.7199999999998"/>
    <n v="1039.8599999999999"/>
    <n v="1039.8599999999999"/>
    <x v="1"/>
    <x v="1"/>
    <n v="5103.0399999999991"/>
    <x v="0"/>
    <x v="1"/>
  </r>
  <r>
    <x v="4"/>
    <n v="28"/>
    <s v="1       "/>
    <x v="0"/>
    <s v="Aluguel de Imoveis Acond PW"/>
    <x v="88"/>
    <n v="4864"/>
    <n v="4864.01"/>
    <n v="4864"/>
    <n v="4864"/>
    <n v="4498.4799999999996"/>
    <n v="10204.43"/>
    <n v="4873.97"/>
    <n v="-456.49"/>
    <n v="4873.97"/>
    <x v="1"/>
    <x v="2"/>
    <n v="47987.87"/>
    <x v="0"/>
    <x v="0"/>
  </r>
  <r>
    <x v="4"/>
    <n v="28"/>
    <s v="1       "/>
    <x v="12"/>
    <s v="Aluguel de Imoveis DG G Seco PW"/>
    <x v="88"/>
    <n v="4864"/>
    <n v="4864.01"/>
    <n v="4864"/>
    <n v="4864"/>
    <n v="4498.4799999999996"/>
    <n v="0"/>
    <n v="4873.97"/>
    <n v="9747.94"/>
    <n v="4873.97"/>
    <x v="1"/>
    <x v="2"/>
    <n v="47987.87"/>
    <x v="0"/>
    <x v="1"/>
  </r>
  <r>
    <x v="4"/>
    <n v="28"/>
    <s v="1       "/>
    <x v="3"/>
    <s v="Aluguel de Imoveis"/>
    <x v="89"/>
    <n v="7296.02"/>
    <n v="7295.98"/>
    <n v="7296.02"/>
    <n v="7296.02"/>
    <n v="6747.73"/>
    <n v="0"/>
    <n v="7310.95"/>
    <n v="14621.9"/>
    <n v="7310.95"/>
    <x v="1"/>
    <x v="2"/>
    <n v="71981.83"/>
    <x v="0"/>
    <x v="1"/>
  </r>
  <r>
    <x v="4"/>
    <n v="28"/>
    <s v="1       "/>
    <x v="1"/>
    <s v="Aluguel de Imoveis DG PW"/>
    <x v="90"/>
    <n v="7296"/>
    <n v="7296.01"/>
    <n v="7296"/>
    <n v="7296"/>
    <n v="6747.73"/>
    <n v="3222.45"/>
    <n v="7310.95"/>
    <n v="11399.45"/>
    <n v="7310.95"/>
    <x v="1"/>
    <x v="2"/>
    <n v="71981.789999999994"/>
    <x v="0"/>
    <x v="1"/>
  </r>
  <r>
    <x v="4"/>
    <n v="30"/>
    <s v="1       "/>
    <x v="0"/>
    <s v="Aluguel de Imoveis"/>
    <x v="91"/>
    <n v="12070.87"/>
    <n v="13301.2"/>
    <n v="13301.2"/>
    <n v="10840.47"/>
    <n v="12069.75"/>
    <n v="12069.75"/>
    <n v="12069.75"/>
    <n v="12069.75"/>
    <n v="12069.75"/>
    <x v="1"/>
    <x v="3"/>
    <n v="123096.33"/>
    <x v="0"/>
    <x v="0"/>
  </r>
  <r>
    <x v="4"/>
    <n v="30"/>
    <s v="1       "/>
    <x v="1"/>
    <s v="Aluguel de Imoveis"/>
    <x v="92"/>
    <n v="6207.87"/>
    <n v="6840.63"/>
    <n v="6840.63"/>
    <n v="5575.11"/>
    <n v="6207.3"/>
    <n v="6207.3"/>
    <n v="6207.3"/>
    <n v="6207.3"/>
    <n v="6207.3"/>
    <x v="1"/>
    <x v="3"/>
    <n v="63306.720000000016"/>
    <x v="0"/>
    <x v="1"/>
  </r>
  <r>
    <x v="4"/>
    <n v="30"/>
    <s v="2       "/>
    <x v="0"/>
    <s v="Aluguel de Imoveis Acond. Gasoso"/>
    <x v="93"/>
    <n v="5173.2299999999996"/>
    <n v="5700.53"/>
    <n v="5700.53"/>
    <n v="4645.93"/>
    <n v="5172.75"/>
    <n v="5172.75"/>
    <n v="5172.75"/>
    <n v="5172.75"/>
    <n v="5172.75"/>
    <x v="1"/>
    <x v="3"/>
    <n v="52755.619999999995"/>
    <x v="0"/>
    <x v="0"/>
  </r>
  <r>
    <x v="4"/>
    <n v="30"/>
    <s v="2       "/>
    <x v="1"/>
    <s v="Aluguel de Imoveis DG Contagem"/>
    <x v="94"/>
    <n v="1724.41"/>
    <n v="1900.18"/>
    <n v="1900.18"/>
    <n v="1548.65"/>
    <n v="1724.25"/>
    <n v="1724.25"/>
    <n v="1724.25"/>
    <n v="1724.25"/>
    <n v="1724.25"/>
    <x v="1"/>
    <x v="3"/>
    <n v="17585.22"/>
    <x v="0"/>
    <x v="1"/>
  </r>
  <r>
    <x v="4"/>
    <n v="31"/>
    <s v="1       "/>
    <x v="0"/>
    <s v="Aluguel de Imoveis"/>
    <x v="3"/>
    <n v="0"/>
    <n v="4500"/>
    <n v="1500"/>
    <n v="2052.19"/>
    <n v="2121.5700000000002"/>
    <n v="2121.59"/>
    <n v="2121.59"/>
    <n v="4243.18"/>
    <n v="0"/>
    <x v="1"/>
    <x v="4"/>
    <n v="18660.120000000003"/>
    <x v="0"/>
    <x v="0"/>
  </r>
  <r>
    <x v="4"/>
    <n v="31"/>
    <s v="1       "/>
    <x v="1"/>
    <s v="Aluguel de Imoveis"/>
    <x v="3"/>
    <n v="0"/>
    <n v="4500"/>
    <n v="1500"/>
    <n v="2052.19"/>
    <n v="2121.5700000000002"/>
    <n v="4990.37"/>
    <n v="4201.3100000000004"/>
    <n v="5283.04"/>
    <n v="1039.8599999999999"/>
    <x v="1"/>
    <x v="4"/>
    <n v="25688.340000000004"/>
    <x v="0"/>
    <x v="1"/>
  </r>
  <r>
    <x v="4"/>
    <n v="31"/>
    <s v="2       "/>
    <x v="0"/>
    <s v="Aluguel de Imoveis"/>
    <x v="3"/>
    <n v="0"/>
    <n v="4500"/>
    <n v="1500"/>
    <n v="2052.19"/>
    <n v="2121.5700000000002"/>
    <n v="2121.59"/>
    <n v="2121.59"/>
    <n v="4243.18"/>
    <n v="0"/>
    <x v="1"/>
    <x v="4"/>
    <n v="18660.120000000003"/>
    <x v="0"/>
    <x v="0"/>
  </r>
  <r>
    <x v="4"/>
    <n v="31"/>
    <s v="2       "/>
    <x v="1"/>
    <s v="Aluguel de Imoveis"/>
    <x v="3"/>
    <n v="0"/>
    <n v="0"/>
    <n v="0"/>
    <n v="0"/>
    <n v="0"/>
    <n v="943.6"/>
    <n v="2079.7199999999998"/>
    <n v="1039.8599999999999"/>
    <n v="1039.8599999999999"/>
    <x v="1"/>
    <x v="4"/>
    <n v="5103.0399999999991"/>
    <x v="0"/>
    <x v="1"/>
  </r>
  <r>
    <x v="4"/>
    <n v="73"/>
    <s v="1       "/>
    <x v="6"/>
    <s v="Aluguel de Imoveis Líquido"/>
    <x v="95"/>
    <n v="1193.77"/>
    <n v="1193.77"/>
    <n v="1193.77"/>
    <n v="1193.77"/>
    <n v="1187.47"/>
    <n v="1187.47"/>
    <n v="1187.47"/>
    <n v="1187.47"/>
    <n v="1187.47"/>
    <x v="1"/>
    <x v="5"/>
    <n v="11906.199999999999"/>
    <x v="0"/>
    <x v="0"/>
  </r>
  <r>
    <x v="4"/>
    <n v="73"/>
    <s v="1       "/>
    <x v="1"/>
    <s v="Aluguel de Imoveis Distribuição"/>
    <x v="96"/>
    <n v="251.54"/>
    <n v="251.54"/>
    <n v="251.54"/>
    <n v="251.54"/>
    <n v="250.23"/>
    <n v="250.23"/>
    <n v="250.23"/>
    <n v="250.23"/>
    <n v="250.23"/>
    <x v="1"/>
    <x v="5"/>
    <n v="2508.85"/>
    <x v="0"/>
    <x v="1"/>
  </r>
  <r>
    <x v="4"/>
    <n v="73"/>
    <s v="2       "/>
    <x v="1"/>
    <s v="Aluguel de Imoveis Distribuição"/>
    <x v="97"/>
    <n v="208.16"/>
    <n v="208.16"/>
    <n v="208.16"/>
    <n v="208.16"/>
    <n v="207.09"/>
    <n v="207.09"/>
    <n v="207.09"/>
    <n v="207.09"/>
    <n v="207.09"/>
    <x v="1"/>
    <x v="5"/>
    <n v="2076.2499999999995"/>
    <x v="0"/>
    <x v="1"/>
  </r>
  <r>
    <x v="4"/>
    <n v="80"/>
    <s v="2       "/>
    <x v="1"/>
    <s v="Aluguel de Imoveis DG PW M"/>
    <x v="90"/>
    <n v="7296"/>
    <n v="7296.01"/>
    <n v="7296"/>
    <n v="7296"/>
    <n v="6747.73"/>
    <n v="537.08000000000004"/>
    <n v="7310.95"/>
    <n v="14084.82"/>
    <n v="7310.95"/>
    <x v="1"/>
    <x v="6"/>
    <n v="71981.790000000008"/>
    <x v="0"/>
    <x v="1"/>
  </r>
  <r>
    <x v="4"/>
    <n v="93"/>
    <s v="1       "/>
    <x v="0"/>
    <s v="Aluguel de Imoveis"/>
    <x v="98"/>
    <n v="3402.73"/>
    <n v="3402.73"/>
    <n v="2994.42"/>
    <n v="2994.42"/>
    <n v="3446.65"/>
    <n v="3446.65"/>
    <n v="3446.65"/>
    <n v="3446.65"/>
    <n v="3446.65"/>
    <x v="1"/>
    <x v="7"/>
    <n v="33430.280000000006"/>
    <x v="0"/>
    <x v="0"/>
  </r>
  <r>
    <x v="4"/>
    <n v="93"/>
    <s v="1       "/>
    <x v="3"/>
    <s v="Aluguel de Imoveis"/>
    <x v="99"/>
    <n v="3402.75"/>
    <n v="3402.75"/>
    <n v="2994.42"/>
    <n v="2994.42"/>
    <n v="3446.65"/>
    <n v="3446.65"/>
    <n v="3446.65"/>
    <n v="3446.65"/>
    <n v="3446.65"/>
    <x v="1"/>
    <x v="7"/>
    <n v="33430.340000000004"/>
    <x v="0"/>
    <x v="1"/>
  </r>
  <r>
    <x v="4"/>
    <n v="93"/>
    <s v="2       "/>
    <x v="3"/>
    <s v="Aluguel de Imoveis"/>
    <x v="100"/>
    <n v="858.79"/>
    <n v="858.79"/>
    <n v="755.73"/>
    <n v="755.73"/>
    <n v="869.87"/>
    <n v="869.87"/>
    <n v="869.87"/>
    <n v="869.87"/>
    <n v="869.87"/>
    <x v="1"/>
    <x v="7"/>
    <n v="8437.18"/>
    <x v="0"/>
    <x v="1"/>
  </r>
  <r>
    <x v="5"/>
    <n v="20"/>
    <s v="1       "/>
    <x v="0"/>
    <s v="Outras Remuneracoes a Terceiros"/>
    <x v="101"/>
    <n v="2331.1"/>
    <n v="2809.12"/>
    <n v="253"/>
    <n v="2123"/>
    <n v="1878"/>
    <n v="253"/>
    <n v="548.79999999999995"/>
    <n v="779.71"/>
    <n v="605"/>
    <x v="1"/>
    <x v="0"/>
    <n v="13620.73"/>
    <x v="0"/>
    <x v="0"/>
  </r>
  <r>
    <x v="5"/>
    <n v="20"/>
    <s v="1       "/>
    <x v="13"/>
    <s v="Outras Remuneracoes a Terceiros"/>
    <x v="3"/>
    <n v="0"/>
    <n v="8624.5499999999993"/>
    <n v="0"/>
    <n v="0"/>
    <n v="0"/>
    <n v="0"/>
    <n v="0"/>
    <n v="0"/>
    <n v="0"/>
    <x v="1"/>
    <x v="0"/>
    <n v="8624.5499999999993"/>
    <x v="0"/>
    <x v="0"/>
  </r>
  <r>
    <x v="5"/>
    <n v="20"/>
    <s v="1       "/>
    <x v="14"/>
    <s v="Outras Remuneracoes a Terceiros"/>
    <x v="3"/>
    <n v="2400"/>
    <n v="0"/>
    <n v="0"/>
    <n v="0"/>
    <n v="0"/>
    <n v="0"/>
    <n v="0"/>
    <n v="0"/>
    <n v="0"/>
    <x v="1"/>
    <x v="0"/>
    <n v="2400"/>
    <x v="0"/>
    <x v="0"/>
  </r>
  <r>
    <x v="5"/>
    <n v="20"/>
    <s v="1       "/>
    <x v="1"/>
    <s v="Outras Remuneracoes a Terceiros"/>
    <x v="3"/>
    <n v="1056.67"/>
    <n v="1053.3"/>
    <n v="379.5"/>
    <n v="379.5"/>
    <n v="3814.5"/>
    <n v="12572.77"/>
    <n v="10234.68"/>
    <n v="12607.36"/>
    <n v="9854.76"/>
    <x v="1"/>
    <x v="0"/>
    <n v="51953.04"/>
    <x v="0"/>
    <x v="1"/>
  </r>
  <r>
    <x v="5"/>
    <n v="20"/>
    <s v="2       "/>
    <x v="10"/>
    <s v="Outras Remuneracoes a Terceiros"/>
    <x v="3"/>
    <n v="0"/>
    <n v="0"/>
    <n v="0"/>
    <n v="0"/>
    <n v="0"/>
    <n v="0"/>
    <n v="0"/>
    <n v="0"/>
    <n v="0"/>
    <x v="1"/>
    <x v="0"/>
    <n v="0"/>
    <x v="0"/>
    <x v="0"/>
  </r>
  <r>
    <x v="5"/>
    <n v="20"/>
    <s v="2       "/>
    <x v="1"/>
    <s v="Outras Remuneracoes a Terceiros"/>
    <x v="3"/>
    <n v="0"/>
    <n v="0"/>
    <n v="0"/>
    <n v="0"/>
    <n v="1080"/>
    <n v="3850.52"/>
    <n v="3063.47"/>
    <n v="3749.31"/>
    <n v="2825.45"/>
    <x v="1"/>
    <x v="0"/>
    <n v="14568.75"/>
    <x v="0"/>
    <x v="1"/>
  </r>
  <r>
    <x v="5"/>
    <n v="25"/>
    <s v="1       "/>
    <x v="0"/>
    <s v="Outras Remuneracoes a Terceiros"/>
    <x v="102"/>
    <n v="7551.68"/>
    <n v="5511.68"/>
    <n v="5511.68"/>
    <n v="11248.54"/>
    <n v="22179.61"/>
    <n v="24266.45"/>
    <n v="17410.240000000002"/>
    <n v="10091.68"/>
    <n v="26330.26"/>
    <x v="1"/>
    <x v="1"/>
    <n v="135613.50000000003"/>
    <x v="0"/>
    <x v="0"/>
  </r>
  <r>
    <x v="5"/>
    <n v="25"/>
    <s v="1       "/>
    <x v="3"/>
    <s v="Outras Remuneracoes a Terceiros"/>
    <x v="3"/>
    <n v="0"/>
    <n v="0"/>
    <n v="0"/>
    <n v="0"/>
    <n v="0"/>
    <n v="0"/>
    <n v="0"/>
    <n v="0"/>
    <n v="0"/>
    <x v="1"/>
    <x v="1"/>
    <n v="0"/>
    <x v="0"/>
    <x v="1"/>
  </r>
  <r>
    <x v="5"/>
    <n v="25"/>
    <s v="1       "/>
    <x v="1"/>
    <s v="Outras Remuneracoes a Terceiros"/>
    <x v="3"/>
    <n v="0"/>
    <n v="187.5"/>
    <n v="0"/>
    <n v="85"/>
    <n v="28.29"/>
    <n v="28.29"/>
    <n v="148.29"/>
    <n v="336.6"/>
    <n v="746"/>
    <x v="1"/>
    <x v="1"/>
    <n v="1559.97"/>
    <x v="0"/>
    <x v="1"/>
  </r>
  <r>
    <x v="5"/>
    <n v="25"/>
    <s v="2       "/>
    <x v="0"/>
    <s v="Outras Remuneracoes a Terceiros"/>
    <x v="3"/>
    <n v="0"/>
    <n v="0"/>
    <n v="0"/>
    <n v="0"/>
    <n v="0"/>
    <n v="0"/>
    <n v="120"/>
    <n v="336.6"/>
    <n v="746"/>
    <x v="1"/>
    <x v="1"/>
    <n v="1202.5999999999999"/>
    <x v="0"/>
    <x v="0"/>
  </r>
  <r>
    <x v="5"/>
    <n v="25"/>
    <s v="2       "/>
    <x v="1"/>
    <s v="Outras Remuneracoes a Terceiros"/>
    <x v="3"/>
    <n v="0"/>
    <n v="0"/>
    <n v="0"/>
    <n v="0"/>
    <n v="0"/>
    <n v="0"/>
    <n v="0"/>
    <n v="0"/>
    <n v="0"/>
    <x v="1"/>
    <x v="1"/>
    <n v="0"/>
    <x v="0"/>
    <x v="1"/>
  </r>
  <r>
    <x v="5"/>
    <n v="28"/>
    <s v="1       "/>
    <x v="0"/>
    <s v="Outras Remuneracoes a Terceiros"/>
    <x v="103"/>
    <n v="5180.3500000000004"/>
    <n v="5498.04"/>
    <n v="6904.47"/>
    <n v="4008.19"/>
    <n v="6870.07"/>
    <n v="5785.24"/>
    <n v="6589.01"/>
    <n v="4847.54"/>
    <n v="6166.35"/>
    <x v="1"/>
    <x v="2"/>
    <n v="57095.57"/>
    <x v="0"/>
    <x v="0"/>
  </r>
  <r>
    <x v="5"/>
    <n v="28"/>
    <s v="1       "/>
    <x v="13"/>
    <s v="Outras Remuneracoes a Terceiros"/>
    <x v="3"/>
    <n v="0"/>
    <n v="28772.48"/>
    <n v="0"/>
    <n v="0"/>
    <n v="0"/>
    <n v="-15197.5"/>
    <n v="0"/>
    <n v="0"/>
    <n v="0"/>
    <x v="1"/>
    <x v="2"/>
    <n v="13574.98"/>
    <x v="0"/>
    <x v="0"/>
  </r>
  <r>
    <x v="5"/>
    <n v="28"/>
    <s v="1       "/>
    <x v="4"/>
    <s v="Outras Remuneracoes a Terceiros"/>
    <x v="104"/>
    <n v="0"/>
    <n v="0"/>
    <n v="482.05"/>
    <n v="0"/>
    <n v="0"/>
    <n v="0"/>
    <n v="0"/>
    <n v="0"/>
    <n v="0"/>
    <x v="1"/>
    <x v="2"/>
    <n v="524.28"/>
    <x v="0"/>
    <x v="0"/>
  </r>
  <r>
    <x v="5"/>
    <n v="28"/>
    <s v="1       "/>
    <x v="5"/>
    <s v="Outras Remuneracoes a Terceiros"/>
    <x v="3"/>
    <n v="0"/>
    <n v="0"/>
    <n v="0"/>
    <n v="0"/>
    <n v="0"/>
    <n v="0"/>
    <n v="0"/>
    <n v="0"/>
    <n v="0"/>
    <x v="1"/>
    <x v="2"/>
    <n v="0"/>
    <x v="0"/>
    <x v="0"/>
  </r>
  <r>
    <x v="5"/>
    <n v="28"/>
    <s v="1       "/>
    <x v="3"/>
    <s v="Outras Remuneracoes a Terceiros"/>
    <x v="3"/>
    <n v="0"/>
    <n v="0"/>
    <n v="0"/>
    <n v="1165"/>
    <n v="0"/>
    <n v="0"/>
    <n v="0"/>
    <n v="0"/>
    <n v="0"/>
    <x v="1"/>
    <x v="2"/>
    <n v="1165"/>
    <x v="0"/>
    <x v="1"/>
  </r>
  <r>
    <x v="5"/>
    <n v="28"/>
    <s v="1       "/>
    <x v="1"/>
    <s v="Outras Remuneracoes a Terceiros"/>
    <x v="105"/>
    <n v="10866.08"/>
    <n v="7286.73"/>
    <n v="7002.89"/>
    <n v="9353.06"/>
    <n v="6607.61"/>
    <n v="6584.82"/>
    <n v="19378.72"/>
    <n v="15886.03"/>
    <n v="12021.49"/>
    <x v="1"/>
    <x v="2"/>
    <n v="105026.08"/>
    <x v="0"/>
    <x v="1"/>
  </r>
  <r>
    <x v="5"/>
    <n v="30"/>
    <s v="1       "/>
    <x v="0"/>
    <s v="Outras Remuneracoes a Terceiros"/>
    <x v="106"/>
    <n v="25"/>
    <n v="924.15"/>
    <n v="72.680000000000007"/>
    <n v="2643.37"/>
    <n v="258.81"/>
    <n v="251.51"/>
    <n v="315.77999999999997"/>
    <n v="254.73"/>
    <n v="254.73"/>
    <x v="1"/>
    <x v="3"/>
    <n v="5725.2599999999993"/>
    <x v="0"/>
    <x v="0"/>
  </r>
  <r>
    <x v="5"/>
    <n v="30"/>
    <s v="1       "/>
    <x v="1"/>
    <s v="Outras Remuneracoes a Terceiros"/>
    <x v="107"/>
    <n v="37.5"/>
    <n v="1386.2"/>
    <n v="109.03"/>
    <n v="3965.03"/>
    <n v="387.24"/>
    <n v="377.26"/>
    <n v="763.67"/>
    <n v="4191.53"/>
    <n v="839.22"/>
    <x v="1"/>
    <x v="3"/>
    <n v="13143.4"/>
    <x v="0"/>
    <x v="1"/>
  </r>
  <r>
    <x v="5"/>
    <n v="30"/>
    <s v="2       "/>
    <x v="0"/>
    <s v="Outras Remuneracoes a Terceiros"/>
    <x v="3"/>
    <n v="0"/>
    <n v="0"/>
    <n v="0"/>
    <n v="0"/>
    <n v="0"/>
    <n v="2012.66"/>
    <n v="0"/>
    <n v="0"/>
    <n v="0"/>
    <x v="1"/>
    <x v="3"/>
    <n v="2012.66"/>
    <x v="0"/>
    <x v="0"/>
  </r>
  <r>
    <x v="5"/>
    <n v="30"/>
    <s v="2       "/>
    <x v="10"/>
    <s v="Outras Remuneracoes a Terceiros"/>
    <x v="3"/>
    <n v="1200"/>
    <n v="0"/>
    <n v="0"/>
    <n v="0"/>
    <n v="0"/>
    <n v="0"/>
    <n v="0"/>
    <n v="0"/>
    <n v="0"/>
    <x v="1"/>
    <x v="3"/>
    <n v="1200"/>
    <x v="0"/>
    <x v="0"/>
  </r>
  <r>
    <x v="5"/>
    <n v="30"/>
    <s v="2       "/>
    <x v="2"/>
    <s v="Outras Remuneracoes a Terceiros"/>
    <x v="3"/>
    <n v="0"/>
    <n v="0"/>
    <n v="0"/>
    <n v="0"/>
    <n v="28.7"/>
    <n v="0"/>
    <n v="28.7"/>
    <n v="0"/>
    <n v="0"/>
    <x v="1"/>
    <x v="3"/>
    <n v="57.4"/>
    <x v="0"/>
    <x v="0"/>
  </r>
  <r>
    <x v="5"/>
    <n v="31"/>
    <s v="1       "/>
    <x v="0"/>
    <s v="Outras Remuneracoes a Terceiros"/>
    <x v="108"/>
    <n v="480"/>
    <n v="1859.34"/>
    <n v="140"/>
    <n v="4262.5600000000004"/>
    <n v="668"/>
    <n v="177.31"/>
    <n v="449.11"/>
    <n v="1357.75"/>
    <n v="42"/>
    <x v="1"/>
    <x v="4"/>
    <n v="10538.36"/>
    <x v="0"/>
    <x v="0"/>
  </r>
  <r>
    <x v="5"/>
    <n v="31"/>
    <s v="1       "/>
    <x v="3"/>
    <s v="Outras Remuneracoes a Terceiros"/>
    <x v="109"/>
    <n v="240"/>
    <n v="369.66"/>
    <n v="70"/>
    <n v="641.29"/>
    <n v="116.5"/>
    <n v="88.65"/>
    <n v="160.94999999999999"/>
    <n v="678.87"/>
    <n v="21"/>
    <x v="1"/>
    <x v="4"/>
    <n v="2468.42"/>
    <x v="0"/>
    <x v="1"/>
  </r>
  <r>
    <x v="5"/>
    <n v="31"/>
    <s v="1       "/>
    <x v="1"/>
    <s v="Outras Remuneracoes a Terceiros"/>
    <x v="3"/>
    <n v="0"/>
    <n v="2486"/>
    <n v="2645"/>
    <n v="890.75"/>
    <n v="12236.39"/>
    <n v="12656.99"/>
    <n v="12236.39"/>
    <n v="12236.39"/>
    <n v="15110.49"/>
    <x v="1"/>
    <x v="4"/>
    <n v="70498.399999999994"/>
    <x v="0"/>
    <x v="1"/>
  </r>
  <r>
    <x v="5"/>
    <n v="31"/>
    <s v="2       "/>
    <x v="0"/>
    <s v="Outras Remuneracoes a Terceiros"/>
    <x v="3"/>
    <n v="0"/>
    <n v="0"/>
    <n v="0"/>
    <n v="189"/>
    <n v="0"/>
    <n v="0"/>
    <n v="0"/>
    <n v="0"/>
    <n v="0"/>
    <x v="1"/>
    <x v="4"/>
    <n v="189"/>
    <x v="0"/>
    <x v="0"/>
  </r>
  <r>
    <x v="5"/>
    <n v="31"/>
    <s v="2       "/>
    <x v="1"/>
    <s v="Outras Remuneracoes a Terceiros"/>
    <x v="3"/>
    <n v="0"/>
    <n v="7535.75"/>
    <n v="1447.26"/>
    <n v="1654.24"/>
    <n v="11756.53"/>
    <n v="12571.53"/>
    <n v="11756.53"/>
    <n v="12228.53"/>
    <n v="11756.53"/>
    <x v="1"/>
    <x v="4"/>
    <n v="70706.899999999994"/>
    <x v="0"/>
    <x v="1"/>
  </r>
  <r>
    <x v="5"/>
    <n v="73"/>
    <s v="1       "/>
    <x v="6"/>
    <s v="Outras Remuneracoes a Terceiros"/>
    <x v="110"/>
    <n v="68167.47"/>
    <n v="323.83"/>
    <n v="0"/>
    <n v="982.06"/>
    <n v="9.1"/>
    <n v="519.67999999999995"/>
    <n v="135.04"/>
    <n v="843.75"/>
    <n v="139.88999999999999"/>
    <x v="1"/>
    <x v="5"/>
    <n v="71581.539999999994"/>
    <x v="0"/>
    <x v="0"/>
  </r>
  <r>
    <x v="5"/>
    <n v="73"/>
    <s v="1       "/>
    <x v="0"/>
    <s v="Outras Remuneracoes a Terceiros"/>
    <x v="3"/>
    <n v="4473.4399999999996"/>
    <n v="1785"/>
    <n v="0"/>
    <n v="491.04"/>
    <n v="0"/>
    <n v="0"/>
    <n v="0"/>
    <n v="0"/>
    <n v="322"/>
    <x v="1"/>
    <x v="5"/>
    <n v="7071.48"/>
    <x v="0"/>
    <x v="0"/>
  </r>
  <r>
    <x v="5"/>
    <n v="73"/>
    <s v="1       "/>
    <x v="3"/>
    <s v="Outras Remuneracoes a Terceiros"/>
    <x v="3"/>
    <n v="0"/>
    <n v="0"/>
    <n v="0"/>
    <n v="0"/>
    <n v="0"/>
    <n v="0"/>
    <n v="0"/>
    <n v="0"/>
    <n v="0"/>
    <x v="1"/>
    <x v="5"/>
    <n v="0"/>
    <x v="0"/>
    <x v="1"/>
  </r>
  <r>
    <x v="5"/>
    <n v="73"/>
    <s v="1       "/>
    <x v="1"/>
    <s v="Outras Remuneracoes a Terceiros"/>
    <x v="111"/>
    <n v="4176.8599999999997"/>
    <n v="6546.98"/>
    <n v="4368.59"/>
    <n v="4755.37"/>
    <n v="4670.0600000000004"/>
    <n v="4891.05"/>
    <n v="4736.63"/>
    <n v="4709.08"/>
    <n v="3965.52"/>
    <x v="1"/>
    <x v="5"/>
    <n v="50650.559999999998"/>
    <x v="0"/>
    <x v="1"/>
  </r>
  <r>
    <x v="5"/>
    <n v="73"/>
    <s v="2       "/>
    <x v="0"/>
    <s v="Outras Remuneracoes a Terceiros"/>
    <x v="3"/>
    <n v="0"/>
    <n v="0"/>
    <n v="0"/>
    <n v="491.04"/>
    <n v="0"/>
    <n v="0"/>
    <n v="0"/>
    <n v="0"/>
    <n v="0"/>
    <x v="1"/>
    <x v="5"/>
    <n v="491.04"/>
    <x v="0"/>
    <x v="0"/>
  </r>
  <r>
    <x v="5"/>
    <n v="73"/>
    <s v="2       "/>
    <x v="10"/>
    <s v="Outras Remuneracoes a Terceiros"/>
    <x v="3"/>
    <n v="1887.98"/>
    <n v="0"/>
    <n v="0"/>
    <n v="0"/>
    <n v="0"/>
    <n v="0"/>
    <n v="0"/>
    <n v="0"/>
    <n v="0"/>
    <x v="1"/>
    <x v="5"/>
    <n v="1887.98"/>
    <x v="0"/>
    <x v="0"/>
  </r>
  <r>
    <x v="5"/>
    <n v="73"/>
    <s v="2       "/>
    <x v="11"/>
    <s v="Outras Remuneracoes a Terceiros"/>
    <x v="3"/>
    <n v="0"/>
    <n v="0"/>
    <n v="0"/>
    <n v="0"/>
    <n v="0"/>
    <n v="0"/>
    <n v="0"/>
    <n v="0"/>
    <n v="0"/>
    <x v="1"/>
    <x v="5"/>
    <n v="0"/>
    <x v="0"/>
    <x v="0"/>
  </r>
  <r>
    <x v="5"/>
    <n v="73"/>
    <s v="2       "/>
    <x v="1"/>
    <s v="Outras Remuneracoes a Terceiros"/>
    <x v="112"/>
    <n v="2344.14"/>
    <n v="2269.33"/>
    <n v="2163.0300000000002"/>
    <n v="2461.1"/>
    <n v="2770.04"/>
    <n v="3198.96"/>
    <n v="2955.37"/>
    <n v="3212.83"/>
    <n v="2469.27"/>
    <x v="1"/>
    <x v="5"/>
    <n v="28482.469999999998"/>
    <x v="0"/>
    <x v="1"/>
  </r>
  <r>
    <x v="5"/>
    <n v="80"/>
    <s v="2       "/>
    <x v="0"/>
    <s v="Outras Remuneracoes a Terceiros"/>
    <x v="3"/>
    <n v="0"/>
    <n v="0"/>
    <n v="0"/>
    <n v="0"/>
    <n v="12400"/>
    <n v="12400"/>
    <n v="0"/>
    <n v="0"/>
    <n v="0"/>
    <x v="1"/>
    <x v="6"/>
    <n v="24800"/>
    <x v="0"/>
    <x v="0"/>
  </r>
  <r>
    <x v="5"/>
    <n v="80"/>
    <s v="2       "/>
    <x v="1"/>
    <s v="Outras Remuneracoes a Terceiros"/>
    <x v="113"/>
    <n v="8318.11"/>
    <n v="4116.84"/>
    <n v="5963.78"/>
    <n v="5401.3"/>
    <n v="4856.55"/>
    <n v="4807.4399999999996"/>
    <n v="4755.4799999999996"/>
    <n v="4756.41"/>
    <n v="308.54000000000002"/>
    <x v="1"/>
    <x v="6"/>
    <n v="51603.630000000012"/>
    <x v="0"/>
    <x v="1"/>
  </r>
  <r>
    <x v="5"/>
    <n v="80"/>
    <s v="2       "/>
    <x v="2"/>
    <s v="Outras Remuneracoes a Terceiros"/>
    <x v="3"/>
    <n v="0"/>
    <n v="0"/>
    <n v="0"/>
    <n v="0"/>
    <n v="188.28"/>
    <n v="0"/>
    <n v="43.05"/>
    <n v="0"/>
    <n v="0"/>
    <x v="1"/>
    <x v="6"/>
    <n v="231.32999999999998"/>
    <x v="0"/>
    <x v="0"/>
  </r>
  <r>
    <x v="5"/>
    <n v="93"/>
    <s v="1       "/>
    <x v="0"/>
    <s v="Outras Remuneracoes a Terceiros"/>
    <x v="3"/>
    <n v="0"/>
    <n v="0"/>
    <n v="0"/>
    <n v="0"/>
    <n v="0"/>
    <n v="0"/>
    <n v="0"/>
    <n v="0"/>
    <n v="0"/>
    <x v="1"/>
    <x v="7"/>
    <n v="0"/>
    <x v="0"/>
    <x v="0"/>
  </r>
  <r>
    <x v="5"/>
    <n v="93"/>
    <s v="1       "/>
    <x v="3"/>
    <s v="Outras Remuneracoes a Terceiros"/>
    <x v="3"/>
    <n v="0"/>
    <n v="0"/>
    <n v="0"/>
    <n v="0"/>
    <n v="0"/>
    <n v="0"/>
    <n v="0"/>
    <n v="0"/>
    <n v="0"/>
    <x v="1"/>
    <x v="7"/>
    <n v="0"/>
    <x v="0"/>
    <x v="1"/>
  </r>
  <r>
    <x v="5"/>
    <n v="93"/>
    <s v="1       "/>
    <x v="1"/>
    <s v="Outras Remuneracoes a Terceiros"/>
    <x v="3"/>
    <n v="0"/>
    <n v="0"/>
    <n v="0"/>
    <n v="0"/>
    <n v="0"/>
    <n v="0"/>
    <n v="3699.65"/>
    <n v="0"/>
    <n v="8415.5"/>
    <x v="1"/>
    <x v="7"/>
    <n v="12115.15"/>
    <x v="0"/>
    <x v="1"/>
  </r>
  <r>
    <x v="5"/>
    <n v="93"/>
    <s v="2       "/>
    <x v="1"/>
    <s v="Outras Remuneracoes a Terceiros"/>
    <x v="3"/>
    <n v="0"/>
    <n v="0"/>
    <n v="0"/>
    <n v="0"/>
    <n v="0"/>
    <n v="0"/>
    <n v="2365.35"/>
    <n v="0"/>
    <n v="16719.59"/>
    <x v="1"/>
    <x v="7"/>
    <n v="19084.939999999999"/>
    <x v="0"/>
    <x v="1"/>
  </r>
  <r>
    <x v="6"/>
    <n v="20"/>
    <s v="1       "/>
    <x v="1"/>
    <s v="Serv. Prestados Projetos Espec."/>
    <x v="114"/>
    <n v="36897.46"/>
    <n v="37917.589999999997"/>
    <n v="32281.52"/>
    <n v="11650.24"/>
    <n v="38468.33"/>
    <n v="38298.75"/>
    <n v="37810.300000000003"/>
    <n v="16271.29"/>
    <n v="39698.050000000003"/>
    <x v="1"/>
    <x v="0"/>
    <n v="306034.55999999994"/>
    <x v="0"/>
    <x v="1"/>
  </r>
  <r>
    <x v="6"/>
    <n v="20"/>
    <s v="2       "/>
    <x v="1"/>
    <s v="SERVS PREST PROJ ESPECIAIS"/>
    <x v="115"/>
    <n v="7620"/>
    <n v="6534.42"/>
    <n v="6665.81"/>
    <n v="2406.3000000000002"/>
    <n v="7110.19"/>
    <n v="5278.05"/>
    <n v="7841.65"/>
    <n v="5543.61"/>
    <n v="7613.69"/>
    <x v="1"/>
    <x v="0"/>
    <n v="72555.12000000001"/>
    <x v="0"/>
    <x v="1"/>
  </r>
  <r>
    <x v="6"/>
    <n v="25"/>
    <s v="1       "/>
    <x v="1"/>
    <s v="SERVS PREST PROJ ESPECIAIS"/>
    <x v="3"/>
    <n v="0"/>
    <n v="0"/>
    <n v="0"/>
    <n v="0"/>
    <n v="0"/>
    <n v="0"/>
    <n v="0"/>
    <n v="0"/>
    <n v="0"/>
    <x v="1"/>
    <x v="1"/>
    <n v="0"/>
    <x v="0"/>
    <x v="1"/>
  </r>
  <r>
    <x v="6"/>
    <n v="25"/>
    <s v="2       "/>
    <x v="1"/>
    <s v="SERVS PREST PROJ ESPECIAIS"/>
    <x v="3"/>
    <n v="0"/>
    <n v="4519.07"/>
    <n v="0"/>
    <n v="1165.3900000000001"/>
    <n v="817.14"/>
    <n v="249.65"/>
    <n v="1222.53"/>
    <n v="494.07"/>
    <n v="0"/>
    <x v="1"/>
    <x v="1"/>
    <n v="8467.85"/>
    <x v="0"/>
    <x v="1"/>
  </r>
  <r>
    <x v="6"/>
    <n v="30"/>
    <s v="1       "/>
    <x v="1"/>
    <s v="SERVS PREST PROJ ESPECIAIS"/>
    <x v="3"/>
    <n v="0"/>
    <n v="247.87"/>
    <n v="514.05999999999995"/>
    <n v="248.86"/>
    <n v="281.07"/>
    <n v="281.07"/>
    <n v="281.07"/>
    <n v="309.72000000000003"/>
    <n v="252.42"/>
    <x v="1"/>
    <x v="3"/>
    <n v="2416.14"/>
    <x v="0"/>
    <x v="1"/>
  </r>
  <r>
    <x v="6"/>
    <n v="30"/>
    <s v="2       "/>
    <x v="1"/>
    <s v="SERVS PREST PROJ ESPECIAIS"/>
    <x v="3"/>
    <n v="0"/>
    <n v="247.84"/>
    <n v="477.39"/>
    <n v="246.87"/>
    <n v="9972.3700000000008"/>
    <n v="13148.62"/>
    <n v="4419.17"/>
    <n v="8341.9500000000007"/>
    <n v="8798.5400000000009"/>
    <x v="1"/>
    <x v="3"/>
    <n v="45652.750000000007"/>
    <x v="0"/>
    <x v="1"/>
  </r>
  <r>
    <x v="6"/>
    <n v="31"/>
    <s v="1       "/>
    <x v="1"/>
    <s v="SERVS PREST PROJ ESPECIAIS"/>
    <x v="116"/>
    <n v="0"/>
    <n v="0"/>
    <n v="70162.19"/>
    <n v="30538.36"/>
    <n v="48193.33"/>
    <n v="55151.87"/>
    <n v="43204.61"/>
    <n v="74270.13"/>
    <n v="43077.78"/>
    <x v="1"/>
    <x v="4"/>
    <n v="356216.20999999996"/>
    <x v="0"/>
    <x v="1"/>
  </r>
  <r>
    <x v="6"/>
    <n v="31"/>
    <s v="2       "/>
    <x v="1"/>
    <s v="SERVS PREST PROJ ESPECIAIS"/>
    <x v="117"/>
    <n v="109334.63"/>
    <n v="192405.35"/>
    <n v="33380.07"/>
    <n v="35931.35"/>
    <n v="34925.370000000003"/>
    <n v="30481.45"/>
    <n v="26543.8"/>
    <n v="66649.23"/>
    <n v="31728.3"/>
    <x v="1"/>
    <x v="4"/>
    <n v="634260.68000000005"/>
    <x v="0"/>
    <x v="1"/>
  </r>
  <r>
    <x v="6"/>
    <n v="93"/>
    <s v="1       "/>
    <x v="1"/>
    <s v="Serv. Prestados Projetos Espec."/>
    <x v="118"/>
    <n v="30148.93"/>
    <n v="35000"/>
    <n v="30095.29"/>
    <n v="27333.759999999998"/>
    <n v="42835.65"/>
    <n v="42954.46"/>
    <n v="43556.44"/>
    <n v="43991.46"/>
    <n v="49520.800000000003"/>
    <x v="1"/>
    <x v="7"/>
    <n v="370606.93000000005"/>
    <x v="0"/>
    <x v="1"/>
  </r>
  <r>
    <x v="6"/>
    <n v="93"/>
    <s v="2       "/>
    <x v="1"/>
    <s v="SERVS PREST PROJ ESPECIAIS"/>
    <x v="119"/>
    <n v="11493.24"/>
    <n v="15180.44"/>
    <n v="20085.150000000001"/>
    <n v="10109.75"/>
    <n v="20436.04"/>
    <n v="19845.490000000002"/>
    <n v="20767.25"/>
    <n v="20653.48"/>
    <n v="24090.34"/>
    <x v="1"/>
    <x v="7"/>
    <n v="171736.13"/>
    <x v="0"/>
    <x v="1"/>
  </r>
  <r>
    <x v="7"/>
    <n v="20"/>
    <s v="1       "/>
    <x v="14"/>
    <s v="Para Vendas Distribuicao Liquida"/>
    <x v="120"/>
    <n v="796.62"/>
    <n v="1449.93"/>
    <n v="2109.3000000000002"/>
    <n v="870.76"/>
    <n v="7485.55"/>
    <n v="2892.53"/>
    <n v="681.54"/>
    <n v="0"/>
    <n v="3386.34"/>
    <x v="2"/>
    <x v="0"/>
    <n v="21674.65"/>
    <x v="1"/>
    <x v="0"/>
  </r>
  <r>
    <x v="7"/>
    <n v="20"/>
    <s v="1       "/>
    <x v="15"/>
    <s v="Para Vendas"/>
    <x v="3"/>
    <n v="0"/>
    <n v="0"/>
    <n v="0"/>
    <n v="0"/>
    <n v="0"/>
    <n v="0"/>
    <n v="0"/>
    <n v="0"/>
    <n v="0"/>
    <x v="2"/>
    <x v="0"/>
    <n v="0"/>
    <x v="2"/>
    <x v="0"/>
  </r>
  <r>
    <x v="7"/>
    <n v="20"/>
    <s v="1       "/>
    <x v="1"/>
    <s v="Para Vendas Distribuicao Gasosa"/>
    <x v="121"/>
    <n v="94382.76"/>
    <n v="95319.38"/>
    <n v="95005.57"/>
    <n v="41589.69"/>
    <n v="91368.46"/>
    <n v="91694.76"/>
    <n v="91954.65"/>
    <n v="77361.45"/>
    <n v="-35045.050000000003"/>
    <x v="2"/>
    <x v="0"/>
    <n v="721966.24999999988"/>
    <x v="3"/>
    <x v="1"/>
  </r>
  <r>
    <x v="7"/>
    <n v="20"/>
    <s v="1       "/>
    <x v="16"/>
    <s v="Para Vendas"/>
    <x v="3"/>
    <n v="0"/>
    <n v="0"/>
    <n v="0"/>
    <n v="0"/>
    <n v="769.96"/>
    <n v="205.32"/>
    <n v="42.6"/>
    <n v="0"/>
    <n v="0"/>
    <x v="2"/>
    <x v="0"/>
    <n v="1017.88"/>
    <x v="4"/>
    <x v="0"/>
  </r>
  <r>
    <x v="7"/>
    <n v="20"/>
    <s v="1       "/>
    <x v="17"/>
    <s v="Para Vendas"/>
    <x v="3"/>
    <n v="0"/>
    <n v="0"/>
    <n v="0"/>
    <n v="0"/>
    <n v="0"/>
    <n v="0"/>
    <n v="0"/>
    <n v="0"/>
    <n v="0"/>
    <x v="2"/>
    <x v="0"/>
    <n v="0"/>
    <x v="2"/>
    <x v="0"/>
  </r>
  <r>
    <x v="7"/>
    <n v="20"/>
    <s v="2       "/>
    <x v="1"/>
    <s v="Para Vendas"/>
    <x v="122"/>
    <n v="18650.5"/>
    <n v="18745.37"/>
    <n v="23101.34"/>
    <n v="7679.9"/>
    <n v="28175.39"/>
    <n v="28488.86"/>
    <n v="28122.27"/>
    <n v="27818.69"/>
    <n v="39973.910000000003"/>
    <x v="2"/>
    <x v="0"/>
    <n v="245496.25999999998"/>
    <x v="5"/>
    <x v="1"/>
  </r>
  <r>
    <x v="7"/>
    <n v="25"/>
    <s v="1       "/>
    <x v="14"/>
    <s v="Para Vendas Distribuicao Liquida"/>
    <x v="123"/>
    <n v="0"/>
    <n v="0"/>
    <n v="982.44"/>
    <n v="5371.08"/>
    <n v="3307.32"/>
    <n v="2556.9899999999998"/>
    <n v="490.04"/>
    <n v="1090.51"/>
    <n v="2515.5300000000002"/>
    <x v="2"/>
    <x v="1"/>
    <n v="18387.64"/>
    <x v="6"/>
    <x v="0"/>
  </r>
  <r>
    <x v="7"/>
    <n v="25"/>
    <s v="1       "/>
    <x v="15"/>
    <s v="Para Vendas Distribuição Argônio"/>
    <x v="124"/>
    <n v="670.17"/>
    <n v="7130.67"/>
    <n v="6080.13"/>
    <n v="4125.75"/>
    <n v="0"/>
    <n v="0"/>
    <n v="4685.63"/>
    <n v="5062.28"/>
    <n v="0"/>
    <x v="2"/>
    <x v="1"/>
    <n v="28194.53"/>
    <x v="7"/>
    <x v="0"/>
  </r>
  <r>
    <x v="7"/>
    <n v="25"/>
    <s v="1       "/>
    <x v="1"/>
    <s v="Para Vendas Distribuicao Gasosa"/>
    <x v="125"/>
    <n v="50362.85"/>
    <n v="62530.51"/>
    <n v="67879.55"/>
    <n v="56944.52"/>
    <n v="76926.990000000005"/>
    <n v="64611.51"/>
    <n v="78924"/>
    <n v="69643.61"/>
    <n v="65941.649999999994"/>
    <x v="2"/>
    <x v="1"/>
    <n v="654397.92000000004"/>
    <x v="8"/>
    <x v="1"/>
  </r>
  <r>
    <x v="7"/>
    <n v="25"/>
    <s v="1       "/>
    <x v="18"/>
    <s v="Para Vendas"/>
    <x v="3"/>
    <n v="0"/>
    <n v="0"/>
    <n v="0"/>
    <n v="0"/>
    <n v="0"/>
    <n v="0"/>
    <n v="0"/>
    <n v="0"/>
    <n v="0"/>
    <x v="2"/>
    <x v="1"/>
    <n v="0"/>
    <x v="2"/>
    <x v="0"/>
  </r>
  <r>
    <x v="7"/>
    <n v="25"/>
    <s v="1       "/>
    <x v="16"/>
    <s v="Para Vendas"/>
    <x v="3"/>
    <n v="879.71"/>
    <n v="0"/>
    <n v="0"/>
    <n v="0"/>
    <n v="1621.61"/>
    <n v="6072.01"/>
    <n v="873.41"/>
    <n v="0"/>
    <n v="3134.16"/>
    <x v="2"/>
    <x v="1"/>
    <n v="12580.9"/>
    <x v="9"/>
    <x v="0"/>
  </r>
  <r>
    <x v="7"/>
    <n v="25"/>
    <s v="1       "/>
    <x v="17"/>
    <s v="Para Vendas"/>
    <x v="126"/>
    <n v="68176.289999999994"/>
    <n v="76850.59"/>
    <n v="83849.97"/>
    <n v="55989"/>
    <n v="69159.320000000007"/>
    <n v="27006.240000000002"/>
    <n v="63125.440000000002"/>
    <n v="40125.99"/>
    <n v="55793.21"/>
    <x v="2"/>
    <x v="1"/>
    <n v="597314.55999999994"/>
    <x v="10"/>
    <x v="0"/>
  </r>
  <r>
    <x v="7"/>
    <n v="25"/>
    <s v="2       "/>
    <x v="1"/>
    <s v="Para Vendas"/>
    <x v="127"/>
    <n v="8353.59"/>
    <n v="15228.58"/>
    <n v="18113.89"/>
    <n v="20406.2"/>
    <n v="23257.7"/>
    <n v="20182.3"/>
    <n v="23257.69"/>
    <n v="19036.98"/>
    <n v="19384"/>
    <x v="2"/>
    <x v="1"/>
    <n v="176929.16"/>
    <x v="11"/>
    <x v="1"/>
  </r>
  <r>
    <x v="7"/>
    <n v="28"/>
    <s v="1       "/>
    <x v="19"/>
    <s v="Para Vendas"/>
    <x v="128"/>
    <n v="4113.75"/>
    <n v="8823.4"/>
    <n v="14646.07"/>
    <n v="21681.35"/>
    <n v="0"/>
    <n v="0"/>
    <n v="0"/>
    <n v="0"/>
    <n v="0"/>
    <x v="2"/>
    <x v="2"/>
    <n v="59155.839999999997"/>
    <x v="12"/>
    <x v="1"/>
  </r>
  <r>
    <x v="7"/>
    <n v="28"/>
    <s v="1       "/>
    <x v="14"/>
    <s v="Para Vendas"/>
    <x v="129"/>
    <n v="25555.11"/>
    <n v="27780.54"/>
    <n v="31862.29"/>
    <n v="23323.96"/>
    <n v="39391.269999999997"/>
    <n v="45402.95"/>
    <n v="64301.89"/>
    <n v="41137.96"/>
    <n v="77490.44"/>
    <x v="2"/>
    <x v="2"/>
    <n v="404018.44"/>
    <x v="13"/>
    <x v="0"/>
  </r>
  <r>
    <x v="7"/>
    <n v="28"/>
    <s v="1       "/>
    <x v="15"/>
    <s v="Para Vendas"/>
    <x v="3"/>
    <n v="0"/>
    <n v="0"/>
    <n v="0"/>
    <n v="0"/>
    <n v="0"/>
    <n v="4155.49"/>
    <n v="0"/>
    <n v="0"/>
    <n v="957.53"/>
    <x v="2"/>
    <x v="2"/>
    <n v="5113.0199999999995"/>
    <x v="14"/>
    <x v="0"/>
  </r>
  <r>
    <x v="7"/>
    <n v="28"/>
    <s v="1       "/>
    <x v="3"/>
    <s v="Para Vendas"/>
    <x v="130"/>
    <n v="2169.31"/>
    <n v="635.25"/>
    <n v="653.4"/>
    <n v="0"/>
    <n v="0"/>
    <n v="0"/>
    <n v="0"/>
    <n v="0"/>
    <n v="0"/>
    <x v="2"/>
    <x v="2"/>
    <n v="4097.96"/>
    <x v="15"/>
    <x v="1"/>
  </r>
  <r>
    <x v="7"/>
    <n v="28"/>
    <s v="1       "/>
    <x v="1"/>
    <s v="Para Vendas Distribuicao Gasosa"/>
    <x v="131"/>
    <n v="99477.69"/>
    <n v="126560.26"/>
    <n v="126260.61"/>
    <n v="107096.49"/>
    <n v="37470.199999999997"/>
    <n v="220399.92"/>
    <n v="110325.17"/>
    <n v="99757.55"/>
    <n v="144154.03"/>
    <x v="2"/>
    <x v="2"/>
    <n v="1176998.75"/>
    <x v="16"/>
    <x v="1"/>
  </r>
  <r>
    <x v="7"/>
    <n v="28"/>
    <s v="1       "/>
    <x v="18"/>
    <s v="Para Vendas"/>
    <x v="3"/>
    <n v="0"/>
    <n v="0"/>
    <n v="0"/>
    <n v="0"/>
    <n v="0"/>
    <n v="0"/>
    <n v="0"/>
    <n v="0"/>
    <n v="0"/>
    <x v="2"/>
    <x v="2"/>
    <n v="0"/>
    <x v="2"/>
    <x v="0"/>
  </r>
  <r>
    <x v="7"/>
    <n v="28"/>
    <s v="1       "/>
    <x v="20"/>
    <s v="Para Vendas"/>
    <x v="3"/>
    <n v="0"/>
    <n v="0"/>
    <n v="0"/>
    <n v="0"/>
    <n v="0"/>
    <n v="0"/>
    <n v="0"/>
    <n v="0"/>
    <n v="0"/>
    <x v="2"/>
    <x v="2"/>
    <n v="0"/>
    <x v="2"/>
    <x v="0"/>
  </r>
  <r>
    <x v="7"/>
    <n v="28"/>
    <s v="1       "/>
    <x v="16"/>
    <s v="Para Vendas"/>
    <x v="3"/>
    <n v="0"/>
    <n v="0"/>
    <n v="0"/>
    <n v="0"/>
    <n v="0"/>
    <n v="0"/>
    <n v="0"/>
    <n v="0"/>
    <n v="1289.08"/>
    <x v="2"/>
    <x v="2"/>
    <n v="1289.08"/>
    <x v="17"/>
    <x v="0"/>
  </r>
  <r>
    <x v="7"/>
    <n v="28"/>
    <s v="1       "/>
    <x v="17"/>
    <s v="Para Vendas"/>
    <x v="132"/>
    <n v="5737.97"/>
    <n v="3692.27"/>
    <n v="4159.43"/>
    <n v="2865.71"/>
    <n v="6238.16"/>
    <n v="7331.11"/>
    <n v="7029.51"/>
    <n v="8827.7000000000007"/>
    <n v="14866.48"/>
    <x v="2"/>
    <x v="2"/>
    <n v="63260.42"/>
    <x v="18"/>
    <x v="0"/>
  </r>
  <r>
    <x v="7"/>
    <n v="28"/>
    <s v="2       "/>
    <x v="1"/>
    <s v="Para Vendas"/>
    <x v="3"/>
    <n v="0"/>
    <n v="0"/>
    <n v="0"/>
    <n v="0"/>
    <n v="0"/>
    <n v="0"/>
    <n v="0"/>
    <n v="0"/>
    <n v="0"/>
    <x v="2"/>
    <x v="2"/>
    <n v="0"/>
    <x v="2"/>
    <x v="1"/>
  </r>
  <r>
    <x v="7"/>
    <n v="30"/>
    <s v="1       "/>
    <x v="14"/>
    <s v="Para Vendas Distribuicao Liquida"/>
    <x v="133"/>
    <n v="54609.65"/>
    <n v="56354.81"/>
    <n v="40324.400000000001"/>
    <n v="89249.3"/>
    <n v="115406"/>
    <n v="90628.3"/>
    <n v="77927.360000000001"/>
    <n v="81554.45"/>
    <n v="112482.8"/>
    <x v="2"/>
    <x v="3"/>
    <n v="792235.77"/>
    <x v="19"/>
    <x v="0"/>
  </r>
  <r>
    <x v="7"/>
    <n v="30"/>
    <s v="1       "/>
    <x v="15"/>
    <s v="Para Vendas Distribuição Argônio"/>
    <x v="134"/>
    <n v="9829.39"/>
    <n v="11370.31"/>
    <n v="18989.400000000001"/>
    <n v="11621.55"/>
    <n v="16514.29"/>
    <n v="15213.67"/>
    <n v="5632.15"/>
    <n v="6912.08"/>
    <n v="21269.08"/>
    <x v="2"/>
    <x v="3"/>
    <n v="128954.33999999998"/>
    <x v="20"/>
    <x v="0"/>
  </r>
  <r>
    <x v="7"/>
    <n v="30"/>
    <s v="1       "/>
    <x v="1"/>
    <s v="Para Vendas Distribuicao Gasosa"/>
    <x v="135"/>
    <n v="40559.370000000003"/>
    <n v="39618.74"/>
    <n v="43033.77"/>
    <n v="39349.629999999997"/>
    <n v="36184.78"/>
    <n v="36184.78"/>
    <n v="36184.78"/>
    <n v="36184.78"/>
    <n v="36184.78"/>
    <x v="2"/>
    <x v="3"/>
    <n v="344851.92000000004"/>
    <x v="21"/>
    <x v="1"/>
  </r>
  <r>
    <x v="7"/>
    <n v="30"/>
    <s v="1       "/>
    <x v="18"/>
    <s v="Para Vendas DG H2 Contagem"/>
    <x v="3"/>
    <n v="0"/>
    <n v="0"/>
    <n v="0"/>
    <n v="0"/>
    <n v="0"/>
    <n v="0"/>
    <n v="0"/>
    <n v="0"/>
    <n v="0"/>
    <x v="2"/>
    <x v="3"/>
    <n v="0"/>
    <x v="2"/>
    <x v="0"/>
  </r>
  <r>
    <x v="7"/>
    <n v="30"/>
    <s v="1       "/>
    <x v="16"/>
    <s v="Para Vendas"/>
    <x v="136"/>
    <n v="14650.1"/>
    <n v="5199.32"/>
    <n v="8412.31"/>
    <n v="16235.75"/>
    <n v="14707.4"/>
    <n v="16852.64"/>
    <n v="7064.48"/>
    <n v="7291.43"/>
    <n v="8217.11"/>
    <x v="2"/>
    <x v="3"/>
    <n v="106039.21999999999"/>
    <x v="22"/>
    <x v="0"/>
  </r>
  <r>
    <x v="7"/>
    <n v="30"/>
    <s v="1       "/>
    <x v="17"/>
    <s v="Para Vendas"/>
    <x v="137"/>
    <n v="22043.43"/>
    <n v="16829.55"/>
    <n v="18069.310000000001"/>
    <n v="36206.29"/>
    <n v="39721.339999999997"/>
    <n v="38809.08"/>
    <n v="17085.32"/>
    <n v="48890.96"/>
    <n v="64484.59"/>
    <x v="2"/>
    <x v="3"/>
    <n v="333869.38"/>
    <x v="23"/>
    <x v="0"/>
  </r>
  <r>
    <x v="7"/>
    <n v="30"/>
    <s v="2       "/>
    <x v="1"/>
    <s v="Para Vendas DG Contagem"/>
    <x v="135"/>
    <n v="79752.23"/>
    <n v="41500.01"/>
    <n v="35351.96"/>
    <n v="39036.089999999997"/>
    <n v="32088.400000000001"/>
    <n v="32170.98"/>
    <n v="32088.400000000001"/>
    <n v="32088.400000000001"/>
    <n v="32088.400000000001"/>
    <x v="2"/>
    <x v="3"/>
    <n v="357531.38000000006"/>
    <x v="24"/>
    <x v="1"/>
  </r>
  <r>
    <x v="7"/>
    <n v="31"/>
    <s v="1       "/>
    <x v="14"/>
    <s v="Para Vendas Distribuicao Liquida"/>
    <x v="3"/>
    <n v="0"/>
    <n v="0"/>
    <n v="0"/>
    <n v="2821.48"/>
    <n v="5168.8"/>
    <n v="0"/>
    <n v="0"/>
    <n v="0"/>
    <n v="0"/>
    <x v="2"/>
    <x v="4"/>
    <n v="7990.2800000000007"/>
    <x v="25"/>
    <x v="0"/>
  </r>
  <r>
    <x v="7"/>
    <n v="31"/>
    <s v="1       "/>
    <x v="15"/>
    <s v="Para Vendas Distribuição Argônio"/>
    <x v="3"/>
    <n v="0"/>
    <n v="0"/>
    <n v="0"/>
    <n v="0"/>
    <n v="3023.79"/>
    <n v="1522.88"/>
    <n v="431.97"/>
    <n v="1859.29"/>
    <n v="5626.5"/>
    <x v="2"/>
    <x v="4"/>
    <n v="12464.43"/>
    <x v="26"/>
    <x v="0"/>
  </r>
  <r>
    <x v="7"/>
    <n v="31"/>
    <s v="1       "/>
    <x v="1"/>
    <s v="Para Vendas Distribuicao Gasosa"/>
    <x v="3"/>
    <n v="53317.85"/>
    <n v="0"/>
    <n v="0"/>
    <n v="14841.2"/>
    <n v="32321.87"/>
    <n v="44361.919999999998"/>
    <n v="-17933.96"/>
    <n v="41655.120000000003"/>
    <n v="41643.69"/>
    <x v="2"/>
    <x v="4"/>
    <n v="210207.69"/>
    <x v="27"/>
    <x v="1"/>
  </r>
  <r>
    <x v="7"/>
    <n v="31"/>
    <s v="1       "/>
    <x v="16"/>
    <s v="Para Vendas DL CO2 Varginha"/>
    <x v="3"/>
    <n v="10594.74"/>
    <n v="8997.75"/>
    <n v="17808.93"/>
    <n v="11403.88"/>
    <n v="4342"/>
    <n v="7252.77"/>
    <n v="7051.71"/>
    <n v="8865.91"/>
    <n v="9090.16"/>
    <x v="2"/>
    <x v="4"/>
    <n v="85407.85"/>
    <x v="28"/>
    <x v="0"/>
  </r>
  <r>
    <x v="7"/>
    <n v="31"/>
    <s v="1       "/>
    <x v="17"/>
    <s v="Para Vendas"/>
    <x v="138"/>
    <n v="0"/>
    <n v="0"/>
    <n v="0"/>
    <n v="0"/>
    <n v="0"/>
    <n v="0"/>
    <n v="0"/>
    <n v="0"/>
    <n v="0"/>
    <x v="2"/>
    <x v="4"/>
    <n v="438.45"/>
    <x v="2"/>
    <x v="0"/>
  </r>
  <r>
    <x v="7"/>
    <n v="31"/>
    <s v="2       "/>
    <x v="7"/>
    <s v="Para Vendas"/>
    <x v="3"/>
    <n v="0"/>
    <n v="0"/>
    <n v="0"/>
    <n v="0"/>
    <n v="0"/>
    <n v="2676.2"/>
    <n v="0"/>
    <n v="0"/>
    <n v="0"/>
    <x v="2"/>
    <x v="4"/>
    <n v="2676.2"/>
    <x v="29"/>
    <x v="0"/>
  </r>
  <r>
    <x v="7"/>
    <n v="31"/>
    <s v="2       "/>
    <x v="1"/>
    <s v="Para Vendas"/>
    <x v="139"/>
    <n v="0"/>
    <n v="58462.16"/>
    <n v="40830.04"/>
    <n v="27562.2"/>
    <n v="32344.55"/>
    <n v="39946.04"/>
    <n v="40862.129999999997"/>
    <n v="40021.57"/>
    <n v="40026.17"/>
    <x v="2"/>
    <x v="4"/>
    <n v="376909.18"/>
    <x v="30"/>
    <x v="1"/>
  </r>
  <r>
    <x v="7"/>
    <n v="73"/>
    <s v="1       "/>
    <x v="6"/>
    <s v="Para Vendas Pr Liq BRoxo"/>
    <x v="140"/>
    <n v="0"/>
    <n v="0"/>
    <n v="0"/>
    <n v="0"/>
    <n v="2882.29"/>
    <n v="0"/>
    <n v="0"/>
    <n v="0"/>
    <n v="0"/>
    <x v="2"/>
    <x v="5"/>
    <n v="3540.29"/>
    <x v="31"/>
    <x v="0"/>
  </r>
  <r>
    <x v="7"/>
    <n v="73"/>
    <s v="1       "/>
    <x v="19"/>
    <s v="Para Vendas"/>
    <x v="141"/>
    <n v="0"/>
    <n v="0"/>
    <n v="11561"/>
    <n v="4201.25"/>
    <n v="12873.02"/>
    <n v="1931.82"/>
    <n v="0"/>
    <n v="0"/>
    <n v="304.57"/>
    <x v="2"/>
    <x v="5"/>
    <n v="33219.760000000002"/>
    <x v="32"/>
    <x v="1"/>
  </r>
  <r>
    <x v="7"/>
    <n v="73"/>
    <s v="1       "/>
    <x v="14"/>
    <s v="Para Vendas - Distribuição Liqui"/>
    <x v="142"/>
    <n v="297834.96000000002"/>
    <n v="-24608.720000000001"/>
    <n v="169985.38"/>
    <n v="159693.98000000001"/>
    <n v="28862.78"/>
    <n v="30427.26"/>
    <n v="220836.09"/>
    <n v="299912.32000000001"/>
    <n v="327072.71000000002"/>
    <x v="2"/>
    <x v="5"/>
    <n v="2080130.6400000004"/>
    <x v="33"/>
    <x v="0"/>
  </r>
  <r>
    <x v="7"/>
    <n v="73"/>
    <s v="1       "/>
    <x v="15"/>
    <s v="Para Vendas Distribuição Argônio"/>
    <x v="143"/>
    <n v="41022.57"/>
    <n v="15937.81"/>
    <n v="6859.66"/>
    <n v="9474.9500000000007"/>
    <n v="85749.53"/>
    <n v="4852.1099999999997"/>
    <n v="4213.7700000000004"/>
    <n v="963.15"/>
    <n v="2260.81"/>
    <x v="2"/>
    <x v="5"/>
    <n v="183017.31999999995"/>
    <x v="34"/>
    <x v="0"/>
  </r>
  <r>
    <x v="7"/>
    <n v="73"/>
    <s v="1       "/>
    <x v="1"/>
    <s v="Para Vendas"/>
    <x v="144"/>
    <n v="61390.559999999998"/>
    <n v="115680.91"/>
    <n v="101070.52"/>
    <n v="102628.24"/>
    <n v="96027.6"/>
    <n v="87933.79"/>
    <n v="56537.9"/>
    <n v="83383.67"/>
    <n v="33136.19"/>
    <x v="2"/>
    <x v="5"/>
    <n v="823871.53"/>
    <x v="35"/>
    <x v="1"/>
  </r>
  <r>
    <x v="7"/>
    <n v="73"/>
    <s v="1       "/>
    <x v="18"/>
    <s v="Para Vendas 1"/>
    <x v="3"/>
    <n v="0"/>
    <n v="0"/>
    <n v="0"/>
    <n v="0"/>
    <n v="0"/>
    <n v="0"/>
    <n v="0"/>
    <n v="0"/>
    <n v="0"/>
    <x v="2"/>
    <x v="5"/>
    <n v="0"/>
    <x v="2"/>
    <x v="0"/>
  </r>
  <r>
    <x v="7"/>
    <n v="73"/>
    <s v="1       "/>
    <x v="20"/>
    <s v="Para Vendas"/>
    <x v="3"/>
    <n v="0"/>
    <n v="0"/>
    <n v="0"/>
    <n v="0"/>
    <n v="0"/>
    <n v="0"/>
    <n v="0"/>
    <n v="0"/>
    <n v="0"/>
    <x v="2"/>
    <x v="5"/>
    <n v="0"/>
    <x v="2"/>
    <x v="0"/>
  </r>
  <r>
    <x v="7"/>
    <n v="73"/>
    <s v="1       "/>
    <x v="16"/>
    <s v="Para Vendas - Distribuição Liqui"/>
    <x v="145"/>
    <n v="95054.83"/>
    <n v="83243.95"/>
    <n v="96083.72"/>
    <n v="95480.97"/>
    <n v="81341.8"/>
    <n v="120873.35"/>
    <n v="245797.98"/>
    <n v="85216.38"/>
    <n v="128269.11"/>
    <x v="2"/>
    <x v="5"/>
    <n v="1117184.53"/>
    <x v="36"/>
    <x v="0"/>
  </r>
  <r>
    <x v="7"/>
    <n v="73"/>
    <s v="1       "/>
    <x v="17"/>
    <s v="Para Vendas"/>
    <x v="146"/>
    <n v="376250.19"/>
    <n v="100975.91"/>
    <n v="128008.64"/>
    <n v="90061.68"/>
    <n v="140505.60000000001"/>
    <n v="641659.13"/>
    <n v="61031.98"/>
    <n v="104844.29"/>
    <n v="155081.35999999999"/>
    <x v="2"/>
    <x v="5"/>
    <n v="1830840.5499999998"/>
    <x v="37"/>
    <x v="0"/>
  </r>
  <r>
    <x v="7"/>
    <n v="73"/>
    <s v="2       "/>
    <x v="1"/>
    <s v="Para Vendas Distribuição Gasosa"/>
    <x v="147"/>
    <n v="31512.44"/>
    <n v="69181.34"/>
    <n v="53963.14"/>
    <n v="46897.85"/>
    <n v="38912.519999999997"/>
    <n v="46964.73"/>
    <n v="34048.449999999997"/>
    <n v="51514.85"/>
    <n v="18992.25"/>
    <x v="2"/>
    <x v="5"/>
    <n v="437090.29"/>
    <x v="38"/>
    <x v="1"/>
  </r>
  <r>
    <x v="7"/>
    <n v="80"/>
    <s v="1       "/>
    <x v="14"/>
    <s v="Para Vendas"/>
    <x v="3"/>
    <n v="0"/>
    <n v="0"/>
    <n v="0"/>
    <n v="0"/>
    <n v="0"/>
    <n v="0"/>
    <n v="0"/>
    <n v="0"/>
    <n v="0"/>
    <x v="2"/>
    <x v="6"/>
    <n v="0"/>
    <x v="2"/>
    <x v="0"/>
  </r>
  <r>
    <x v="7"/>
    <n v="80"/>
    <s v="2       "/>
    <x v="1"/>
    <s v="Para Vendas Distribuicao Gasosa"/>
    <x v="148"/>
    <n v="126819.15"/>
    <n v="140030.07999999999"/>
    <n v="129038.55"/>
    <n v="125318.6"/>
    <n v="206653.04"/>
    <n v="13006.06"/>
    <n v="113865.28"/>
    <n v="135695.99"/>
    <n v="148081.96"/>
    <x v="2"/>
    <x v="6"/>
    <n v="1273203.96"/>
    <x v="39"/>
    <x v="1"/>
  </r>
  <r>
    <x v="7"/>
    <n v="93"/>
    <s v="1       "/>
    <x v="0"/>
    <s v="Para Vendas"/>
    <x v="3"/>
    <n v="0"/>
    <n v="326.81"/>
    <n v="0"/>
    <n v="0"/>
    <n v="0"/>
    <n v="0"/>
    <n v="0"/>
    <n v="0"/>
    <n v="0"/>
    <x v="2"/>
    <x v="7"/>
    <n v="326.81"/>
    <x v="40"/>
    <x v="0"/>
  </r>
  <r>
    <x v="7"/>
    <n v="93"/>
    <s v="1       "/>
    <x v="14"/>
    <s v="Para Vendas"/>
    <x v="3"/>
    <n v="0"/>
    <n v="0"/>
    <n v="0"/>
    <n v="0"/>
    <n v="1962.53"/>
    <n v="0"/>
    <n v="0"/>
    <n v="3040.13"/>
    <n v="0"/>
    <x v="2"/>
    <x v="7"/>
    <n v="5002.66"/>
    <x v="41"/>
    <x v="0"/>
  </r>
  <r>
    <x v="7"/>
    <n v="93"/>
    <s v="1       "/>
    <x v="1"/>
    <s v="Para Vendas"/>
    <x v="149"/>
    <n v="47501.45"/>
    <n v="49404.12"/>
    <n v="48091.93"/>
    <n v="46648.53"/>
    <n v="48118.61"/>
    <n v="48118.61"/>
    <n v="47440.88"/>
    <n v="41600.82"/>
    <n v="47440.88"/>
    <x v="2"/>
    <x v="7"/>
    <n v="475014.56"/>
    <x v="42"/>
    <x v="1"/>
  </r>
  <r>
    <x v="7"/>
    <n v="93"/>
    <s v="2       "/>
    <x v="1"/>
    <s v="Para Vendas"/>
    <x v="150"/>
    <n v="18108.28"/>
    <n v="16205.61"/>
    <n v="17517.79"/>
    <n v="18961.21"/>
    <n v="19654.080000000002"/>
    <n v="19654.080000000002"/>
    <n v="20331.810000000001"/>
    <n v="26597.24"/>
    <n v="20331.810000000001"/>
    <x v="2"/>
    <x v="7"/>
    <n v="193793.18999999997"/>
    <x v="43"/>
    <x v="1"/>
  </r>
  <r>
    <x v="8"/>
    <n v="20"/>
    <s v="1       "/>
    <x v="1"/>
    <s v="Para Transferencias"/>
    <x v="151"/>
    <n v="13798.49"/>
    <n v="18825.740000000002"/>
    <n v="14001.21"/>
    <n v="14640.22"/>
    <n v="12862.98"/>
    <n v="21581.75"/>
    <n v="17628.28"/>
    <n v="17983.11"/>
    <n v="15447.24"/>
    <x v="2"/>
    <x v="0"/>
    <n v="163970.25"/>
    <x v="44"/>
    <x v="1"/>
  </r>
  <r>
    <x v="8"/>
    <n v="20"/>
    <s v="2       "/>
    <x v="1"/>
    <s v="Para Transferencias"/>
    <x v="3"/>
    <n v="0"/>
    <n v="0"/>
    <n v="0"/>
    <n v="0"/>
    <n v="0"/>
    <n v="0"/>
    <n v="157.5"/>
    <n v="0"/>
    <n v="0"/>
    <x v="2"/>
    <x v="0"/>
    <n v="157.5"/>
    <x v="45"/>
    <x v="1"/>
  </r>
  <r>
    <x v="8"/>
    <n v="25"/>
    <s v="1       "/>
    <x v="1"/>
    <s v="Para Transferencias"/>
    <x v="152"/>
    <n v="7775.46"/>
    <n v="11273.21"/>
    <n v="20465.14"/>
    <n v="6519.77"/>
    <n v="13087.05"/>
    <n v="0"/>
    <n v="23586.39"/>
    <n v="5840.46"/>
    <n v="10482.84"/>
    <x v="2"/>
    <x v="1"/>
    <n v="113598.61"/>
    <x v="46"/>
    <x v="1"/>
  </r>
  <r>
    <x v="8"/>
    <n v="25"/>
    <s v="2       "/>
    <x v="1"/>
    <s v="Para Transferencias"/>
    <x v="153"/>
    <n v="3332.36"/>
    <n v="2988.01"/>
    <n v="9995.57"/>
    <n v="6925.48"/>
    <n v="5615.77"/>
    <n v="0"/>
    <n v="10108.530000000001"/>
    <n v="1647.32"/>
    <n v="4492.68"/>
    <x v="2"/>
    <x v="1"/>
    <n v="51150.49"/>
    <x v="47"/>
    <x v="1"/>
  </r>
  <r>
    <x v="8"/>
    <n v="28"/>
    <s v="1       "/>
    <x v="1"/>
    <s v="Para Transferencias"/>
    <x v="154"/>
    <n v="20576.43"/>
    <n v="14143.57"/>
    <n v="16669.169999999998"/>
    <n v="7026.48"/>
    <n v="15883.13"/>
    <n v="15185.04"/>
    <n v="13612.31"/>
    <n v="13094.43"/>
    <n v="726"/>
    <x v="2"/>
    <x v="2"/>
    <n v="154268.35"/>
    <x v="48"/>
    <x v="1"/>
  </r>
  <r>
    <x v="8"/>
    <n v="30"/>
    <s v="1       "/>
    <x v="1"/>
    <s v="Para Transferencias"/>
    <x v="3"/>
    <n v="25573.97"/>
    <n v="10225.790000000001"/>
    <n v="15591.78"/>
    <n v="13176.17"/>
    <n v="12643.05"/>
    <n v="9465.5499999999993"/>
    <n v="2390.58"/>
    <n v="9956.61"/>
    <n v="11459.44"/>
    <x v="2"/>
    <x v="3"/>
    <n v="110482.94"/>
    <x v="49"/>
    <x v="1"/>
  </r>
  <r>
    <x v="8"/>
    <n v="30"/>
    <s v="2       "/>
    <x v="1"/>
    <s v="Para Transferencias MEDICINAL-SA"/>
    <x v="3"/>
    <n v="26802.86"/>
    <n v="10739.06"/>
    <n v="15178.34"/>
    <n v="13168.68"/>
    <n v="11211.7"/>
    <n v="8969.36"/>
    <n v="1699.11"/>
    <n v="8393.93"/>
    <n v="10162.1"/>
    <x v="2"/>
    <x v="3"/>
    <n v="106325.14000000001"/>
    <x v="50"/>
    <x v="1"/>
  </r>
  <r>
    <x v="8"/>
    <n v="31"/>
    <s v="1       "/>
    <x v="1"/>
    <s v="Para Transferencias"/>
    <x v="3"/>
    <n v="19732.099999999999"/>
    <n v="0"/>
    <n v="0"/>
    <n v="7782.43"/>
    <n v="7953.54"/>
    <n v="7952.15"/>
    <n v="7039.06"/>
    <n v="7414.14"/>
    <n v="7414.14"/>
    <x v="2"/>
    <x v="4"/>
    <n v="65287.56"/>
    <x v="51"/>
    <x v="1"/>
  </r>
  <r>
    <x v="8"/>
    <n v="31"/>
    <s v="2       "/>
    <x v="1"/>
    <s v="Para Transferencias"/>
    <x v="155"/>
    <n v="0"/>
    <n v="15185.12"/>
    <n v="14802.21"/>
    <n v="10117.629999999999"/>
    <n v="7641.05"/>
    <n v="7640.31"/>
    <n v="6763.01"/>
    <n v="7123.39"/>
    <n v="7123.39"/>
    <x v="2"/>
    <x v="4"/>
    <n v="98227.18"/>
    <x v="52"/>
    <x v="1"/>
  </r>
  <r>
    <x v="8"/>
    <n v="73"/>
    <s v="1       "/>
    <x v="1"/>
    <s v="Para Transferencias Distribuição"/>
    <x v="156"/>
    <n v="44507.61"/>
    <n v="27469.11"/>
    <n v="27908.5"/>
    <n v="39524.85"/>
    <n v="20289.080000000002"/>
    <n v="19942.09"/>
    <n v="41097.9"/>
    <n v="19256.84"/>
    <n v="39446.019999999997"/>
    <x v="2"/>
    <x v="5"/>
    <n v="324995.30000000005"/>
    <x v="53"/>
    <x v="1"/>
  </r>
  <r>
    <x v="8"/>
    <n v="73"/>
    <s v="2       "/>
    <x v="1"/>
    <s v="Para Transferencias Distribuição"/>
    <x v="157"/>
    <n v="5528.67"/>
    <n v="8496.07"/>
    <n v="15453.16"/>
    <n v="15347.28"/>
    <n v="10405.48"/>
    <n v="12268.45"/>
    <n v="18468.13"/>
    <n v="14092.88"/>
    <n v="31630.46"/>
    <x v="2"/>
    <x v="5"/>
    <n v="144014.47"/>
    <x v="54"/>
    <x v="1"/>
  </r>
  <r>
    <x v="8"/>
    <n v="80"/>
    <s v="2       "/>
    <x v="1"/>
    <s v="Para Transferencias"/>
    <x v="3"/>
    <n v="0"/>
    <n v="3093.24"/>
    <n v="0"/>
    <n v="4895.32"/>
    <n v="0"/>
    <n v="0"/>
    <n v="0"/>
    <n v="0"/>
    <n v="0"/>
    <x v="2"/>
    <x v="6"/>
    <n v="7988.5599999999995"/>
    <x v="55"/>
    <x v="1"/>
  </r>
  <r>
    <x v="8"/>
    <n v="93"/>
    <s v="1       "/>
    <x v="1"/>
    <s v="Para Transferencias"/>
    <x v="158"/>
    <n v="35885.199999999997"/>
    <n v="41141.68"/>
    <n v="33160.54"/>
    <n v="33217.83"/>
    <n v="26663.98"/>
    <n v="27216.76"/>
    <n v="15034.87"/>
    <n v="30470.13"/>
    <n v="24595.46"/>
    <x v="2"/>
    <x v="7"/>
    <n v="294344.40000000002"/>
    <x v="56"/>
    <x v="1"/>
  </r>
  <r>
    <x v="8"/>
    <n v="93"/>
    <s v="2       "/>
    <x v="1"/>
    <s v="Para Transferencias"/>
    <x v="159"/>
    <n v="13679.99"/>
    <n v="13501.29"/>
    <n v="12078.94"/>
    <n v="12248.17"/>
    <n v="17047.46"/>
    <n v="17400.89"/>
    <n v="5900.02"/>
    <n v="19480.91"/>
    <n v="-1801.99"/>
    <x v="2"/>
    <x v="7"/>
    <n v="119255.21"/>
    <x v="57"/>
    <x v="1"/>
  </r>
  <r>
    <x v="9"/>
    <n v="20"/>
    <s v="1       "/>
    <x v="0"/>
    <s v="Outros Transportes"/>
    <x v="160"/>
    <n v="0"/>
    <n v="550.75"/>
    <n v="3599.37"/>
    <n v="1273.24"/>
    <n v="-1929.55"/>
    <n v="10163.48"/>
    <n v="2670.41"/>
    <n v="414.29"/>
    <n v="1086.32"/>
    <x v="2"/>
    <x v="0"/>
    <n v="21213.89"/>
    <x v="58"/>
    <x v="0"/>
  </r>
  <r>
    <x v="9"/>
    <n v="20"/>
    <s v="1       "/>
    <x v="10"/>
    <s v="Outros Transportes"/>
    <x v="3"/>
    <n v="0"/>
    <n v="0"/>
    <n v="0"/>
    <n v="0"/>
    <n v="0"/>
    <n v="0"/>
    <n v="0"/>
    <n v="0"/>
    <n v="0"/>
    <x v="2"/>
    <x v="0"/>
    <n v="0"/>
    <x v="2"/>
    <x v="0"/>
  </r>
  <r>
    <x v="9"/>
    <n v="20"/>
    <s v="1       "/>
    <x v="21"/>
    <s v="Outros Transportes"/>
    <x v="3"/>
    <n v="0"/>
    <n v="0"/>
    <n v="0"/>
    <n v="0"/>
    <n v="0"/>
    <n v="0"/>
    <n v="0"/>
    <n v="0"/>
    <n v="0"/>
    <x v="2"/>
    <x v="0"/>
    <n v="0"/>
    <x v="2"/>
    <x v="0"/>
  </r>
  <r>
    <x v="9"/>
    <n v="20"/>
    <s v="1       "/>
    <x v="13"/>
    <s v="Outros Transportes"/>
    <x v="3"/>
    <n v="0"/>
    <n v="0"/>
    <n v="0"/>
    <n v="0"/>
    <n v="0"/>
    <n v="71.7"/>
    <n v="64.430000000000007"/>
    <n v="0"/>
    <n v="56.27"/>
    <x v="2"/>
    <x v="0"/>
    <n v="192.4"/>
    <x v="59"/>
    <x v="0"/>
  </r>
  <r>
    <x v="9"/>
    <n v="20"/>
    <s v="1       "/>
    <x v="1"/>
    <s v="Outros Transportes"/>
    <x v="161"/>
    <n v="2768.83"/>
    <n v="2613.89"/>
    <n v="2919.83"/>
    <n v="693.23"/>
    <n v="796.81"/>
    <n v="461.33"/>
    <n v="461.33"/>
    <n v="915.41"/>
    <n v="1542.63"/>
    <x v="2"/>
    <x v="0"/>
    <n v="15870.099999999999"/>
    <x v="60"/>
    <x v="1"/>
  </r>
  <r>
    <x v="9"/>
    <n v="20"/>
    <s v="2       "/>
    <x v="10"/>
    <s v="Outros Transportes Modulos e Mis"/>
    <x v="3"/>
    <n v="0"/>
    <n v="280"/>
    <n v="0"/>
    <n v="143"/>
    <n v="0"/>
    <n v="0"/>
    <n v="400.48"/>
    <n v="0"/>
    <n v="0"/>
    <x v="2"/>
    <x v="0"/>
    <n v="823.48"/>
    <x v="61"/>
    <x v="0"/>
  </r>
  <r>
    <x v="9"/>
    <n v="20"/>
    <s v="2       "/>
    <x v="1"/>
    <s v="Outros Transportes"/>
    <x v="162"/>
    <n v="547.13"/>
    <n v="551.41"/>
    <n v="539.69000000000005"/>
    <n v="809.52"/>
    <n v="251.63"/>
    <n v="145.69"/>
    <n v="145.69"/>
    <n v="289.08"/>
    <n v="487.14"/>
    <x v="2"/>
    <x v="0"/>
    <n v="4383.21"/>
    <x v="62"/>
    <x v="1"/>
  </r>
  <r>
    <x v="9"/>
    <n v="25"/>
    <s v="1       "/>
    <x v="0"/>
    <s v="Outros Transportes"/>
    <x v="163"/>
    <n v="102.94"/>
    <n v="430.41"/>
    <n v="3399.95"/>
    <n v="1290.23"/>
    <n v="-1523.93"/>
    <n v="7344.67"/>
    <n v="2344.39"/>
    <n v="1593.5"/>
    <n v="862.42"/>
    <x v="2"/>
    <x v="1"/>
    <n v="17336.169999999998"/>
    <x v="63"/>
    <x v="0"/>
  </r>
  <r>
    <x v="9"/>
    <n v="25"/>
    <s v="1       "/>
    <x v="1"/>
    <s v="Outros Transportes"/>
    <x v="164"/>
    <n v="5252.32"/>
    <n v="2438.58"/>
    <n v="0"/>
    <n v="3084.73"/>
    <n v="2438.58"/>
    <n v="1598.62"/>
    <n v="0"/>
    <n v="4115.8"/>
    <n v="3712.68"/>
    <x v="2"/>
    <x v="1"/>
    <n v="25267.469999999998"/>
    <x v="64"/>
    <x v="1"/>
  </r>
  <r>
    <x v="9"/>
    <n v="25"/>
    <s v="2       "/>
    <x v="10"/>
    <s v="Outros Transportes"/>
    <x v="3"/>
    <n v="0"/>
    <n v="0"/>
    <n v="499.12"/>
    <n v="0"/>
    <n v="0"/>
    <n v="0"/>
    <n v="0"/>
    <n v="0"/>
    <n v="0"/>
    <x v="2"/>
    <x v="1"/>
    <n v="499.12"/>
    <x v="65"/>
    <x v="0"/>
  </r>
  <r>
    <x v="9"/>
    <n v="25"/>
    <s v="2       "/>
    <x v="1"/>
    <s v="Outros Transportes DG Sert"/>
    <x v="3"/>
    <n v="2004.95"/>
    <n v="2330.4299999999998"/>
    <n v="0"/>
    <n v="3398.03"/>
    <n v="0"/>
    <n v="1364.63"/>
    <n v="0"/>
    <n v="0"/>
    <n v="0"/>
    <x v="2"/>
    <x v="1"/>
    <n v="9098.0400000000009"/>
    <x v="66"/>
    <x v="1"/>
  </r>
  <r>
    <x v="9"/>
    <n v="28"/>
    <s v="1       "/>
    <x v="0"/>
    <s v="Outros Transportes"/>
    <x v="165"/>
    <n v="1144.3599999999999"/>
    <n v="0"/>
    <n v="689.7"/>
    <n v="0"/>
    <n v="398.33"/>
    <n v="1033.71"/>
    <n v="1169.72"/>
    <n v="45.47"/>
    <n v="59.94"/>
    <x v="2"/>
    <x v="2"/>
    <n v="5681.23"/>
    <x v="67"/>
    <x v="0"/>
  </r>
  <r>
    <x v="9"/>
    <n v="28"/>
    <s v="1       "/>
    <x v="21"/>
    <s v="Outros Transportes"/>
    <x v="3"/>
    <n v="0"/>
    <n v="0"/>
    <n v="0"/>
    <n v="0"/>
    <n v="0"/>
    <n v="0"/>
    <n v="0"/>
    <n v="0"/>
    <n v="29.95"/>
    <x v="2"/>
    <x v="2"/>
    <n v="29.95"/>
    <x v="68"/>
    <x v="0"/>
  </r>
  <r>
    <x v="9"/>
    <n v="28"/>
    <s v="1       "/>
    <x v="13"/>
    <s v="Outros Transportes"/>
    <x v="3"/>
    <n v="0"/>
    <n v="0"/>
    <n v="0"/>
    <n v="0"/>
    <n v="0"/>
    <n v="71.7"/>
    <n v="0"/>
    <n v="0"/>
    <n v="0"/>
    <x v="2"/>
    <x v="2"/>
    <n v="71.7"/>
    <x v="69"/>
    <x v="0"/>
  </r>
  <r>
    <x v="9"/>
    <n v="28"/>
    <s v="1       "/>
    <x v="1"/>
    <s v="Outros Transportes"/>
    <x v="3"/>
    <n v="0"/>
    <n v="7925.37"/>
    <n v="5309.06"/>
    <n v="13595.03"/>
    <n v="5973.36"/>
    <n v="11379.4"/>
    <n v="6800.92"/>
    <n v="4276.92"/>
    <n v="8717.5400000000009"/>
    <x v="2"/>
    <x v="2"/>
    <n v="63977.599999999999"/>
    <x v="70"/>
    <x v="1"/>
  </r>
  <r>
    <x v="9"/>
    <n v="28"/>
    <s v="2       "/>
    <x v="1"/>
    <s v="Outros Transportes"/>
    <x v="3"/>
    <n v="0"/>
    <n v="4594.97"/>
    <n v="0"/>
    <n v="0"/>
    <n v="0"/>
    <n v="0"/>
    <n v="0"/>
    <n v="0"/>
    <n v="0"/>
    <x v="2"/>
    <x v="2"/>
    <n v="4594.97"/>
    <x v="71"/>
    <x v="1"/>
  </r>
  <r>
    <x v="9"/>
    <n v="30"/>
    <s v="1       "/>
    <x v="0"/>
    <s v="Outros Transportes"/>
    <x v="166"/>
    <n v="392.76"/>
    <n v="1426.71"/>
    <n v="757.11"/>
    <n v="2566.65"/>
    <n v="2639.86"/>
    <n v="4539.2"/>
    <n v="2550.48"/>
    <n v="750.59"/>
    <n v="1890.63"/>
    <x v="2"/>
    <x v="3"/>
    <n v="17797.960000000003"/>
    <x v="72"/>
    <x v="0"/>
  </r>
  <r>
    <x v="9"/>
    <n v="30"/>
    <s v="1       "/>
    <x v="4"/>
    <s v="Outros Transportes"/>
    <x v="3"/>
    <n v="220"/>
    <n v="1134.3699999999999"/>
    <n v="199.65"/>
    <n v="136.12"/>
    <n v="3825.5"/>
    <n v="0"/>
    <n v="957.41"/>
    <n v="0"/>
    <n v="653.4"/>
    <x v="2"/>
    <x v="3"/>
    <n v="7126.4499999999989"/>
    <x v="73"/>
    <x v="0"/>
  </r>
  <r>
    <x v="9"/>
    <n v="30"/>
    <s v="1       "/>
    <x v="1"/>
    <s v="Outros Transportes"/>
    <x v="167"/>
    <n v="0"/>
    <n v="1708.22"/>
    <n v="3052.84"/>
    <n v="1502.01"/>
    <n v="2695.94"/>
    <n v="1004.27"/>
    <n v="832.92"/>
    <n v="1357.34"/>
    <n v="-125.56"/>
    <x v="2"/>
    <x v="3"/>
    <n v="13650.500000000002"/>
    <x v="74"/>
    <x v="1"/>
  </r>
  <r>
    <x v="9"/>
    <n v="30"/>
    <s v="2       "/>
    <x v="0"/>
    <s v="Outros Transportes"/>
    <x v="3"/>
    <n v="0"/>
    <n v="0"/>
    <n v="0"/>
    <n v="0"/>
    <n v="0"/>
    <n v="0"/>
    <n v="0"/>
    <n v="0"/>
    <n v="0"/>
    <x v="2"/>
    <x v="3"/>
    <n v="0"/>
    <x v="2"/>
    <x v="0"/>
  </r>
  <r>
    <x v="9"/>
    <n v="30"/>
    <s v="2       "/>
    <x v="10"/>
    <s v="Outros Transportes Modulos e Mis"/>
    <x v="3"/>
    <n v="0"/>
    <n v="330.75"/>
    <n v="0"/>
    <n v="0"/>
    <n v="0"/>
    <n v="0"/>
    <n v="0"/>
    <n v="0"/>
    <n v="0"/>
    <x v="2"/>
    <x v="3"/>
    <n v="330.75"/>
    <x v="75"/>
    <x v="0"/>
  </r>
  <r>
    <x v="9"/>
    <n v="30"/>
    <s v="2       "/>
    <x v="1"/>
    <s v="Outros Transportes DG Contagem"/>
    <x v="167"/>
    <n v="0"/>
    <n v="1708.22"/>
    <n v="2868.84"/>
    <n v="1490.04"/>
    <n v="0"/>
    <n v="766.93"/>
    <n v="636.07000000000005"/>
    <n v="1036.56"/>
    <n v="2231.7800000000002"/>
    <x v="2"/>
    <x v="3"/>
    <n v="12360.96"/>
    <x v="76"/>
    <x v="1"/>
  </r>
  <r>
    <x v="9"/>
    <n v="31"/>
    <s v="1       "/>
    <x v="0"/>
    <s v="Outros Transportes"/>
    <x v="3"/>
    <n v="0"/>
    <n v="312.91000000000003"/>
    <n v="0"/>
    <n v="1001.48"/>
    <n v="2711.98"/>
    <n v="623.54999999999995"/>
    <n v="1649.5"/>
    <n v="602.25"/>
    <n v="-69.400000000000006"/>
    <x v="2"/>
    <x v="4"/>
    <n v="6832.27"/>
    <x v="77"/>
    <x v="0"/>
  </r>
  <r>
    <x v="9"/>
    <n v="31"/>
    <s v="1       "/>
    <x v="9"/>
    <s v="Outros Transportes Membranas"/>
    <x v="3"/>
    <n v="0"/>
    <n v="0"/>
    <n v="0"/>
    <n v="0"/>
    <n v="0"/>
    <n v="0"/>
    <n v="0"/>
    <n v="584.47"/>
    <n v="0"/>
    <x v="2"/>
    <x v="4"/>
    <n v="584.47"/>
    <x v="78"/>
    <x v="0"/>
  </r>
  <r>
    <x v="9"/>
    <n v="31"/>
    <s v="1       "/>
    <x v="1"/>
    <s v="Outros Transportes"/>
    <x v="168"/>
    <n v="0"/>
    <n v="0"/>
    <n v="0"/>
    <n v="368.77"/>
    <n v="637.5"/>
    <n v="0"/>
    <n v="0"/>
    <n v="0"/>
    <n v="0"/>
    <x v="2"/>
    <x v="4"/>
    <n v="1160"/>
    <x v="79"/>
    <x v="1"/>
  </r>
  <r>
    <x v="9"/>
    <n v="31"/>
    <s v="2       "/>
    <x v="0"/>
    <s v="Outros Transportes"/>
    <x v="3"/>
    <n v="0"/>
    <n v="0"/>
    <n v="0"/>
    <n v="0"/>
    <n v="0"/>
    <n v="0"/>
    <n v="0"/>
    <n v="0"/>
    <n v="0"/>
    <x v="2"/>
    <x v="4"/>
    <n v="0"/>
    <x v="2"/>
    <x v="0"/>
  </r>
  <r>
    <x v="9"/>
    <n v="31"/>
    <s v="2       "/>
    <x v="10"/>
    <s v="Outros Transportes"/>
    <x v="3"/>
    <n v="0"/>
    <n v="0"/>
    <n v="0"/>
    <n v="0"/>
    <n v="0"/>
    <n v="0"/>
    <n v="0"/>
    <n v="0"/>
    <n v="0"/>
    <x v="2"/>
    <x v="4"/>
    <n v="0"/>
    <x v="2"/>
    <x v="0"/>
  </r>
  <r>
    <x v="9"/>
    <n v="31"/>
    <s v="2       "/>
    <x v="7"/>
    <s v="Outros Transportes"/>
    <x v="3"/>
    <n v="0"/>
    <n v="0"/>
    <n v="0"/>
    <n v="0"/>
    <n v="0"/>
    <n v="3166.71"/>
    <n v="0"/>
    <n v="3167.08"/>
    <n v="1583.54"/>
    <x v="2"/>
    <x v="4"/>
    <n v="7917.33"/>
    <x v="80"/>
    <x v="0"/>
  </r>
  <r>
    <x v="9"/>
    <n v="31"/>
    <s v="2       "/>
    <x v="1"/>
    <s v="Outros Transportes"/>
    <x v="169"/>
    <n v="0"/>
    <n v="7173.48"/>
    <n v="0"/>
    <n v="7726.92"/>
    <n v="637.5"/>
    <n v="0"/>
    <n v="0"/>
    <n v="0"/>
    <n v="0"/>
    <x v="2"/>
    <x v="4"/>
    <n v="15680.72"/>
    <x v="81"/>
    <x v="1"/>
  </r>
  <r>
    <x v="9"/>
    <n v="73"/>
    <s v="1       "/>
    <x v="6"/>
    <s v="Outros Transportes - Líquido"/>
    <x v="3"/>
    <n v="0"/>
    <n v="0"/>
    <n v="0"/>
    <n v="0"/>
    <n v="0"/>
    <n v="1633.5"/>
    <n v="709.38"/>
    <n v="0"/>
    <n v="287.38"/>
    <x v="2"/>
    <x v="5"/>
    <n v="2630.26"/>
    <x v="82"/>
    <x v="0"/>
  </r>
  <r>
    <x v="9"/>
    <n v="73"/>
    <s v="1       "/>
    <x v="0"/>
    <s v="Outros Transportes"/>
    <x v="170"/>
    <n v="465.35"/>
    <n v="556.07000000000005"/>
    <n v="3734.58"/>
    <n v="2577.66"/>
    <n v="3610.28"/>
    <n v="5134.32"/>
    <n v="2567.63"/>
    <n v="298.14"/>
    <n v="-277.02999999999997"/>
    <x v="2"/>
    <x v="5"/>
    <n v="22892.31"/>
    <x v="83"/>
    <x v="0"/>
  </r>
  <r>
    <x v="9"/>
    <n v="73"/>
    <s v="1       "/>
    <x v="1"/>
    <s v="Outros Transportes"/>
    <x v="171"/>
    <n v="10886"/>
    <n v="1954.4"/>
    <n v="2146.0300000000002"/>
    <n v="2130.35"/>
    <n v="1552.33"/>
    <n v="1278.05"/>
    <n v="1226.03"/>
    <n v="2117.7399999999998"/>
    <n v="1558.15"/>
    <x v="2"/>
    <x v="5"/>
    <n v="39918.58"/>
    <x v="84"/>
    <x v="1"/>
  </r>
  <r>
    <x v="9"/>
    <n v="73"/>
    <s v="2       "/>
    <x v="10"/>
    <s v="Outros Transportes"/>
    <x v="172"/>
    <n v="5181.66"/>
    <n v="3512.25"/>
    <n v="7324.87"/>
    <n v="4267.34"/>
    <n v="11067.14"/>
    <n v="6683.92"/>
    <n v="14562.46"/>
    <n v="8167.5"/>
    <n v="6396.21"/>
    <x v="2"/>
    <x v="5"/>
    <n v="85868.23"/>
    <x v="85"/>
    <x v="0"/>
  </r>
  <r>
    <x v="9"/>
    <n v="73"/>
    <s v="2       "/>
    <x v="1"/>
    <s v="Outros Transportes"/>
    <x v="173"/>
    <n v="8344.66"/>
    <n v="858.85"/>
    <n v="1140.3800000000001"/>
    <n v="984.2"/>
    <n v="919.53"/>
    <n v="884.16"/>
    <n v="751.54"/>
    <n v="1485.22"/>
    <n v="2439.19"/>
    <x v="2"/>
    <x v="5"/>
    <n v="26734.260000000002"/>
    <x v="86"/>
    <x v="1"/>
  </r>
  <r>
    <x v="9"/>
    <n v="80"/>
    <s v="2       "/>
    <x v="0"/>
    <s v="Outros Transportes Acondicionamento Gaso"/>
    <x v="3"/>
    <n v="0"/>
    <n v="0"/>
    <n v="0"/>
    <n v="0"/>
    <n v="0"/>
    <n v="667.01"/>
    <n v="635.25"/>
    <n v="0"/>
    <n v="1270.5"/>
    <x v="2"/>
    <x v="6"/>
    <n v="2572.7600000000002"/>
    <x v="87"/>
    <x v="0"/>
  </r>
  <r>
    <x v="9"/>
    <n v="80"/>
    <s v="2       "/>
    <x v="10"/>
    <s v="Outros Transportes"/>
    <x v="174"/>
    <n v="0"/>
    <n v="0"/>
    <n v="0"/>
    <n v="4170.1400000000003"/>
    <n v="7275"/>
    <n v="7275"/>
    <n v="7275.01"/>
    <n v="0"/>
    <n v="0"/>
    <x v="2"/>
    <x v="6"/>
    <n v="39910.14"/>
    <x v="88"/>
    <x v="0"/>
  </r>
  <r>
    <x v="9"/>
    <n v="80"/>
    <s v="2       "/>
    <x v="1"/>
    <s v="Outros Transportes"/>
    <x v="3"/>
    <n v="4735.1000000000004"/>
    <n v="0"/>
    <n v="6170.82"/>
    <n v="12857.63"/>
    <n v="5969.41"/>
    <n v="6250.54"/>
    <n v="6704.13"/>
    <n v="4276.92"/>
    <n v="8717.5400000000009"/>
    <x v="2"/>
    <x v="6"/>
    <n v="55682.09"/>
    <x v="89"/>
    <x v="1"/>
  </r>
  <r>
    <x v="9"/>
    <n v="93"/>
    <s v="1       "/>
    <x v="1"/>
    <s v="Outros Transportes"/>
    <x v="175"/>
    <n v="17102.93"/>
    <n v="19514.349999999999"/>
    <n v="21463.51"/>
    <n v="1995.14"/>
    <n v="8331.4500000000007"/>
    <n v="9195.98"/>
    <n v="6638.65"/>
    <n v="14462.03"/>
    <n v="13135.06"/>
    <x v="2"/>
    <x v="7"/>
    <n v="133232.75"/>
    <x v="90"/>
    <x v="1"/>
  </r>
  <r>
    <x v="9"/>
    <n v="93"/>
    <s v="2       "/>
    <x v="10"/>
    <s v="Outros Transportes"/>
    <x v="3"/>
    <n v="0"/>
    <n v="0"/>
    <n v="0"/>
    <n v="0"/>
    <n v="0"/>
    <n v="3301.5"/>
    <n v="0"/>
    <n v="0"/>
    <n v="0"/>
    <x v="2"/>
    <x v="7"/>
    <n v="3301.5"/>
    <x v="91"/>
    <x v="0"/>
  </r>
  <r>
    <x v="9"/>
    <n v="93"/>
    <s v="2       "/>
    <x v="1"/>
    <s v="Outros Transportes"/>
    <x v="176"/>
    <n v="6547.12"/>
    <n v="6419.28"/>
    <n v="7818.23"/>
    <n v="592.14"/>
    <n v="5326.67"/>
    <n v="5879.41"/>
    <n v="4244.38"/>
    <n v="8464.0300000000007"/>
    <n v="5407.78"/>
    <x v="2"/>
    <x v="7"/>
    <n v="58844.329999999994"/>
    <x v="92"/>
    <x v="1"/>
  </r>
  <r>
    <x v="10"/>
    <n v="20"/>
    <s v="1       "/>
    <x v="1"/>
    <s v="Frete Variavel Vendas"/>
    <x v="177"/>
    <n v="38714.080000000002"/>
    <n v="31852.880000000001"/>
    <n v="36225.94"/>
    <n v="84029.74"/>
    <n v="25703.4"/>
    <n v="27307.06"/>
    <n v="29264.99"/>
    <n v="37800.81"/>
    <n v="34862.03"/>
    <x v="2"/>
    <x v="0"/>
    <n v="379082.28"/>
    <x v="93"/>
    <x v="1"/>
  </r>
  <r>
    <x v="10"/>
    <n v="20"/>
    <s v="2       "/>
    <x v="1"/>
    <s v="Frete Variavel Vendas"/>
    <x v="178"/>
    <n v="7650.2"/>
    <n v="6429.25"/>
    <n v="6695.93"/>
    <n v="18682.27"/>
    <n v="8176.57"/>
    <n v="7451.3"/>
    <n v="8041.98"/>
    <n v="10736.21"/>
    <n v="9911.5400000000009"/>
    <x v="2"/>
    <x v="0"/>
    <n v="90465.38"/>
    <x v="94"/>
    <x v="1"/>
  </r>
  <r>
    <x v="10"/>
    <n v="25"/>
    <s v="1       "/>
    <x v="1"/>
    <s v="Frete Variavel Vendas"/>
    <x v="179"/>
    <n v="35082.99"/>
    <n v="30142.04"/>
    <n v="0"/>
    <n v="26295.46"/>
    <n v="21460.04"/>
    <n v="17930.48"/>
    <n v="0"/>
    <n v="49689.91"/>
    <n v="18901.02"/>
    <x v="2"/>
    <x v="1"/>
    <n v="240581.32"/>
    <x v="95"/>
    <x v="1"/>
  </r>
  <r>
    <x v="10"/>
    <n v="25"/>
    <s v="2       "/>
    <x v="1"/>
    <s v="Frete Variavel Vendas"/>
    <x v="180"/>
    <n v="2967.48"/>
    <n v="6794.98"/>
    <n v="31.5"/>
    <n v="9979.7900000000009"/>
    <n v="10988.47"/>
    <n v="6166.45"/>
    <n v="0"/>
    <n v="15843.04"/>
    <n v="5331.06"/>
    <x v="2"/>
    <x v="1"/>
    <n v="68913.429999999993"/>
    <x v="96"/>
    <x v="1"/>
  </r>
  <r>
    <x v="10"/>
    <n v="28"/>
    <s v="1       "/>
    <x v="1"/>
    <s v="Frete Variavel Vendas"/>
    <x v="181"/>
    <n v="11745.87"/>
    <n v="23832.38"/>
    <n v="16177.27"/>
    <n v="29846.51"/>
    <n v="15557.39"/>
    <n v="20099.3"/>
    <n v="20661.27"/>
    <n v="11626.66"/>
    <n v="22161.53"/>
    <x v="2"/>
    <x v="2"/>
    <n v="181948.87"/>
    <x v="97"/>
    <x v="1"/>
  </r>
  <r>
    <x v="10"/>
    <n v="30"/>
    <s v="1       "/>
    <x v="1"/>
    <s v="Frete Variavel Vendas"/>
    <x v="182"/>
    <n v="1366.5"/>
    <n v="15102.7"/>
    <n v="29952.34"/>
    <n v="21041.83"/>
    <n v="5445"/>
    <n v="9609.2099999999991"/>
    <n v="6695.88"/>
    <n v="5149.1499999999996"/>
    <n v="9750.31"/>
    <x v="2"/>
    <x v="3"/>
    <n v="116848.75"/>
    <x v="98"/>
    <x v="1"/>
  </r>
  <r>
    <x v="10"/>
    <n v="30"/>
    <s v="2       "/>
    <x v="1"/>
    <s v="Frete Variavel Vendas"/>
    <x v="183"/>
    <n v="1366.51"/>
    <n v="15102.69"/>
    <n v="24711.89"/>
    <n v="12833.99"/>
    <n v="4537.5"/>
    <n v="7338.25"/>
    <n v="5113.43"/>
    <n v="3932.25"/>
    <n v="-363.73"/>
    <x v="2"/>
    <x v="3"/>
    <n v="87308.62000000001"/>
    <x v="99"/>
    <x v="1"/>
  </r>
  <r>
    <x v="10"/>
    <n v="31"/>
    <s v="1       "/>
    <x v="1"/>
    <s v="Frete Variavel Vendas"/>
    <x v="184"/>
    <n v="0"/>
    <n v="0"/>
    <n v="0"/>
    <n v="0"/>
    <n v="18824.650000000001"/>
    <n v="33549.9"/>
    <n v="23254.02"/>
    <n v="0"/>
    <n v="21492.84"/>
    <x v="2"/>
    <x v="4"/>
    <n v="98933.38"/>
    <x v="100"/>
    <x v="1"/>
  </r>
  <r>
    <x v="10"/>
    <n v="31"/>
    <s v="2       "/>
    <x v="1"/>
    <s v="Frete Variavel Vendas"/>
    <x v="185"/>
    <n v="0"/>
    <n v="37242.79"/>
    <n v="0"/>
    <n v="44024.58"/>
    <n v="15469.01"/>
    <n v="38556.69"/>
    <n v="21511.84"/>
    <n v="0"/>
    <n v="20659.099999999999"/>
    <x v="2"/>
    <x v="4"/>
    <n v="179143.18"/>
    <x v="101"/>
    <x v="1"/>
  </r>
  <r>
    <x v="10"/>
    <n v="73"/>
    <s v="1       "/>
    <x v="1"/>
    <s v="Frete Variavel Vendas"/>
    <x v="186"/>
    <n v="32812.11"/>
    <n v="20799.04"/>
    <n v="31749.77"/>
    <n v="24552.45"/>
    <n v="34167.61"/>
    <n v="23946.31"/>
    <n v="20258.21"/>
    <n v="29785.16"/>
    <n v="25889.26"/>
    <x v="2"/>
    <x v="5"/>
    <n v="316493.08"/>
    <x v="102"/>
    <x v="1"/>
  </r>
  <r>
    <x v="10"/>
    <n v="73"/>
    <s v="2       "/>
    <x v="1"/>
    <s v="Frete Variavel Vendas"/>
    <x v="187"/>
    <n v="22775.77"/>
    <n v="11903.85"/>
    <n v="16871.62"/>
    <n v="13701.88"/>
    <n v="11528.82"/>
    <n v="13929.31"/>
    <n v="12416.33"/>
    <n v="18255.419999999998"/>
    <n v="18016.53"/>
    <x v="2"/>
    <x v="5"/>
    <n v="182365.04999999996"/>
    <x v="103"/>
    <x v="1"/>
  </r>
  <r>
    <x v="10"/>
    <n v="80"/>
    <s v="2       "/>
    <x v="1"/>
    <s v="Frete Variavel Vendas"/>
    <x v="188"/>
    <n v="13629.81"/>
    <n v="3638.87"/>
    <n v="4574.34"/>
    <n v="36932.269999999997"/>
    <n v="15125.4"/>
    <n v="18357.45"/>
    <n v="20661.27"/>
    <n v="11194.65"/>
    <n v="21945.53"/>
    <x v="2"/>
    <x v="6"/>
    <n v="162126.21"/>
    <x v="104"/>
    <x v="1"/>
  </r>
  <r>
    <x v="10"/>
    <n v="93"/>
    <s v="1       "/>
    <x v="1"/>
    <s v="Frete Variavel Vendas"/>
    <x v="189"/>
    <n v="47898.52"/>
    <n v="37692.5"/>
    <n v="50952.74"/>
    <n v="53869.05"/>
    <n v="53020.01"/>
    <n v="42216.01"/>
    <n v="31928.16"/>
    <n v="29590.400000000001"/>
    <n v="47691.66"/>
    <x v="2"/>
    <x v="7"/>
    <n v="434412.57000000007"/>
    <x v="105"/>
    <x v="1"/>
  </r>
  <r>
    <x v="10"/>
    <n v="93"/>
    <s v="2       "/>
    <x v="1"/>
    <s v="Frete Variavel Vendas"/>
    <x v="190"/>
    <n v="18259.669999999998"/>
    <n v="12363.94"/>
    <n v="18559.87"/>
    <n v="19940.93"/>
    <n v="29595.759999999998"/>
    <n v="26990.560000000001"/>
    <n v="15660.31"/>
    <n v="18918.45"/>
    <n v="28789.32"/>
    <x v="2"/>
    <x v="7"/>
    <n v="203339.59000000003"/>
    <x v="106"/>
    <x v="1"/>
  </r>
  <r>
    <x v="11"/>
    <n v="20"/>
    <s v="1       "/>
    <x v="0"/>
    <s v="Fretes Extraordinários Acondicio"/>
    <x v="191"/>
    <n v="3144.53"/>
    <n v="3123.67"/>
    <n v="3144.52"/>
    <n v="3144.52"/>
    <n v="2853.66"/>
    <n v="2853.66"/>
    <n v="2853.66"/>
    <n v="2853.66"/>
    <n v="241.62"/>
    <x v="2"/>
    <x v="0"/>
    <n v="27335.39"/>
    <x v="107"/>
    <x v="0"/>
  </r>
  <r>
    <x v="11"/>
    <n v="20"/>
    <s v="1       "/>
    <x v="1"/>
    <s v="Fretes Extraordinários Distribui"/>
    <x v="192"/>
    <n v="3728.72"/>
    <n v="3195.9"/>
    <n v="3774.13"/>
    <n v="3738.89"/>
    <n v="6654.79"/>
    <n v="4920.2299999999996"/>
    <n v="7767.61"/>
    <n v="9497.5400000000009"/>
    <n v="11785.04"/>
    <x v="2"/>
    <x v="0"/>
    <n v="58053.35"/>
    <x v="108"/>
    <x v="1"/>
  </r>
  <r>
    <x v="11"/>
    <n v="20"/>
    <s v="2       "/>
    <x v="1"/>
    <s v="Fretes Extraordinários DG Camp"/>
    <x v="193"/>
    <n v="736.82"/>
    <n v="585.57000000000005"/>
    <n v="697.63"/>
    <n v="1180.33"/>
    <n v="2101.5100000000002"/>
    <n v="1553.77"/>
    <n v="2015.49"/>
    <n v="2999.25"/>
    <n v="3721.6"/>
    <x v="2"/>
    <x v="0"/>
    <n v="16275.300000000001"/>
    <x v="109"/>
    <x v="1"/>
  </r>
  <r>
    <x v="11"/>
    <n v="25"/>
    <s v="1       "/>
    <x v="1"/>
    <s v="Fretes Extraordinários Distribui"/>
    <x v="194"/>
    <n v="3360.17"/>
    <n v="3453.97"/>
    <n v="0"/>
    <n v="4164.0600000000004"/>
    <n v="14682.08"/>
    <n v="10595.65"/>
    <n v="0"/>
    <n v="18284.36"/>
    <n v="8056.03"/>
    <x v="2"/>
    <x v="1"/>
    <n v="65216.22"/>
    <x v="110"/>
    <x v="1"/>
  </r>
  <r>
    <x v="11"/>
    <n v="25"/>
    <s v="2       "/>
    <x v="1"/>
    <s v="Fretes Extraordinários DG Sert"/>
    <x v="195"/>
    <n v="1067.3599999999999"/>
    <n v="2387.13"/>
    <n v="47.25"/>
    <n v="3252.71"/>
    <n v="3097.92"/>
    <n v="1364.64"/>
    <n v="0"/>
    <n v="4087.89"/>
    <n v="2272.21"/>
    <x v="2"/>
    <x v="1"/>
    <n v="25645.78"/>
    <x v="111"/>
    <x v="1"/>
  </r>
  <r>
    <x v="11"/>
    <n v="28"/>
    <s v="1       "/>
    <x v="19"/>
    <s v="Fretes Extraordinários"/>
    <x v="3"/>
    <n v="0"/>
    <n v="0"/>
    <n v="0"/>
    <n v="0"/>
    <n v="0"/>
    <n v="0"/>
    <n v="0"/>
    <n v="0"/>
    <n v="0"/>
    <x v="2"/>
    <x v="2"/>
    <n v="0"/>
    <x v="2"/>
    <x v="1"/>
  </r>
  <r>
    <x v="11"/>
    <n v="28"/>
    <s v="1       "/>
    <x v="1"/>
    <s v="Fretes Extraordinários Distrib."/>
    <x v="3"/>
    <n v="0"/>
    <n v="1677.61"/>
    <n v="6548.66"/>
    <n v="28314.57"/>
    <n v="12452.86"/>
    <n v="6944.37"/>
    <n v="10424.08"/>
    <n v="8482.24"/>
    <n v="9907.48"/>
    <x v="2"/>
    <x v="2"/>
    <n v="84751.87"/>
    <x v="112"/>
    <x v="1"/>
  </r>
  <r>
    <x v="11"/>
    <n v="30"/>
    <s v="1       "/>
    <x v="1"/>
    <s v="Fretes Extraordinários Distribui"/>
    <x v="3"/>
    <n v="0"/>
    <n v="368.32"/>
    <n v="501.98"/>
    <n v="607.72"/>
    <n v="5581.14"/>
    <n v="3435.73"/>
    <n v="3056.7"/>
    <n v="7870.82"/>
    <n v="6512.31"/>
    <x v="2"/>
    <x v="3"/>
    <n v="27934.720000000001"/>
    <x v="113"/>
    <x v="1"/>
  </r>
  <r>
    <x v="11"/>
    <n v="30"/>
    <s v="2       "/>
    <x v="1"/>
    <s v="Fretes Extraordinários DG Contag"/>
    <x v="3"/>
    <n v="0"/>
    <n v="368.44"/>
    <n v="412.37"/>
    <n v="607.72"/>
    <n v="4108.3599999999997"/>
    <n v="2623.77"/>
    <n v="2334.31"/>
    <n v="6010.7"/>
    <n v="4973.25"/>
    <x v="2"/>
    <x v="3"/>
    <n v="21438.92"/>
    <x v="114"/>
    <x v="1"/>
  </r>
  <r>
    <x v="11"/>
    <n v="31"/>
    <s v="1       "/>
    <x v="1"/>
    <s v="Fretes Extraordinários Distribui"/>
    <x v="3"/>
    <n v="0"/>
    <n v="0"/>
    <n v="0"/>
    <n v="1496.89"/>
    <n v="7153.57"/>
    <n v="0"/>
    <n v="0"/>
    <n v="0"/>
    <n v="11340.36"/>
    <x v="2"/>
    <x v="4"/>
    <n v="19990.82"/>
    <x v="115"/>
    <x v="1"/>
  </r>
  <r>
    <x v="11"/>
    <n v="31"/>
    <s v="2       "/>
    <x v="1"/>
    <s v="Fretes Extraordinários"/>
    <x v="3"/>
    <n v="0"/>
    <n v="5292.67"/>
    <n v="0"/>
    <n v="5997.99"/>
    <n v="6873.02"/>
    <n v="0"/>
    <n v="0"/>
    <n v="0"/>
    <n v="10895.65"/>
    <x v="2"/>
    <x v="4"/>
    <n v="29059.33"/>
    <x v="116"/>
    <x v="1"/>
  </r>
  <r>
    <x v="11"/>
    <n v="73"/>
    <s v="1       "/>
    <x v="1"/>
    <s v="Fretes Extraordinários Distribui"/>
    <x v="196"/>
    <n v="13749.79"/>
    <n v="15438.71"/>
    <n v="24837.15"/>
    <n v="17319.77"/>
    <n v="864.29"/>
    <n v="26640.92"/>
    <n v="23001.88"/>
    <n v="30858.560000000001"/>
    <n v="37426.18"/>
    <x v="2"/>
    <x v="5"/>
    <n v="249582.99"/>
    <x v="117"/>
    <x v="1"/>
  </r>
  <r>
    <x v="11"/>
    <n v="73"/>
    <s v="2       "/>
    <x v="1"/>
    <s v="Fretes Extraordinários Distribui"/>
    <x v="197"/>
    <n v="8285.14"/>
    <n v="8836"/>
    <n v="13198.31"/>
    <n v="8001.53"/>
    <n v="26140.12"/>
    <n v="16325.38"/>
    <n v="14097.92"/>
    <n v="18913.310000000001"/>
    <n v="22938.639999999999"/>
    <x v="2"/>
    <x v="5"/>
    <n v="152122.68"/>
    <x v="118"/>
    <x v="1"/>
  </r>
  <r>
    <x v="11"/>
    <n v="80"/>
    <s v="2       "/>
    <x v="1"/>
    <s v="Fretes Extraordinários Distribui"/>
    <x v="198"/>
    <n v="33140.699999999997"/>
    <n v="28716.33"/>
    <n v="-12315.91"/>
    <n v="31422.38"/>
    <n v="12452.85"/>
    <n v="10298.950000000001"/>
    <n v="10424.07"/>
    <n v="8482.2199999999993"/>
    <n v="9907.49"/>
    <x v="2"/>
    <x v="6"/>
    <n v="168023.14"/>
    <x v="119"/>
    <x v="1"/>
  </r>
  <r>
    <x v="12"/>
    <n v="20"/>
    <s v="1       "/>
    <x v="1"/>
    <s v="Pedagio s/frete DG Camp"/>
    <x v="199"/>
    <n v="12126.71"/>
    <n v="9653.4"/>
    <n v="10393.89"/>
    <n v="8592.27"/>
    <n v="5091.3"/>
    <n v="7477.49"/>
    <n v="7509.06"/>
    <n v="7247.55"/>
    <n v="13959.84"/>
    <x v="2"/>
    <x v="0"/>
    <n v="91298.41"/>
    <x v="120"/>
    <x v="1"/>
  </r>
  <r>
    <x v="12"/>
    <n v="20"/>
    <s v="2       "/>
    <x v="1"/>
    <s v="Pedagio s/frete DG Camp"/>
    <x v="200"/>
    <n v="2476.61"/>
    <n v="1838.76"/>
    <n v="1970.99"/>
    <n v="2101.62"/>
    <n v="1607.78"/>
    <n v="2361.31"/>
    <n v="2566.41"/>
    <n v="2288.6999999999998"/>
    <n v="4408.3599999999997"/>
    <x v="2"/>
    <x v="0"/>
    <n v="23708.730000000003"/>
    <x v="121"/>
    <x v="1"/>
  </r>
  <r>
    <x v="12"/>
    <n v="25"/>
    <s v="1       "/>
    <x v="15"/>
    <s v="Pedagio s/frete"/>
    <x v="3"/>
    <n v="0"/>
    <n v="0"/>
    <n v="0"/>
    <n v="0"/>
    <n v="0"/>
    <n v="0"/>
    <n v="0"/>
    <n v="0"/>
    <n v="0"/>
    <x v="2"/>
    <x v="1"/>
    <n v="0"/>
    <x v="2"/>
    <x v="0"/>
  </r>
  <r>
    <x v="12"/>
    <n v="25"/>
    <s v="1       "/>
    <x v="1"/>
    <s v="Pedagio s/frete DG Sert"/>
    <x v="201"/>
    <n v="4595.2700000000004"/>
    <n v="3681.67"/>
    <n v="4962.38"/>
    <n v="5043.26"/>
    <n v="5010.5200000000004"/>
    <n v="4314.53"/>
    <n v="3666.02"/>
    <n v="3222.06"/>
    <n v="4849.18"/>
    <x v="2"/>
    <x v="1"/>
    <n v="43469.89"/>
    <x v="122"/>
    <x v="1"/>
  </r>
  <r>
    <x v="12"/>
    <n v="25"/>
    <s v="1       "/>
    <x v="17"/>
    <s v="Pedagio s/frete"/>
    <x v="3"/>
    <n v="0"/>
    <n v="0"/>
    <n v="0"/>
    <n v="0"/>
    <n v="0"/>
    <n v="0"/>
    <n v="0"/>
    <n v="0"/>
    <n v="0"/>
    <x v="2"/>
    <x v="1"/>
    <n v="0"/>
    <x v="2"/>
    <x v="0"/>
  </r>
  <r>
    <x v="12"/>
    <n v="25"/>
    <s v="2       "/>
    <x v="1"/>
    <s v="Pedagio s/frete DG Sert"/>
    <x v="202"/>
    <n v="1821.27"/>
    <n v="1771.52"/>
    <n v="1838.18"/>
    <n v="2799.83"/>
    <n v="1875"/>
    <n v="1533.7"/>
    <n v="1337.03"/>
    <n v="702.44"/>
    <n v="1202.74"/>
    <x v="2"/>
    <x v="1"/>
    <n v="16493.860000000004"/>
    <x v="123"/>
    <x v="1"/>
  </r>
  <r>
    <x v="12"/>
    <n v="28"/>
    <s v="1       "/>
    <x v="19"/>
    <s v="Pedagio s/frete"/>
    <x v="3"/>
    <n v="0"/>
    <n v="564.55999999999995"/>
    <n v="0"/>
    <n v="0"/>
    <n v="0"/>
    <n v="0"/>
    <n v="0"/>
    <n v="0"/>
    <n v="0"/>
    <x v="2"/>
    <x v="2"/>
    <n v="564.55999999999995"/>
    <x v="124"/>
    <x v="1"/>
  </r>
  <r>
    <x v="12"/>
    <n v="28"/>
    <s v="1       "/>
    <x v="1"/>
    <s v="Pedagio s/frete DG PW"/>
    <x v="203"/>
    <n v="8307"/>
    <n v="2686.82"/>
    <n v="3775.43"/>
    <n v="3883.88"/>
    <n v="7150.12"/>
    <n v="4614.68"/>
    <n v="4031.11"/>
    <n v="6197.01"/>
    <n v="8119.62"/>
    <x v="2"/>
    <x v="2"/>
    <n v="56581.05000000001"/>
    <x v="125"/>
    <x v="1"/>
  </r>
  <r>
    <x v="12"/>
    <n v="30"/>
    <s v="1       "/>
    <x v="14"/>
    <s v="Pedagio s/frete DL Contagem"/>
    <x v="3"/>
    <n v="0"/>
    <n v="0"/>
    <n v="0"/>
    <n v="0"/>
    <n v="0"/>
    <n v="0"/>
    <n v="0"/>
    <n v="0"/>
    <n v="0"/>
    <x v="2"/>
    <x v="3"/>
    <n v="0"/>
    <x v="2"/>
    <x v="0"/>
  </r>
  <r>
    <x v="12"/>
    <n v="30"/>
    <s v="1       "/>
    <x v="1"/>
    <s v="Pedagio s/frete DG Contagem"/>
    <x v="204"/>
    <n v="528.92999999999995"/>
    <n v="1776.45"/>
    <n v="1049.22"/>
    <n v="382.15"/>
    <n v="460.17"/>
    <n v="460.17"/>
    <n v="536.75"/>
    <n v="200"/>
    <n v="305.77"/>
    <x v="2"/>
    <x v="3"/>
    <n v="6770.7199999999993"/>
    <x v="126"/>
    <x v="1"/>
  </r>
  <r>
    <x v="12"/>
    <n v="30"/>
    <s v="1       "/>
    <x v="16"/>
    <s v="Pedagio s/frete distribuicao CO2"/>
    <x v="3"/>
    <n v="0"/>
    <n v="0"/>
    <n v="0"/>
    <n v="0"/>
    <n v="0"/>
    <n v="0"/>
    <n v="0"/>
    <n v="0"/>
    <n v="0"/>
    <x v="2"/>
    <x v="3"/>
    <n v="0"/>
    <x v="2"/>
    <x v="0"/>
  </r>
  <r>
    <x v="12"/>
    <n v="30"/>
    <s v="2       "/>
    <x v="1"/>
    <s v="Pedagio s/frete"/>
    <x v="3"/>
    <n v="0"/>
    <n v="0"/>
    <n v="0"/>
    <n v="382.14"/>
    <n v="0"/>
    <n v="0"/>
    <n v="536.75"/>
    <n v="101.97"/>
    <n v="242.14"/>
    <x v="2"/>
    <x v="3"/>
    <n v="1263"/>
    <x v="127"/>
    <x v="1"/>
  </r>
  <r>
    <x v="12"/>
    <n v="31"/>
    <s v="1       "/>
    <x v="1"/>
    <s v="Pedagio s/frete DISTRIBUICAO GAS"/>
    <x v="205"/>
    <n v="335.11"/>
    <n v="259.11"/>
    <n v="865.61"/>
    <n v="92.03"/>
    <n v="0"/>
    <n v="0"/>
    <n v="0"/>
    <n v="0"/>
    <n v="0"/>
    <x v="2"/>
    <x v="4"/>
    <n v="1831.28"/>
    <x v="128"/>
    <x v="1"/>
  </r>
  <r>
    <x v="12"/>
    <n v="31"/>
    <s v="1       "/>
    <x v="16"/>
    <s v="Pedagio s/frete"/>
    <x v="3"/>
    <n v="0"/>
    <n v="0"/>
    <n v="0"/>
    <n v="0"/>
    <n v="0"/>
    <n v="0"/>
    <n v="0"/>
    <n v="0"/>
    <n v="0"/>
    <x v="2"/>
    <x v="4"/>
    <n v="0"/>
    <x v="2"/>
    <x v="0"/>
  </r>
  <r>
    <x v="12"/>
    <n v="31"/>
    <s v="2       "/>
    <x v="1"/>
    <s v="Pedagio s/frete"/>
    <x v="206"/>
    <n v="0"/>
    <n v="3001.7"/>
    <n v="0"/>
    <n v="2615.88"/>
    <n v="0"/>
    <n v="0"/>
    <n v="0"/>
    <n v="0"/>
    <n v="0"/>
    <x v="2"/>
    <x v="4"/>
    <n v="5839.54"/>
    <x v="129"/>
    <x v="1"/>
  </r>
  <r>
    <x v="12"/>
    <n v="73"/>
    <s v="1       "/>
    <x v="14"/>
    <s v="Pedagio s/frete DL BRoxo"/>
    <x v="3"/>
    <n v="0"/>
    <n v="0"/>
    <n v="0"/>
    <n v="0"/>
    <n v="25964.69"/>
    <n v="16573.82"/>
    <n v="28739.54"/>
    <n v="19708.36"/>
    <n v="33190"/>
    <x v="2"/>
    <x v="5"/>
    <n v="124176.40999999999"/>
    <x v="130"/>
    <x v="0"/>
  </r>
  <r>
    <x v="12"/>
    <n v="73"/>
    <s v="1       "/>
    <x v="15"/>
    <s v="Pedagio s/frete Distribuição Arg"/>
    <x v="3"/>
    <n v="0"/>
    <n v="0"/>
    <n v="0"/>
    <n v="0"/>
    <n v="0"/>
    <n v="7284.07"/>
    <n v="0"/>
    <n v="0"/>
    <n v="140"/>
    <x v="2"/>
    <x v="5"/>
    <n v="7424.07"/>
    <x v="131"/>
    <x v="0"/>
  </r>
  <r>
    <x v="12"/>
    <n v="73"/>
    <s v="1       "/>
    <x v="1"/>
    <s v="Pedagio s/frete DG BRoxo"/>
    <x v="207"/>
    <n v="3499.97"/>
    <n v="3301.65"/>
    <n v="2206.9299999999998"/>
    <n v="4233.55"/>
    <n v="2540.91"/>
    <n v="2366.04"/>
    <n v="2706.81"/>
    <n v="3088.18"/>
    <n v="2238.61"/>
    <x v="2"/>
    <x v="5"/>
    <n v="32349.38"/>
    <x v="132"/>
    <x v="1"/>
  </r>
  <r>
    <x v="12"/>
    <n v="73"/>
    <s v="1       "/>
    <x v="18"/>
    <s v="Pedagio s/frete"/>
    <x v="3"/>
    <n v="0"/>
    <n v="0"/>
    <n v="0"/>
    <n v="0"/>
    <n v="0"/>
    <n v="0"/>
    <n v="0"/>
    <n v="3733.12"/>
    <n v="0"/>
    <x v="2"/>
    <x v="5"/>
    <n v="3733.12"/>
    <x v="133"/>
    <x v="0"/>
  </r>
  <r>
    <x v="12"/>
    <n v="73"/>
    <s v="1       "/>
    <x v="20"/>
    <s v="Pedagio s/frete"/>
    <x v="3"/>
    <n v="0"/>
    <n v="0"/>
    <n v="0"/>
    <n v="0"/>
    <n v="0"/>
    <n v="0"/>
    <n v="0"/>
    <n v="0"/>
    <n v="0"/>
    <x v="2"/>
    <x v="5"/>
    <n v="0"/>
    <x v="2"/>
    <x v="0"/>
  </r>
  <r>
    <x v="12"/>
    <n v="73"/>
    <s v="1       "/>
    <x v="16"/>
    <s v="Pedagio s/frete DL CO2 BRoxo"/>
    <x v="3"/>
    <n v="0"/>
    <n v="0"/>
    <n v="0"/>
    <n v="0"/>
    <n v="0"/>
    <n v="15537.04"/>
    <n v="0"/>
    <n v="0"/>
    <n v="0"/>
    <x v="2"/>
    <x v="5"/>
    <n v="15537.04"/>
    <x v="134"/>
    <x v="0"/>
  </r>
  <r>
    <x v="12"/>
    <n v="73"/>
    <s v="1       "/>
    <x v="17"/>
    <s v="Pedagio s/frete"/>
    <x v="3"/>
    <n v="0"/>
    <n v="0"/>
    <n v="0"/>
    <n v="0"/>
    <n v="12556.58"/>
    <n v="1990.2"/>
    <n v="0"/>
    <n v="0"/>
    <n v="472.1"/>
    <x v="2"/>
    <x v="5"/>
    <n v="15018.880000000001"/>
    <x v="135"/>
    <x v="0"/>
  </r>
  <r>
    <x v="12"/>
    <n v="73"/>
    <s v="2       "/>
    <x v="1"/>
    <s v="Pedagio s/frete DG BRoxo"/>
    <x v="208"/>
    <n v="2100.15"/>
    <n v="1915.79"/>
    <n v="1171.2"/>
    <n v="1941.47"/>
    <n v="1304.33"/>
    <n v="1200"/>
    <n v="1550.69"/>
    <n v="1869.64"/>
    <n v="1132.93"/>
    <x v="2"/>
    <x v="5"/>
    <n v="17825.689999999999"/>
    <x v="136"/>
    <x v="1"/>
  </r>
  <r>
    <x v="12"/>
    <n v="80"/>
    <s v="2       "/>
    <x v="1"/>
    <s v="Pedagio s/frete DG PW M"/>
    <x v="3"/>
    <n v="0"/>
    <n v="2881.72"/>
    <n v="4275.82"/>
    <n v="4115.1000000000004"/>
    <n v="2879.47"/>
    <n v="1027.32"/>
    <n v="2475.04"/>
    <n v="1228.26"/>
    <n v="1619.99"/>
    <x v="2"/>
    <x v="6"/>
    <n v="20502.719999999998"/>
    <x v="137"/>
    <x v="1"/>
  </r>
  <r>
    <x v="12"/>
    <n v="93"/>
    <s v="1       "/>
    <x v="1"/>
    <s v="Pedagio s/frete"/>
    <x v="209"/>
    <n v="1145.4100000000001"/>
    <n v="1426.17"/>
    <n v="1569.03"/>
    <n v="1374.28"/>
    <n v="778.66"/>
    <n v="792.78"/>
    <n v="849.09"/>
    <n v="904.04"/>
    <n v="1050.72"/>
    <x v="2"/>
    <x v="7"/>
    <n v="11244.19"/>
    <x v="138"/>
    <x v="1"/>
  </r>
  <r>
    <x v="12"/>
    <n v="93"/>
    <s v="2       "/>
    <x v="1"/>
    <s v="Pedagio s/frete"/>
    <x v="210"/>
    <n v="490.91"/>
    <n v="401.74"/>
    <n v="441.98"/>
    <n v="387.12"/>
    <n v="219.34"/>
    <n v="205.5"/>
    <n v="239.18"/>
    <n v="254.66"/>
    <n v="315.7"/>
    <x v="2"/>
    <x v="7"/>
    <n v="3536.41"/>
    <x v="139"/>
    <x v="1"/>
  </r>
  <r>
    <x v="13"/>
    <n v="20"/>
    <s v="1       "/>
    <x v="1"/>
    <s v="Pedagio s/ Frete Transferencia"/>
    <x v="211"/>
    <n v="1913.88"/>
    <n v="2579.08"/>
    <n v="1788"/>
    <n v="2018.88"/>
    <n v="2018.88"/>
    <n v="2243.1999999999998"/>
    <n v="1775.48"/>
    <n v="1909.12"/>
    <n v="1909.12"/>
    <x v="2"/>
    <x v="0"/>
    <n v="20742.48"/>
    <x v="140"/>
    <x v="1"/>
  </r>
  <r>
    <x v="13"/>
    <n v="20"/>
    <s v="2       "/>
    <x v="1"/>
    <s v="Pedagio s/ Frete Transferencia"/>
    <x v="3"/>
    <n v="0"/>
    <n v="0"/>
    <n v="0"/>
    <n v="0"/>
    <n v="0"/>
    <n v="0"/>
    <n v="0"/>
    <n v="0"/>
    <n v="0"/>
    <x v="2"/>
    <x v="0"/>
    <n v="0"/>
    <x v="2"/>
    <x v="1"/>
  </r>
  <r>
    <x v="13"/>
    <n v="28"/>
    <s v="1       "/>
    <x v="19"/>
    <s v="Pedagio s/ Frete Transferencia"/>
    <x v="3"/>
    <n v="0"/>
    <n v="0"/>
    <n v="0"/>
    <n v="0"/>
    <n v="0"/>
    <n v="0"/>
    <n v="0"/>
    <n v="0"/>
    <n v="0"/>
    <x v="2"/>
    <x v="2"/>
    <n v="0"/>
    <x v="2"/>
    <x v="1"/>
  </r>
  <r>
    <x v="13"/>
    <n v="28"/>
    <s v="1       "/>
    <x v="1"/>
    <s v="Pedagio s/ Frete Transferencia"/>
    <x v="212"/>
    <n v="0"/>
    <n v="264.92"/>
    <n v="0"/>
    <n v="343.2"/>
    <n v="1027.69"/>
    <n v="1125.23"/>
    <n v="1782.6"/>
    <n v="1146.05"/>
    <n v="479.31"/>
    <x v="2"/>
    <x v="2"/>
    <n v="6971.81"/>
    <x v="141"/>
    <x v="1"/>
  </r>
  <r>
    <x v="13"/>
    <n v="73"/>
    <s v="1       "/>
    <x v="1"/>
    <s v="Pedagio s/ Frete Transferencia"/>
    <x v="213"/>
    <n v="3582.11"/>
    <n v="0"/>
    <n v="0"/>
    <n v="0"/>
    <n v="0"/>
    <n v="2469.54"/>
    <n v="1234.77"/>
    <n v="0"/>
    <n v="2469.54"/>
    <x v="2"/>
    <x v="5"/>
    <n v="17155.640000000003"/>
    <x v="142"/>
    <x v="1"/>
  </r>
  <r>
    <x v="13"/>
    <n v="73"/>
    <s v="2       "/>
    <x v="1"/>
    <s v="Pedagio s/ Frete Transferencia"/>
    <x v="214"/>
    <n v="2458.15"/>
    <n v="0"/>
    <n v="0"/>
    <n v="0"/>
    <n v="0"/>
    <n v="1817.94"/>
    <n v="908.97"/>
    <n v="0"/>
    <n v="1817.94"/>
    <x v="2"/>
    <x v="5"/>
    <n v="11616.28"/>
    <x v="143"/>
    <x v="1"/>
  </r>
  <r>
    <x v="13"/>
    <n v="80"/>
    <s v="2       "/>
    <x v="1"/>
    <s v="Pedagio s/ Frete Transferencia"/>
    <x v="3"/>
    <n v="0"/>
    <n v="0"/>
    <n v="0"/>
    <n v="0"/>
    <n v="0"/>
    <n v="0"/>
    <n v="0"/>
    <n v="0"/>
    <n v="0"/>
    <x v="2"/>
    <x v="6"/>
    <n v="0"/>
    <x v="2"/>
    <x v="1"/>
  </r>
  <r>
    <x v="13"/>
    <n v="93"/>
    <s v="1       "/>
    <x v="1"/>
    <s v="Pedagio s/ Frete Transferencia"/>
    <x v="215"/>
    <n v="281.88"/>
    <n v="248.66"/>
    <n v="490.9"/>
    <n v="0"/>
    <n v="518.74"/>
    <n v="401.59"/>
    <n v="520.38"/>
    <n v="623.89"/>
    <n v="622.25"/>
    <x v="2"/>
    <x v="7"/>
    <n v="4090.88"/>
    <x v="144"/>
    <x v="1"/>
  </r>
  <r>
    <x v="13"/>
    <n v="93"/>
    <s v="2       "/>
    <x v="1"/>
    <s v="Pedagio s/ Frete Transferencia"/>
    <x v="216"/>
    <n v="120.81"/>
    <n v="101.56"/>
    <n v="200.51"/>
    <n v="438.91"/>
    <n v="146.12"/>
    <n v="113.12"/>
    <n v="146.59"/>
    <n v="175.74"/>
    <n v="155.56"/>
    <x v="2"/>
    <x v="7"/>
    <n v="1781.4499999999998"/>
    <x v="145"/>
    <x v="1"/>
  </r>
  <r>
    <x v="14"/>
    <n v="20"/>
    <s v="1       "/>
    <x v="1"/>
    <s v="Transportes Offshore"/>
    <x v="3"/>
    <n v="1809.54"/>
    <n v="0"/>
    <n v="0"/>
    <n v="0"/>
    <n v="0"/>
    <n v="0"/>
    <n v="0"/>
    <n v="0"/>
    <n v="0"/>
    <x v="2"/>
    <x v="0"/>
    <n v="1809.54"/>
    <x v="146"/>
    <x v="1"/>
  </r>
  <r>
    <x v="14"/>
    <n v="28"/>
    <s v="1       "/>
    <x v="19"/>
    <s v="Transportes Offshore"/>
    <x v="3"/>
    <n v="268"/>
    <n v="23407"/>
    <n v="35025.360000000001"/>
    <n v="19262"/>
    <n v="0"/>
    <n v="0"/>
    <n v="0"/>
    <n v="0"/>
    <n v="0"/>
    <x v="2"/>
    <x v="2"/>
    <n v="77962.36"/>
    <x v="147"/>
    <x v="1"/>
  </r>
  <r>
    <x v="14"/>
    <n v="28"/>
    <s v="1       "/>
    <x v="1"/>
    <s v="Transportes Offshore"/>
    <x v="3"/>
    <n v="0"/>
    <n v="0"/>
    <n v="0"/>
    <n v="0"/>
    <n v="0"/>
    <n v="0"/>
    <n v="0"/>
    <n v="2268.75"/>
    <n v="0"/>
    <x v="2"/>
    <x v="2"/>
    <n v="2268.75"/>
    <x v="148"/>
    <x v="1"/>
  </r>
  <r>
    <x v="14"/>
    <n v="73"/>
    <s v="1       "/>
    <x v="19"/>
    <s v="Transportes Offshore"/>
    <x v="217"/>
    <n v="13835.42"/>
    <n v="39980"/>
    <n v="17950"/>
    <n v="0"/>
    <n v="0"/>
    <n v="0"/>
    <n v="0"/>
    <n v="0"/>
    <n v="0"/>
    <x v="2"/>
    <x v="5"/>
    <n v="97915.42"/>
    <x v="149"/>
    <x v="1"/>
  </r>
  <r>
    <x v="14"/>
    <n v="73"/>
    <s v="1       "/>
    <x v="1"/>
    <s v="Transportes Offshore - Belford Roxo"/>
    <x v="3"/>
    <n v="0"/>
    <n v="0"/>
    <n v="0"/>
    <n v="300"/>
    <n v="0"/>
    <n v="38800"/>
    <n v="48300"/>
    <n v="6545.45"/>
    <n v="56718.75"/>
    <x v="2"/>
    <x v="5"/>
    <n v="150664.20000000001"/>
    <x v="150"/>
    <x v="1"/>
  </r>
  <r>
    <x v="15"/>
    <n v="20"/>
    <s v="1       "/>
    <x v="1"/>
    <s v="Frete Extra"/>
    <x v="3"/>
    <n v="1662.59"/>
    <n v="10080"/>
    <n v="-10080"/>
    <n v="4661.04"/>
    <n v="0"/>
    <n v="0"/>
    <n v="2170.4899999999998"/>
    <n v="-6319.13"/>
    <n v="952.88"/>
    <x v="2"/>
    <x v="0"/>
    <n v="3127.869999999999"/>
    <x v="151"/>
    <x v="1"/>
  </r>
  <r>
    <x v="15"/>
    <n v="20"/>
    <s v="2       "/>
    <x v="1"/>
    <s v="Frete Extra"/>
    <x v="3"/>
    <n v="0"/>
    <n v="1920"/>
    <n v="-1920"/>
    <n v="0"/>
    <n v="0"/>
    <n v="0"/>
    <n v="0"/>
    <n v="0"/>
    <n v="0"/>
    <x v="2"/>
    <x v="0"/>
    <n v="0"/>
    <x v="2"/>
    <x v="1"/>
  </r>
  <r>
    <x v="15"/>
    <n v="25"/>
    <s v="1       "/>
    <x v="1"/>
    <s v="Frete Extra"/>
    <x v="3"/>
    <n v="0"/>
    <n v="880"/>
    <n v="0"/>
    <n v="1320"/>
    <n v="2504.58"/>
    <n v="3495.61"/>
    <n v="0"/>
    <n v="-1636.32"/>
    <n v="0"/>
    <x v="2"/>
    <x v="1"/>
    <n v="6563.8700000000008"/>
    <x v="152"/>
    <x v="1"/>
  </r>
  <r>
    <x v="15"/>
    <n v="25"/>
    <s v="2       "/>
    <x v="1"/>
    <s v="Frete Extra"/>
    <x v="3"/>
    <n v="0"/>
    <n v="0"/>
    <n v="0"/>
    <n v="0"/>
    <n v="0"/>
    <n v="0"/>
    <n v="0"/>
    <n v="0"/>
    <n v="1357.43"/>
    <x v="2"/>
    <x v="1"/>
    <n v="1357.43"/>
    <x v="153"/>
    <x v="1"/>
  </r>
  <r>
    <x v="15"/>
    <n v="28"/>
    <s v="1       "/>
    <x v="1"/>
    <s v="Frete Extra"/>
    <x v="3"/>
    <n v="0"/>
    <n v="0"/>
    <n v="0"/>
    <n v="0"/>
    <n v="0"/>
    <n v="0"/>
    <n v="0"/>
    <n v="0"/>
    <n v="404.14"/>
    <x v="2"/>
    <x v="2"/>
    <n v="404.14"/>
    <x v="154"/>
    <x v="1"/>
  </r>
  <r>
    <x v="15"/>
    <n v="30"/>
    <s v="1       "/>
    <x v="1"/>
    <s v="Frete Extra"/>
    <x v="3"/>
    <n v="0"/>
    <n v="21000"/>
    <n v="-17820"/>
    <n v="0"/>
    <n v="0"/>
    <n v="0"/>
    <n v="9109.75"/>
    <n v="-3865.06"/>
    <n v="12251.25"/>
    <x v="2"/>
    <x v="3"/>
    <n v="20675.940000000002"/>
    <x v="155"/>
    <x v="1"/>
  </r>
  <r>
    <x v="15"/>
    <n v="30"/>
    <s v="2       "/>
    <x v="1"/>
    <s v="Frete Extra"/>
    <x v="3"/>
    <n v="0"/>
    <n v="19000"/>
    <n v="-18536.78"/>
    <n v="461.45"/>
    <n v="0"/>
    <n v="0"/>
    <n v="8170.98"/>
    <n v="-2557"/>
    <n v="5930.97"/>
    <x v="2"/>
    <x v="3"/>
    <n v="12469.620000000003"/>
    <x v="156"/>
    <x v="1"/>
  </r>
  <r>
    <x v="15"/>
    <n v="31"/>
    <s v="1       "/>
    <x v="1"/>
    <s v="Frete Extra"/>
    <x v="3"/>
    <n v="0"/>
    <n v="0"/>
    <n v="0"/>
    <n v="0"/>
    <n v="0"/>
    <n v="0"/>
    <n v="11725.32"/>
    <n v="-3449.01"/>
    <n v="0"/>
    <x v="2"/>
    <x v="4"/>
    <n v="8276.31"/>
    <x v="157"/>
    <x v="1"/>
  </r>
  <r>
    <x v="15"/>
    <n v="31"/>
    <s v="2       "/>
    <x v="1"/>
    <s v="Frete Extra"/>
    <x v="3"/>
    <n v="0"/>
    <n v="0"/>
    <n v="0"/>
    <n v="0"/>
    <n v="0"/>
    <n v="0"/>
    <n v="10313.25"/>
    <n v="-3033.65"/>
    <n v="0"/>
    <x v="2"/>
    <x v="4"/>
    <n v="7279.6"/>
    <x v="158"/>
    <x v="1"/>
  </r>
  <r>
    <x v="15"/>
    <n v="73"/>
    <s v="1       "/>
    <x v="1"/>
    <s v="Frete Extra"/>
    <x v="218"/>
    <n v="1746.85"/>
    <n v="1746.85"/>
    <n v="1746.85"/>
    <n v="1746.85"/>
    <n v="2079.58"/>
    <n v="1975.56"/>
    <n v="21373.24"/>
    <n v="-9169.66"/>
    <n v="0"/>
    <x v="2"/>
    <x v="5"/>
    <n v="26739.820000000003"/>
    <x v="159"/>
    <x v="1"/>
  </r>
  <r>
    <x v="15"/>
    <n v="73"/>
    <s v="2       "/>
    <x v="1"/>
    <s v="Frete Extra"/>
    <x v="3"/>
    <n v="0"/>
    <n v="0"/>
    <n v="0"/>
    <n v="0"/>
    <n v="0"/>
    <n v="0"/>
    <n v="0"/>
    <n v="0"/>
    <n v="1746.85"/>
    <x v="2"/>
    <x v="5"/>
    <n v="1746.85"/>
    <x v="160"/>
    <x v="1"/>
  </r>
  <r>
    <x v="15"/>
    <n v="80"/>
    <s v="2       "/>
    <x v="1"/>
    <s v="Frete Extra"/>
    <x v="3"/>
    <n v="0"/>
    <n v="3200"/>
    <n v="0"/>
    <n v="0"/>
    <n v="11596.5"/>
    <n v="998.25"/>
    <n v="11096.5"/>
    <n v="-35155.11"/>
    <n v="4397.1400000000003"/>
    <x v="2"/>
    <x v="6"/>
    <n v="-3866.7200000000003"/>
    <x v="161"/>
    <x v="1"/>
  </r>
  <r>
    <x v="15"/>
    <n v="93"/>
    <s v="1       "/>
    <x v="1"/>
    <s v="Frete Extra"/>
    <x v="3"/>
    <n v="0"/>
    <n v="12793.83"/>
    <n v="-12000"/>
    <n v="0"/>
    <n v="0"/>
    <n v="0"/>
    <n v="25792.97"/>
    <n v="-6358.56"/>
    <n v="703.67"/>
    <x v="2"/>
    <x v="7"/>
    <n v="20931.91"/>
    <x v="162"/>
    <x v="1"/>
  </r>
  <r>
    <x v="15"/>
    <n v="93"/>
    <s v="2       "/>
    <x v="1"/>
    <s v="Frete Extra"/>
    <x v="3"/>
    <n v="0"/>
    <n v="5093.53"/>
    <n v="1606.4"/>
    <n v="0"/>
    <n v="1474.53"/>
    <n v="4677.01"/>
    <n v="18768.86"/>
    <n v="-7019.13"/>
    <n v="1521.64"/>
    <x v="2"/>
    <x v="7"/>
    <n v="26122.84"/>
    <x v="16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n v="8101"/>
    <x v="0"/>
    <x v="0"/>
    <n v="8"/>
    <x v="0"/>
    <n v="31832.54"/>
    <n v="31673.11"/>
    <n v="33122.120000000003"/>
    <n v="30186.42"/>
    <n v="34770.14"/>
    <n v="26484.68"/>
    <n v="29306.47"/>
    <n v="30190.7"/>
    <n v="35284.480000000003"/>
    <n v="33324.53"/>
    <x v="0"/>
    <x v="0"/>
    <n v="316175.19000000006"/>
    <s v=""/>
    <x v="0"/>
    <x v="0"/>
    <n v="154590.86000000002"/>
  </r>
  <r>
    <n v="8101"/>
    <x v="0"/>
    <x v="0"/>
    <n v="35"/>
    <x v="1"/>
    <n v="20608.7"/>
    <n v="28826.81"/>
    <n v="25801.88"/>
    <n v="28826.81"/>
    <n v="28826.81"/>
    <n v="26641.66"/>
    <n v="26765.99"/>
    <n v="23613.06"/>
    <n v="26765.99"/>
    <n v="26765.99"/>
    <x v="0"/>
    <x v="0"/>
    <n v="263443.7"/>
    <s v=""/>
    <x v="1"/>
    <x v="1"/>
    <n v="130552.69000000002"/>
  </r>
  <r>
    <n v="8101"/>
    <x v="0"/>
    <x v="1"/>
    <n v="35"/>
    <x v="2"/>
    <n v="3945.54"/>
    <n v="3945.54"/>
    <n v="3945.54"/>
    <n v="3945.54"/>
    <n v="1315.3"/>
    <n v="4112.51"/>
    <n v="4112.51"/>
    <n v="4112.51"/>
    <n v="4112.51"/>
    <n v="1370.96"/>
    <x v="0"/>
    <x v="0"/>
    <n v="34918.460000000006"/>
    <s v=""/>
    <x v="1"/>
    <x v="2"/>
    <n v="17821"/>
  </r>
  <r>
    <n v="8101"/>
    <x v="0"/>
    <x v="1"/>
    <n v="40"/>
    <x v="2"/>
    <n v="0"/>
    <n v="0"/>
    <n v="0"/>
    <n v="0"/>
    <n v="0"/>
    <n v="10528.08"/>
    <n v="14718.34"/>
    <n v="15618.34"/>
    <n v="15618.34"/>
    <n v="15618.34"/>
    <x v="0"/>
    <x v="0"/>
    <n v="72101.439999999988"/>
    <s v=""/>
    <x v="0"/>
    <x v="3"/>
    <n v="72101.439999999988"/>
  </r>
  <r>
    <n v="8101"/>
    <x v="1"/>
    <x v="0"/>
    <n v="8"/>
    <x v="3"/>
    <n v="16375.78"/>
    <n v="17459.849999999999"/>
    <n v="18555.22"/>
    <n v="17156.810000000001"/>
    <n v="17955.900000000001"/>
    <n v="17049.73"/>
    <n v="18015.759999999998"/>
    <n v="20312.23"/>
    <n v="21578.2"/>
    <n v="19495.93"/>
    <x v="0"/>
    <x v="1"/>
    <n v="183955.41"/>
    <s v=""/>
    <x v="0"/>
    <x v="4"/>
    <n v="96451.85"/>
  </r>
  <r>
    <n v="8101"/>
    <x v="1"/>
    <x v="0"/>
    <n v="33"/>
    <x v="2"/>
    <n v="0"/>
    <n v="0"/>
    <n v="0"/>
    <n v="2520"/>
    <n v="2700"/>
    <n v="2728.62"/>
    <n v="2728.62"/>
    <n v="2728.62"/>
    <n v="2728.62"/>
    <n v="2728.62"/>
    <x v="0"/>
    <x v="1"/>
    <n v="18863.099999999999"/>
    <s v=""/>
    <x v="1"/>
    <x v="5"/>
    <n v="13643.099999999999"/>
  </r>
  <r>
    <n v="8101"/>
    <x v="1"/>
    <x v="0"/>
    <n v="35"/>
    <x v="1"/>
    <n v="8137.61"/>
    <n v="8137.61"/>
    <n v="8137.61"/>
    <n v="7118.66"/>
    <n v="8137.61"/>
    <n v="8481.9699999999993"/>
    <n v="8481.9699999999993"/>
    <n v="8481.9699999999993"/>
    <n v="6709.03"/>
    <n v="8355.33"/>
    <x v="0"/>
    <x v="1"/>
    <n v="80179.37000000001"/>
    <s v=""/>
    <x v="1"/>
    <x v="6"/>
    <n v="40510.269999999997"/>
  </r>
  <r>
    <n v="8101"/>
    <x v="1"/>
    <x v="1"/>
    <n v="40"/>
    <x v="2"/>
    <n v="0"/>
    <n v="0"/>
    <n v="0"/>
    <n v="0"/>
    <n v="0"/>
    <n v="4897.3"/>
    <n v="6247.3"/>
    <n v="7597.3"/>
    <n v="7597.3"/>
    <n v="7597.3"/>
    <x v="0"/>
    <x v="1"/>
    <n v="33936.5"/>
    <s v=""/>
    <x v="0"/>
    <x v="3"/>
    <n v="33936.5"/>
  </r>
  <r>
    <n v="8101"/>
    <x v="2"/>
    <x v="0"/>
    <n v="8"/>
    <x v="4"/>
    <n v="58093.440000000002"/>
    <n v="64533.31"/>
    <n v="64558.59"/>
    <n v="65099.839999999997"/>
    <n v="63949.01"/>
    <n v="54801.35"/>
    <n v="61931.71"/>
    <n v="61191.360000000001"/>
    <n v="61790.8"/>
    <n v="62422.9"/>
    <x v="0"/>
    <x v="2"/>
    <n v="618372.31000000006"/>
    <s v=""/>
    <x v="0"/>
    <x v="7"/>
    <n v="302138.12"/>
  </r>
  <r>
    <n v="8101"/>
    <x v="2"/>
    <x v="0"/>
    <n v="19"/>
    <x v="2"/>
    <n v="12791.01"/>
    <n v="12791.01"/>
    <n v="12791.01"/>
    <n v="12791.01"/>
    <n v="12791.01"/>
    <n v="13332.29"/>
    <n v="13332.29"/>
    <n v="13332.29"/>
    <n v="13332.29"/>
    <n v="13332.29"/>
    <x v="0"/>
    <x v="2"/>
    <n v="130616.50000000003"/>
    <s v=""/>
    <x v="0"/>
    <x v="8"/>
    <n v="66661.450000000012"/>
  </r>
  <r>
    <n v="8101"/>
    <x v="2"/>
    <x v="0"/>
    <n v="27"/>
    <x v="5"/>
    <n v="235.61"/>
    <n v="0"/>
    <n v="0"/>
    <n v="0"/>
    <n v="0"/>
    <n v="0"/>
    <n v="0"/>
    <n v="0"/>
    <n v="0"/>
    <n v="0"/>
    <x v="0"/>
    <x v="2"/>
    <n v="235.61"/>
    <s v=""/>
    <x v="0"/>
    <x v="9"/>
    <n v="0"/>
  </r>
  <r>
    <n v="8101"/>
    <x v="2"/>
    <x v="0"/>
    <n v="33"/>
    <x v="2"/>
    <n v="5234.6899999999996"/>
    <n v="5234.6899999999996"/>
    <n v="5234.6899999999996"/>
    <n v="5016.3500000000004"/>
    <n v="5234.6899999999996"/>
    <n v="9251.8700000000008"/>
    <n v="9251.8700000000008"/>
    <n v="9251.8700000000008"/>
    <n v="7867.41"/>
    <n v="8776.0499999999993"/>
    <x v="0"/>
    <x v="2"/>
    <n v="70354.180000000008"/>
    <s v=""/>
    <x v="1"/>
    <x v="10"/>
    <n v="44399.070000000007"/>
  </r>
  <r>
    <n v="8101"/>
    <x v="2"/>
    <x v="0"/>
    <n v="35"/>
    <x v="1"/>
    <n v="37110.58"/>
    <n v="40565.800000000003"/>
    <n v="41422.410000000003"/>
    <n v="42385.02"/>
    <n v="41422.410000000003"/>
    <n v="26764.35"/>
    <n v="36505.75"/>
    <n v="32438.37"/>
    <n v="37930.99"/>
    <n v="36737.65"/>
    <x v="0"/>
    <x v="2"/>
    <n v="373283.33"/>
    <s v=""/>
    <x v="1"/>
    <x v="11"/>
    <n v="170377.11"/>
  </r>
  <r>
    <n v="8101"/>
    <x v="3"/>
    <x v="0"/>
    <n v="8"/>
    <x v="6"/>
    <n v="13265.79"/>
    <n v="13102.71"/>
    <n v="10210.74"/>
    <n v="11678.39"/>
    <n v="14949.08"/>
    <n v="12094.5"/>
    <n v="13806.76"/>
    <n v="13806.76"/>
    <n v="13806.76"/>
    <n v="13806.76"/>
    <x v="0"/>
    <x v="3"/>
    <n v="130528.24999999997"/>
    <s v=""/>
    <x v="0"/>
    <x v="12"/>
    <n v="67321.540000000008"/>
  </r>
  <r>
    <n v="8101"/>
    <x v="3"/>
    <x v="0"/>
    <n v="33"/>
    <x v="2"/>
    <n v="5940.84"/>
    <n v="4218.8500000000004"/>
    <n v="5940.84"/>
    <n v="5940.84"/>
    <n v="6911.89"/>
    <n v="5333.84"/>
    <n v="5333.84"/>
    <n v="6237.88"/>
    <n v="3887.37"/>
    <n v="6237.88"/>
    <x v="0"/>
    <x v="3"/>
    <n v="55984.07"/>
    <s v=""/>
    <x v="1"/>
    <x v="13"/>
    <n v="27030.81"/>
  </r>
  <r>
    <n v="8101"/>
    <x v="3"/>
    <x v="0"/>
    <n v="35"/>
    <x v="1"/>
    <n v="2320.19"/>
    <n v="2320.19"/>
    <n v="2320.19"/>
    <n v="2320.19"/>
    <n v="2643.03"/>
    <n v="2426.4499999999998"/>
    <n v="2426.4499999999998"/>
    <n v="2426.4499999999998"/>
    <n v="2426.4499999999998"/>
    <n v="2426.4499999999998"/>
    <x v="0"/>
    <x v="3"/>
    <n v="24056.040000000005"/>
    <s v=""/>
    <x v="1"/>
    <x v="14"/>
    <n v="12132.25"/>
  </r>
  <r>
    <n v="8101"/>
    <x v="3"/>
    <x v="1"/>
    <n v="8"/>
    <x v="7"/>
    <n v="805.85"/>
    <n v="2417.56"/>
    <n v="2417.56"/>
    <n v="2417.56"/>
    <n v="2858.84"/>
    <n v="2030.75"/>
    <n v="2538.44"/>
    <n v="2538.44"/>
    <n v="2538.44"/>
    <n v="2538.44"/>
    <x v="0"/>
    <x v="3"/>
    <n v="23101.879999999997"/>
    <s v=""/>
    <x v="0"/>
    <x v="15"/>
    <n v="12184.510000000002"/>
  </r>
  <r>
    <n v="8101"/>
    <x v="3"/>
    <x v="1"/>
    <n v="40"/>
    <x v="2"/>
    <n v="0"/>
    <n v="0"/>
    <n v="0"/>
    <n v="0"/>
    <n v="0"/>
    <n v="20168.07"/>
    <n v="19248.03"/>
    <n v="24343.79"/>
    <n v="23293.78"/>
    <n v="22760.53"/>
    <x v="0"/>
    <x v="3"/>
    <n v="109814.2"/>
    <s v=""/>
    <x v="0"/>
    <x v="3"/>
    <n v="109814.2"/>
  </r>
  <r>
    <n v="8101"/>
    <x v="4"/>
    <x v="0"/>
    <n v="8"/>
    <x v="8"/>
    <n v="4513.6000000000004"/>
    <n v="4513.6000000000004"/>
    <n v="4513.6000000000004"/>
    <n v="4513.6000000000004"/>
    <n v="4513.6000000000004"/>
    <n v="4435.57"/>
    <n v="4359.09"/>
    <n v="3288.44"/>
    <n v="4588.5200000000004"/>
    <n v="4588.5200000000004"/>
    <x v="0"/>
    <x v="4"/>
    <n v="43828.14"/>
    <s v=""/>
    <x v="0"/>
    <x v="16"/>
    <n v="21260.140000000003"/>
  </r>
  <r>
    <n v="8101"/>
    <x v="4"/>
    <x v="0"/>
    <n v="35"/>
    <x v="1"/>
    <n v="4828.75"/>
    <n v="6592.8"/>
    <n v="7292.8"/>
    <n v="7292.8"/>
    <n v="7292.8"/>
    <n v="5359.12"/>
    <n v="7412.42"/>
    <n v="7412.42"/>
    <n v="7412.42"/>
    <n v="7412.42"/>
    <x v="0"/>
    <x v="4"/>
    <n v="68308.75"/>
    <s v=""/>
    <x v="1"/>
    <x v="17"/>
    <n v="35008.799999999996"/>
  </r>
  <r>
    <n v="8101"/>
    <x v="5"/>
    <x v="0"/>
    <n v="1"/>
    <x v="9"/>
    <n v="13601.26"/>
    <n v="13601.26"/>
    <n v="13601.26"/>
    <n v="13601.26"/>
    <n v="7048.57"/>
    <n v="17086.2"/>
    <n v="18086.21"/>
    <n v="14070.55"/>
    <n v="14070.55"/>
    <n v="14070.55"/>
    <x v="0"/>
    <x v="5"/>
    <n v="138837.66999999998"/>
    <s v=""/>
    <x v="0"/>
    <x v="18"/>
    <n v="77384.060000000012"/>
  </r>
  <r>
    <n v="8101"/>
    <x v="5"/>
    <x v="0"/>
    <n v="8"/>
    <x v="10"/>
    <n v="19711.28"/>
    <n v="23720.799999999999"/>
    <n v="20331.45"/>
    <n v="21295.67"/>
    <n v="18115.78"/>
    <n v="17607.2"/>
    <n v="17245.29"/>
    <n v="16903.54"/>
    <n v="15578.22"/>
    <n v="16955.41"/>
    <x v="0"/>
    <x v="5"/>
    <n v="187464.64"/>
    <s v=""/>
    <x v="0"/>
    <x v="19"/>
    <n v="84289.66"/>
  </r>
  <r>
    <n v="8101"/>
    <x v="5"/>
    <x v="0"/>
    <n v="33"/>
    <x v="2"/>
    <n v="14843.75"/>
    <n v="14843.75"/>
    <n v="14843.75"/>
    <n v="8689.91"/>
    <n v="13474.39"/>
    <n v="15589.64"/>
    <n v="15589.64"/>
    <n v="12655.03"/>
    <n v="15589.64"/>
    <n v="8131.14"/>
    <x v="0"/>
    <x v="5"/>
    <n v="134250.64000000001"/>
    <s v=""/>
    <x v="1"/>
    <x v="20"/>
    <n v="67555.09"/>
  </r>
  <r>
    <n v="8101"/>
    <x v="5"/>
    <x v="0"/>
    <n v="35"/>
    <x v="11"/>
    <n v="11358.33"/>
    <n v="9507.9"/>
    <n v="7977.33"/>
    <n v="9610.1299999999992"/>
    <n v="8447.0499999999993"/>
    <n v="7508.67"/>
    <n v="7508.67"/>
    <n v="7508.67"/>
    <n v="7508.67"/>
    <n v="7508.67"/>
    <x v="0"/>
    <x v="5"/>
    <n v="84444.089999999982"/>
    <s v=""/>
    <x v="1"/>
    <x v="21"/>
    <n v="37543.35"/>
  </r>
  <r>
    <n v="8101"/>
    <x v="5"/>
    <x v="1"/>
    <n v="40"/>
    <x v="2"/>
    <n v="0"/>
    <n v="0"/>
    <n v="0"/>
    <n v="0"/>
    <n v="0"/>
    <n v="3800"/>
    <n v="3800"/>
    <n v="3800"/>
    <n v="3800"/>
    <n v="3800"/>
    <x v="0"/>
    <x v="5"/>
    <n v="19000"/>
    <s v=""/>
    <x v="0"/>
    <x v="3"/>
    <n v="19000"/>
  </r>
  <r>
    <n v="8101"/>
    <x v="6"/>
    <x v="1"/>
    <n v="8"/>
    <x v="12"/>
    <n v="4866.6499999999996"/>
    <n v="4866.6499999999996"/>
    <n v="4866.6499999999996"/>
    <n v="4866.6499999999996"/>
    <n v="4866.6499999999996"/>
    <n v="5072.59"/>
    <n v="5072.59"/>
    <n v="5072.59"/>
    <n v="5072.59"/>
    <n v="4710.4399999999996"/>
    <x v="0"/>
    <x v="6"/>
    <n v="49334.05"/>
    <s v=""/>
    <x v="0"/>
    <x v="22"/>
    <n v="25000.799999999999"/>
  </r>
  <r>
    <n v="8101"/>
    <x v="6"/>
    <x v="1"/>
    <n v="34"/>
    <x v="2"/>
    <n v="0"/>
    <n v="0"/>
    <n v="0"/>
    <n v="0"/>
    <n v="0"/>
    <n v="0"/>
    <n v="2372.11"/>
    <n v="3094.05"/>
    <n v="3094.05"/>
    <n v="3094.05"/>
    <x v="0"/>
    <x v="6"/>
    <n v="11654.259999999998"/>
    <s v=""/>
    <x v="0"/>
    <x v="3"/>
    <n v="11654.259999999998"/>
  </r>
  <r>
    <n v="8101"/>
    <x v="6"/>
    <x v="1"/>
    <n v="35"/>
    <x v="1"/>
    <n v="6707.89"/>
    <n v="6707.89"/>
    <n v="6707.89"/>
    <n v="6707.89"/>
    <n v="2235.9499999999998"/>
    <n v="6830.64"/>
    <n v="6830.64"/>
    <n v="6830.64"/>
    <n v="2276.87"/>
    <n v="6830.64"/>
    <x v="0"/>
    <x v="6"/>
    <n v="58666.94"/>
    <s v=""/>
    <x v="1"/>
    <x v="23"/>
    <n v="29599.43"/>
  </r>
  <r>
    <n v="8101"/>
    <x v="6"/>
    <x v="1"/>
    <n v="40"/>
    <x v="2"/>
    <n v="0"/>
    <n v="0"/>
    <n v="0"/>
    <n v="0"/>
    <n v="0"/>
    <n v="20908.240000000002"/>
    <n v="20908.240000000002"/>
    <n v="20908.240000000002"/>
    <n v="20908.240000000002"/>
    <n v="20908.240000000002"/>
    <x v="0"/>
    <x v="6"/>
    <n v="104541.20000000001"/>
    <s v=""/>
    <x v="0"/>
    <x v="3"/>
    <n v="104541.20000000001"/>
  </r>
  <r>
    <n v="8101"/>
    <x v="7"/>
    <x v="0"/>
    <n v="8"/>
    <x v="2"/>
    <n v="2733.19"/>
    <n v="2335.36"/>
    <n v="2335.36"/>
    <n v="2335.36"/>
    <n v="2335.36"/>
    <n v="2335.36"/>
    <n v="2335.36"/>
    <n v="778.52"/>
    <n v="2335.36"/>
    <n v="2614.87"/>
    <x v="0"/>
    <x v="7"/>
    <n v="22474.100000000002"/>
    <s v=""/>
    <x v="0"/>
    <x v="24"/>
    <n v="10399.470000000001"/>
  </r>
  <r>
    <n v="8101"/>
    <x v="7"/>
    <x v="0"/>
    <n v="33"/>
    <x v="2"/>
    <n v="3191.55"/>
    <n v="3063.75"/>
    <n v="3063.75"/>
    <n v="3063.75"/>
    <n v="3063.75"/>
    <n v="3063.75"/>
    <n v="3063.75"/>
    <n v="3063.75"/>
    <n v="1021.25"/>
    <n v="3481.92"/>
    <x v="0"/>
    <x v="7"/>
    <n v="29140.97"/>
    <s v=""/>
    <x v="1"/>
    <x v="25"/>
    <n v="13694.42"/>
  </r>
  <r>
    <n v="8113"/>
    <x v="0"/>
    <x v="0"/>
    <n v="8"/>
    <x v="13"/>
    <n v="12173.63"/>
    <n v="12074.05"/>
    <n v="12714.37"/>
    <n v="11379.22"/>
    <n v="13533.4"/>
    <n v="9930.58"/>
    <n v="11893.34"/>
    <n v="12664.87"/>
    <n v="15077.1"/>
    <n v="12740.93"/>
    <x v="0"/>
    <x v="0"/>
    <n v="124181.48999999999"/>
    <s v=""/>
    <x v="0"/>
    <x v="26"/>
    <n v="62306.82"/>
  </r>
  <r>
    <n v="8113"/>
    <x v="0"/>
    <x v="0"/>
    <n v="35"/>
    <x v="14"/>
    <n v="6906.47"/>
    <n v="10786.84"/>
    <n v="8671.8799999999992"/>
    <n v="11260.92"/>
    <n v="11583.9"/>
    <n v="9957.23"/>
    <n v="10988.98"/>
    <n v="12474.11"/>
    <n v="10463.52"/>
    <n v="10853.51"/>
    <x v="0"/>
    <x v="0"/>
    <n v="103947.36"/>
    <s v=""/>
    <x v="1"/>
    <x v="27"/>
    <n v="54737.35"/>
  </r>
  <r>
    <n v="8113"/>
    <x v="0"/>
    <x v="1"/>
    <n v="35"/>
    <x v="15"/>
    <n v="1570.23"/>
    <n v="1576.88"/>
    <n v="1544.17"/>
    <n v="1545.53"/>
    <n v="119.61"/>
    <n v="1337.66"/>
    <n v="1496.71"/>
    <n v="1647.1"/>
    <n v="1801.72"/>
    <n v="562.95000000000005"/>
    <x v="0"/>
    <x v="0"/>
    <n v="13202.560000000001"/>
    <s v=""/>
    <x v="1"/>
    <x v="28"/>
    <n v="6846.1399999999994"/>
  </r>
  <r>
    <n v="8113"/>
    <x v="0"/>
    <x v="1"/>
    <n v="40"/>
    <x v="15"/>
    <n v="0"/>
    <n v="0"/>
    <n v="0"/>
    <n v="0"/>
    <n v="0"/>
    <n v="3426.19"/>
    <n v="4725.9799999999996"/>
    <n v="5283.33"/>
    <n v="5036.91"/>
    <n v="5036.91"/>
    <x v="0"/>
    <x v="0"/>
    <n v="23509.32"/>
    <s v=""/>
    <x v="0"/>
    <x v="3"/>
    <n v="23509.32"/>
  </r>
  <r>
    <n v="8113"/>
    <x v="1"/>
    <x v="0"/>
    <n v="8"/>
    <x v="13"/>
    <n v="5993.76"/>
    <n v="6269.21"/>
    <n v="6796.27"/>
    <n v="6323.15"/>
    <n v="6584.74"/>
    <n v="5706.1"/>
    <n v="7092.47"/>
    <n v="7921.25"/>
    <n v="8718.1200000000008"/>
    <n v="7881.71"/>
    <x v="0"/>
    <x v="1"/>
    <n v="69286.78"/>
    <s v=""/>
    <x v="0"/>
    <x v="29"/>
    <n v="37319.65"/>
  </r>
  <r>
    <n v="8113"/>
    <x v="1"/>
    <x v="0"/>
    <n v="33"/>
    <x v="15"/>
    <n v="0"/>
    <n v="0"/>
    <n v="0"/>
    <n v="822.15"/>
    <n v="870.75"/>
    <n v="879.97"/>
    <n v="1132.3699999999999"/>
    <n v="1036.57"/>
    <n v="1033.07"/>
    <n v="1169.33"/>
    <x v="0"/>
    <x v="1"/>
    <n v="6944.2099999999991"/>
    <s v=""/>
    <x v="1"/>
    <x v="30"/>
    <n v="5251.3099999999995"/>
  </r>
  <r>
    <n v="8113"/>
    <x v="1"/>
    <x v="0"/>
    <n v="35"/>
    <x v="14"/>
    <n v="3347.6"/>
    <n v="3317.24"/>
    <n v="3272.32"/>
    <n v="2649.08"/>
    <n v="2790.68"/>
    <n v="3726.93"/>
    <n v="4215.32"/>
    <n v="3935.29"/>
    <n v="4476.76"/>
    <n v="4263.13"/>
    <x v="0"/>
    <x v="1"/>
    <n v="35994.35"/>
    <s v=""/>
    <x v="1"/>
    <x v="31"/>
    <n v="20617.43"/>
  </r>
  <r>
    <n v="8113"/>
    <x v="1"/>
    <x v="1"/>
    <n v="40"/>
    <x v="15"/>
    <n v="0"/>
    <n v="0"/>
    <n v="0"/>
    <n v="0"/>
    <n v="0"/>
    <n v="1579.36"/>
    <n v="2276.6999999999998"/>
    <n v="2715.93"/>
    <n v="2728.16"/>
    <n v="2820.38"/>
    <x v="0"/>
    <x v="1"/>
    <n v="12120.529999999999"/>
    <s v=""/>
    <x v="0"/>
    <x v="3"/>
    <n v="12120.529999999999"/>
  </r>
  <r>
    <n v="8113"/>
    <x v="2"/>
    <x v="0"/>
    <n v="8"/>
    <x v="13"/>
    <n v="21889.49"/>
    <n v="26253.87"/>
    <n v="24169.27"/>
    <n v="26420.27"/>
    <n v="28000.14"/>
    <n v="22271"/>
    <n v="27838.9"/>
    <n v="23719.18"/>
    <n v="30574.11"/>
    <n v="32592.49"/>
    <x v="0"/>
    <x v="2"/>
    <n v="263728.71999999997"/>
    <s v=""/>
    <x v="0"/>
    <x v="32"/>
    <n v="136995.68"/>
  </r>
  <r>
    <n v="8113"/>
    <x v="2"/>
    <x v="0"/>
    <n v="19"/>
    <x v="15"/>
    <n v="8384.27"/>
    <n v="8747.89"/>
    <n v="9014.9599999999991"/>
    <n v="6267.28"/>
    <n v="9527.81"/>
    <n v="8823.19"/>
    <n v="12016.41"/>
    <n v="9552.6200000000008"/>
    <n v="11344.35"/>
    <n v="14909.04"/>
    <x v="0"/>
    <x v="2"/>
    <n v="98587.82"/>
    <s v=""/>
    <x v="0"/>
    <x v="33"/>
    <n v="56645.61"/>
  </r>
  <r>
    <n v="8113"/>
    <x v="2"/>
    <x v="0"/>
    <n v="27"/>
    <x v="16"/>
    <n v="507.44"/>
    <n v="86.53"/>
    <n v="86.53"/>
    <n v="86.53"/>
    <n v="86.53"/>
    <n v="0"/>
    <n v="0"/>
    <n v="0"/>
    <n v="0"/>
    <n v="0"/>
    <x v="0"/>
    <x v="2"/>
    <n v="853.56"/>
    <s v=""/>
    <x v="0"/>
    <x v="34"/>
    <n v="0"/>
  </r>
  <r>
    <n v="8113"/>
    <x v="2"/>
    <x v="0"/>
    <n v="33"/>
    <x v="15"/>
    <n v="2296.4499999999998"/>
    <n v="2089.38"/>
    <n v="2105.98"/>
    <n v="2074.92"/>
    <n v="2432.9499999999998"/>
    <n v="3600.38"/>
    <n v="4142.78"/>
    <n v="3463.07"/>
    <n v="3130.69"/>
    <n v="3558.93"/>
    <x v="0"/>
    <x v="2"/>
    <n v="28895.53"/>
    <s v=""/>
    <x v="1"/>
    <x v="35"/>
    <n v="17895.849999999999"/>
  </r>
  <r>
    <n v="8113"/>
    <x v="2"/>
    <x v="0"/>
    <n v="35"/>
    <x v="14"/>
    <n v="12949.42"/>
    <n v="15111"/>
    <n v="15770.89"/>
    <n v="16665.43"/>
    <n v="15697.77"/>
    <n v="9874.26"/>
    <n v="15760.24"/>
    <n v="13233.12"/>
    <n v="17401.98"/>
    <n v="18864.55"/>
    <x v="0"/>
    <x v="2"/>
    <n v="151328.65999999997"/>
    <s v=""/>
    <x v="1"/>
    <x v="36"/>
    <n v="75134.150000000009"/>
  </r>
  <r>
    <n v="8113"/>
    <x v="3"/>
    <x v="0"/>
    <n v="8"/>
    <x v="13"/>
    <n v="4935.2700000000004"/>
    <n v="4608.54"/>
    <n v="4200.24"/>
    <n v="4826.95"/>
    <n v="5511.66"/>
    <n v="4651.16"/>
    <n v="5064.12"/>
    <n v="5537.18"/>
    <n v="5214.54"/>
    <n v="5547.82"/>
    <x v="0"/>
    <x v="3"/>
    <n v="50097.48"/>
    <s v=""/>
    <x v="0"/>
    <x v="37"/>
    <n v="26014.82"/>
  </r>
  <r>
    <n v="8113"/>
    <x v="3"/>
    <x v="0"/>
    <n v="33"/>
    <x v="15"/>
    <n v="2094.3000000000002"/>
    <n v="1259.33"/>
    <n v="2262.5700000000002"/>
    <n v="2188.42"/>
    <n v="2450.5500000000002"/>
    <n v="1585.27"/>
    <n v="1731.13"/>
    <n v="2011.73"/>
    <n v="938.8"/>
    <n v="3202.93"/>
    <x v="0"/>
    <x v="3"/>
    <n v="19725.030000000002"/>
    <s v=""/>
    <x v="1"/>
    <x v="38"/>
    <n v="9469.86"/>
  </r>
  <r>
    <n v="8113"/>
    <x v="3"/>
    <x v="0"/>
    <n v="35"/>
    <x v="14"/>
    <n v="914.35"/>
    <n v="914.35"/>
    <n v="914.36"/>
    <n v="942.94"/>
    <n v="1148.79"/>
    <n v="782.5"/>
    <n v="782.53"/>
    <n v="782.51"/>
    <n v="833.74"/>
    <n v="782.51"/>
    <x v="0"/>
    <x v="3"/>
    <n v="8798.58"/>
    <s v=""/>
    <x v="1"/>
    <x v="39"/>
    <n v="3963.79"/>
  </r>
  <r>
    <n v="8113"/>
    <x v="3"/>
    <x v="1"/>
    <n v="8"/>
    <x v="17"/>
    <n v="105.01"/>
    <n v="908.8"/>
    <n v="1058.3599999999999"/>
    <n v="1083.5899999999999"/>
    <n v="1331.97"/>
    <n v="987.58"/>
    <n v="1062.8399999999999"/>
    <n v="1148.8399999999999"/>
    <n v="1139.9000000000001"/>
    <n v="1245.23"/>
    <x v="0"/>
    <x v="3"/>
    <n v="10072.120000000001"/>
    <s v=""/>
    <x v="0"/>
    <x v="40"/>
    <n v="5584.3899999999994"/>
  </r>
  <r>
    <n v="8113"/>
    <x v="3"/>
    <x v="1"/>
    <n v="40"/>
    <x v="15"/>
    <n v="0"/>
    <n v="0"/>
    <n v="0"/>
    <n v="0"/>
    <n v="0"/>
    <n v="6894.54"/>
    <n v="5984.52"/>
    <n v="8483.4699999999993"/>
    <n v="7884.68"/>
    <n v="5606.77"/>
    <x v="0"/>
    <x v="3"/>
    <n v="34853.979999999996"/>
    <s v=""/>
    <x v="0"/>
    <x v="3"/>
    <n v="34853.979999999996"/>
  </r>
  <r>
    <n v="8113"/>
    <x v="4"/>
    <x v="0"/>
    <n v="8"/>
    <x v="13"/>
    <n v="1486.95"/>
    <n v="1486.97"/>
    <n v="1486.96"/>
    <n v="1486.97"/>
    <n v="1486.97"/>
    <n v="1477.65"/>
    <n v="1586.8"/>
    <n v="889.5"/>
    <n v="1479.79"/>
    <n v="1479.79"/>
    <x v="0"/>
    <x v="4"/>
    <n v="14348.350000000002"/>
    <s v=""/>
    <x v="0"/>
    <x v="41"/>
    <n v="6913.53"/>
  </r>
  <r>
    <n v="8113"/>
    <x v="4"/>
    <x v="0"/>
    <n v="35"/>
    <x v="14"/>
    <n v="1630.83"/>
    <n v="2227"/>
    <n v="2416.0100000000002"/>
    <n v="2416.02"/>
    <n v="2415.9899999999998"/>
    <n v="1847.68"/>
    <n v="2574.7399999999998"/>
    <n v="2498.3200000000002"/>
    <n v="2609.84"/>
    <n v="2531.89"/>
    <x v="0"/>
    <x v="4"/>
    <n v="23168.32"/>
    <s v=""/>
    <x v="1"/>
    <x v="42"/>
    <n v="12062.47"/>
  </r>
  <r>
    <n v="8113"/>
    <x v="5"/>
    <x v="0"/>
    <n v="1"/>
    <x v="18"/>
    <n v="6828.13"/>
    <n v="6621.91"/>
    <n v="7535.86"/>
    <n v="6573.51"/>
    <n v="2940.1"/>
    <n v="7594.55"/>
    <n v="8436"/>
    <n v="4480.74"/>
    <n v="6370.81"/>
    <n v="6787.71"/>
    <x v="0"/>
    <x v="5"/>
    <n v="64169.32"/>
    <s v=""/>
    <x v="0"/>
    <x v="43"/>
    <n v="33669.810000000005"/>
  </r>
  <r>
    <n v="8113"/>
    <x v="5"/>
    <x v="0"/>
    <n v="8"/>
    <x v="13"/>
    <n v="7485.34"/>
    <n v="10541.98"/>
    <n v="8594.08"/>
    <n v="8599.06"/>
    <n v="9863.7099999999991"/>
    <n v="6999.04"/>
    <n v="7258.67"/>
    <n v="7076.83"/>
    <n v="7902.6"/>
    <n v="8094.69"/>
    <x v="0"/>
    <x v="5"/>
    <n v="82416"/>
    <s v=""/>
    <x v="0"/>
    <x v="44"/>
    <n v="37331.83"/>
  </r>
  <r>
    <n v="8113"/>
    <x v="5"/>
    <x v="0"/>
    <n v="13"/>
    <x v="19"/>
    <n v="1059.1199999999999"/>
    <n v="732.62"/>
    <n v="703.76"/>
    <n v="1050.69"/>
    <n v="924.28"/>
    <n v="0"/>
    <n v="0"/>
    <n v="0"/>
    <n v="0"/>
    <n v="0"/>
    <x v="0"/>
    <x v="5"/>
    <n v="4470.47"/>
    <s v=""/>
    <x v="0"/>
    <x v="45"/>
    <n v="0"/>
  </r>
  <r>
    <n v="8113"/>
    <x v="5"/>
    <x v="0"/>
    <n v="15"/>
    <x v="20"/>
    <n v="1059.1199999999999"/>
    <n v="732.62"/>
    <n v="703.76"/>
    <n v="1050.69"/>
    <n v="924.28"/>
    <n v="0"/>
    <n v="0"/>
    <n v="0"/>
    <n v="0"/>
    <n v="0"/>
    <x v="0"/>
    <x v="5"/>
    <n v="4470.47"/>
    <s v=""/>
    <x v="0"/>
    <x v="45"/>
    <n v="0"/>
  </r>
  <r>
    <n v="8113"/>
    <x v="5"/>
    <x v="0"/>
    <n v="33"/>
    <x v="15"/>
    <n v="4917.3500000000004"/>
    <n v="4917.37"/>
    <n v="5143.62"/>
    <n v="2164.9699999999998"/>
    <n v="3991.35"/>
    <n v="5027.6400000000003"/>
    <n v="5162.66"/>
    <n v="4344.67"/>
    <n v="6873.66"/>
    <n v="2154.81"/>
    <x v="0"/>
    <x v="5"/>
    <n v="44698.099999999991"/>
    <s v=""/>
    <x v="1"/>
    <x v="46"/>
    <n v="23563.439999999999"/>
  </r>
  <r>
    <n v="8113"/>
    <x v="5"/>
    <x v="0"/>
    <n v="35"/>
    <x v="21"/>
    <n v="4114.3"/>
    <n v="3080.71"/>
    <n v="3526.53"/>
    <n v="4238.41"/>
    <n v="3007.42"/>
    <n v="3070.03"/>
    <n v="2644.07"/>
    <n v="3648.86"/>
    <n v="4727.8599999999997"/>
    <n v="4824.6000000000004"/>
    <x v="0"/>
    <x v="5"/>
    <n v="36882.79"/>
    <s v=""/>
    <x v="1"/>
    <x v="47"/>
    <n v="18915.419999999998"/>
  </r>
  <r>
    <n v="8113"/>
    <x v="5"/>
    <x v="1"/>
    <n v="14"/>
    <x v="22"/>
    <n v="2118.2399999999998"/>
    <n v="1465.22"/>
    <n v="1407.53"/>
    <n v="2101.4"/>
    <n v="1848.53"/>
    <n v="0"/>
    <n v="0"/>
    <n v="0"/>
    <n v="0"/>
    <n v="0"/>
    <x v="0"/>
    <x v="5"/>
    <n v="8940.92"/>
    <s v=""/>
    <x v="0"/>
    <x v="48"/>
    <n v="0"/>
  </r>
  <r>
    <n v="8113"/>
    <x v="5"/>
    <x v="1"/>
    <n v="20"/>
    <x v="23"/>
    <n v="2118.2399999999998"/>
    <n v="1465.23"/>
    <n v="1407.53"/>
    <n v="2101.37"/>
    <n v="1848.57"/>
    <n v="0"/>
    <n v="0"/>
    <n v="0"/>
    <n v="0"/>
    <n v="0"/>
    <x v="0"/>
    <x v="5"/>
    <n v="8940.94"/>
    <s v=""/>
    <x v="0"/>
    <x v="49"/>
    <n v="0"/>
  </r>
  <r>
    <n v="8113"/>
    <x v="5"/>
    <x v="1"/>
    <n v="40"/>
    <x v="15"/>
    <n v="0"/>
    <n v="0"/>
    <n v="0"/>
    <n v="0"/>
    <n v="0"/>
    <n v="1225.5"/>
    <n v="1225.49"/>
    <n v="1225.51"/>
    <n v="1225.49"/>
    <n v="1225.5"/>
    <x v="0"/>
    <x v="5"/>
    <n v="6127.49"/>
    <s v=""/>
    <x v="0"/>
    <x v="3"/>
    <n v="6127.49"/>
  </r>
  <r>
    <n v="8113"/>
    <x v="6"/>
    <x v="1"/>
    <n v="8"/>
    <x v="13"/>
    <n v="1647.59"/>
    <n v="1708.79"/>
    <n v="1640.02"/>
    <n v="1776.14"/>
    <n v="2076.34"/>
    <n v="2718.31"/>
    <n v="2494.59"/>
    <n v="2238.0300000000002"/>
    <n v="3283.57"/>
    <n v="2883.13"/>
    <x v="0"/>
    <x v="6"/>
    <n v="22466.510000000002"/>
    <s v=""/>
    <x v="0"/>
    <x v="50"/>
    <n v="13617.630000000001"/>
  </r>
  <r>
    <n v="8113"/>
    <x v="6"/>
    <x v="1"/>
    <n v="34"/>
    <x v="15"/>
    <n v="0"/>
    <n v="0"/>
    <n v="0"/>
    <n v="0"/>
    <n v="0"/>
    <n v="0"/>
    <n v="802.89"/>
    <n v="997.83"/>
    <n v="997.82"/>
    <n v="997.83"/>
    <x v="0"/>
    <x v="6"/>
    <n v="3796.37"/>
    <s v=""/>
    <x v="0"/>
    <x v="3"/>
    <n v="3796.37"/>
  </r>
  <r>
    <n v="8113"/>
    <x v="6"/>
    <x v="1"/>
    <n v="35"/>
    <x v="14"/>
    <n v="2703.3"/>
    <n v="2703.3"/>
    <n v="2854.24"/>
    <n v="2703.29"/>
    <n v="690.94"/>
    <n v="2742.87"/>
    <n v="2742.88"/>
    <n v="3229.19"/>
    <n v="693.69"/>
    <n v="2742.88"/>
    <x v="0"/>
    <x v="6"/>
    <n v="23806.58"/>
    <s v=""/>
    <x v="1"/>
    <x v="51"/>
    <n v="12151.510000000002"/>
  </r>
  <r>
    <n v="8113"/>
    <x v="6"/>
    <x v="1"/>
    <n v="40"/>
    <x v="15"/>
    <n v="0"/>
    <n v="0"/>
    <n v="0"/>
    <n v="0"/>
    <n v="0"/>
    <n v="6812.11"/>
    <n v="6748.5"/>
    <n v="7112.85"/>
    <n v="6751.12"/>
    <n v="7078.47"/>
    <x v="0"/>
    <x v="6"/>
    <n v="34503.049999999996"/>
    <s v=""/>
    <x v="0"/>
    <x v="3"/>
    <n v="34503.049999999996"/>
  </r>
  <r>
    <n v="8113"/>
    <x v="7"/>
    <x v="0"/>
    <n v="8"/>
    <x v="15"/>
    <n v="1017.45"/>
    <n v="782.34"/>
    <n v="940.32"/>
    <n v="782.34"/>
    <n v="782.34"/>
    <n v="801.07"/>
    <n v="801.07"/>
    <n v="61.04"/>
    <n v="768.21"/>
    <n v="880.32"/>
    <x v="0"/>
    <x v="7"/>
    <n v="7616.4999999999991"/>
    <s v=""/>
    <x v="0"/>
    <x v="52"/>
    <n v="3311.7100000000005"/>
  </r>
  <r>
    <n v="8113"/>
    <x v="7"/>
    <x v="0"/>
    <n v="33"/>
    <x v="15"/>
    <n v="1069.5"/>
    <n v="1017.9"/>
    <n v="1175.8900000000001"/>
    <n v="1017.9"/>
    <n v="1017.9"/>
    <n v="1413.2"/>
    <n v="1364.39"/>
    <n v="1387.42"/>
    <n v="198.35"/>
    <n v="1393.31"/>
    <x v="0"/>
    <x v="7"/>
    <n v="11055.759999999998"/>
    <s v=""/>
    <x v="1"/>
    <x v="53"/>
    <n v="5756.67"/>
  </r>
  <r>
    <n v="8113"/>
    <x v="7"/>
    <x v="0"/>
    <n v="35"/>
    <x v="15"/>
    <n v="112.8"/>
    <n v="112.8"/>
    <n v="112.8"/>
    <n v="112.8"/>
    <n v="112.8"/>
    <n v="0"/>
    <n v="0"/>
    <n v="0"/>
    <n v="0"/>
    <n v="0"/>
    <x v="0"/>
    <x v="7"/>
    <n v="564"/>
    <s v=""/>
    <x v="1"/>
    <x v="54"/>
    <n v="0"/>
  </r>
  <r>
    <n v="8113"/>
    <x v="0"/>
    <x v="0"/>
    <n v="8"/>
    <x v="24"/>
    <n v="0"/>
    <n v="0"/>
    <n v="0"/>
    <n v="0"/>
    <n v="0"/>
    <n v="0"/>
    <n v="0"/>
    <n v="0"/>
    <n v="0"/>
    <n v="0"/>
    <x v="0"/>
    <x v="0"/>
    <n v="0"/>
    <s v=""/>
    <x v="0"/>
    <x v="3"/>
    <n v="0"/>
  </r>
  <r>
    <n v="8113"/>
    <x v="0"/>
    <x v="0"/>
    <n v="35"/>
    <x v="25"/>
    <n v="0"/>
    <n v="0"/>
    <n v="-359.16"/>
    <n v="0"/>
    <n v="0"/>
    <n v="0"/>
    <n v="0"/>
    <n v="0"/>
    <n v="0"/>
    <n v="0"/>
    <x v="0"/>
    <x v="0"/>
    <n v="-359.16"/>
    <s v=""/>
    <x v="1"/>
    <x v="55"/>
    <n v="0"/>
  </r>
  <r>
    <n v="8113"/>
    <x v="2"/>
    <x v="0"/>
    <n v="8"/>
    <x v="24"/>
    <n v="0"/>
    <n v="0"/>
    <n v="-271.16000000000003"/>
    <n v="0"/>
    <n v="0"/>
    <n v="0"/>
    <n v="0"/>
    <n v="0"/>
    <n v="0"/>
    <n v="0"/>
    <x v="0"/>
    <x v="2"/>
    <n v="-271.16000000000003"/>
    <s v=""/>
    <x v="0"/>
    <x v="56"/>
    <n v="0"/>
  </r>
  <r>
    <n v="8113"/>
    <x v="2"/>
    <x v="0"/>
    <n v="19"/>
    <x v="26"/>
    <n v="0"/>
    <n v="0"/>
    <n v="-262.77"/>
    <n v="0"/>
    <n v="0"/>
    <n v="0"/>
    <n v="0"/>
    <n v="0"/>
    <n v="0"/>
    <n v="0"/>
    <x v="0"/>
    <x v="2"/>
    <n v="-262.77"/>
    <s v=""/>
    <x v="0"/>
    <x v="57"/>
    <n v="0"/>
  </r>
  <r>
    <n v="8113"/>
    <x v="5"/>
    <x v="0"/>
    <n v="1"/>
    <x v="27"/>
    <n v="0"/>
    <n v="0"/>
    <n v="-293.69"/>
    <n v="0"/>
    <n v="0"/>
    <n v="0"/>
    <n v="0"/>
    <n v="0"/>
    <n v="0"/>
    <n v="0"/>
    <x v="0"/>
    <x v="5"/>
    <n v="-293.69"/>
    <s v=""/>
    <x v="0"/>
    <x v="58"/>
    <n v="0"/>
  </r>
  <r>
    <n v="8113"/>
    <x v="5"/>
    <x v="0"/>
    <n v="33"/>
    <x v="28"/>
    <n v="0"/>
    <n v="0"/>
    <n v="-301.67"/>
    <n v="0"/>
    <n v="0"/>
    <n v="0"/>
    <n v="0"/>
    <n v="0"/>
    <n v="0"/>
    <n v="0"/>
    <x v="0"/>
    <x v="5"/>
    <n v="-301.67"/>
    <s v=""/>
    <x v="1"/>
    <x v="59"/>
    <n v="0"/>
  </r>
  <r>
    <n v="8113"/>
    <x v="6"/>
    <x v="1"/>
    <n v="35"/>
    <x v="25"/>
    <n v="0"/>
    <n v="0"/>
    <n v="-201.27"/>
    <n v="0"/>
    <n v="0"/>
    <n v="0"/>
    <n v="0"/>
    <n v="0"/>
    <n v="0"/>
    <n v="0"/>
    <x v="0"/>
    <x v="6"/>
    <n v="-201.27"/>
    <s v=""/>
    <x v="1"/>
    <x v="60"/>
    <n v="0"/>
  </r>
  <r>
    <n v="8114"/>
    <x v="0"/>
    <x v="0"/>
    <n v="8"/>
    <x v="29"/>
    <n v="3296.69"/>
    <n v="3465.4"/>
    <n v="3569.85"/>
    <n v="3131.73"/>
    <n v="3650.75"/>
    <n v="2942.33"/>
    <n v="3609.85"/>
    <n v="3612.31"/>
    <n v="4445.72"/>
    <n v="3774.49"/>
    <x v="0"/>
    <x v="0"/>
    <n v="35499.120000000003"/>
    <s v=""/>
    <x v="0"/>
    <x v="61"/>
    <n v="18384.699999999997"/>
  </r>
  <r>
    <n v="8114"/>
    <x v="0"/>
    <x v="0"/>
    <n v="35"/>
    <x v="30"/>
    <n v="1957.37"/>
    <n v="3107.16"/>
    <n v="2480.5"/>
    <n v="3247.6"/>
    <n v="3340.35"/>
    <n v="2950.25"/>
    <n v="3255.96"/>
    <n v="3696.01"/>
    <n v="3100.28"/>
    <n v="3215.85"/>
    <x v="0"/>
    <x v="0"/>
    <n v="30351.329999999994"/>
    <s v=""/>
    <x v="1"/>
    <x v="62"/>
    <n v="16218.350000000002"/>
  </r>
  <r>
    <n v="8114"/>
    <x v="0"/>
    <x v="1"/>
    <n v="35"/>
    <x v="31"/>
    <n v="449.36"/>
    <n v="451.34"/>
    <n v="441.64"/>
    <n v="442.05"/>
    <n v="19.55"/>
    <n v="396.34"/>
    <n v="443.47"/>
    <n v="488.03"/>
    <n v="533.84"/>
    <n v="166.79"/>
    <x v="0"/>
    <x v="0"/>
    <n v="3832.41"/>
    <s v=""/>
    <x v="1"/>
    <x v="63"/>
    <n v="2028.4699999999998"/>
  </r>
  <r>
    <n v="8114"/>
    <x v="0"/>
    <x v="1"/>
    <n v="40"/>
    <x v="31"/>
    <n v="0"/>
    <n v="0"/>
    <n v="0"/>
    <n v="0"/>
    <n v="0"/>
    <n v="1015.14"/>
    <n v="1400.27"/>
    <n v="1565.43"/>
    <n v="1492.4"/>
    <n v="1492.42"/>
    <x v="0"/>
    <x v="0"/>
    <n v="6965.66"/>
    <s v=""/>
    <x v="0"/>
    <x v="3"/>
    <n v="6965.66"/>
  </r>
  <r>
    <n v="8114"/>
    <x v="1"/>
    <x v="0"/>
    <n v="8"/>
    <x v="29"/>
    <n v="1702.46"/>
    <n v="1822.88"/>
    <n v="1927.95"/>
    <n v="1786.29"/>
    <n v="1864.84"/>
    <n v="1690.67"/>
    <n v="2101.4299999999998"/>
    <n v="2347"/>
    <n v="2583.09"/>
    <n v="2335.3000000000002"/>
    <x v="0"/>
    <x v="1"/>
    <n v="20161.91"/>
    <s v=""/>
    <x v="0"/>
    <x v="64"/>
    <n v="11057.490000000002"/>
  </r>
  <r>
    <n v="8114"/>
    <x v="1"/>
    <x v="0"/>
    <n v="33"/>
    <x v="31"/>
    <n v="0"/>
    <n v="0"/>
    <n v="0"/>
    <n v="243.6"/>
    <n v="258"/>
    <n v="260.72000000000003"/>
    <n v="335.5"/>
    <n v="307.13"/>
    <n v="306.10000000000002"/>
    <n v="346.46"/>
    <x v="0"/>
    <x v="1"/>
    <n v="2057.5100000000002"/>
    <s v=""/>
    <x v="1"/>
    <x v="65"/>
    <n v="1555.91"/>
  </r>
  <r>
    <n v="8114"/>
    <x v="1"/>
    <x v="0"/>
    <n v="35"/>
    <x v="30"/>
    <n v="958.88"/>
    <n v="949.86"/>
    <n v="936.57"/>
    <n v="751.91"/>
    <n v="793.85"/>
    <n v="1104.27"/>
    <n v="1248.94"/>
    <n v="1166.01"/>
    <n v="1326.42"/>
    <n v="1263.1500000000001"/>
    <x v="0"/>
    <x v="1"/>
    <n v="10499.86"/>
    <s v=""/>
    <x v="1"/>
    <x v="66"/>
    <n v="6108.7900000000009"/>
  </r>
  <r>
    <n v="8114"/>
    <x v="1"/>
    <x v="1"/>
    <n v="40"/>
    <x v="31"/>
    <n v="0"/>
    <n v="0"/>
    <n v="0"/>
    <n v="0"/>
    <n v="0"/>
    <n v="467.95"/>
    <n v="674.57"/>
    <n v="804.71"/>
    <n v="808.33"/>
    <n v="835.66"/>
    <x v="0"/>
    <x v="1"/>
    <n v="3591.22"/>
    <s v=""/>
    <x v="0"/>
    <x v="3"/>
    <n v="3591.22"/>
  </r>
  <r>
    <n v="8114"/>
    <x v="2"/>
    <x v="0"/>
    <n v="8"/>
    <x v="29"/>
    <n v="6196.88"/>
    <n v="7490.07"/>
    <n v="6872.44"/>
    <n v="7539.42"/>
    <n v="8024.36"/>
    <n v="6581.29"/>
    <n v="8312.01"/>
    <n v="7007.18"/>
    <n v="8216.2800000000007"/>
    <n v="9643.09"/>
    <x v="0"/>
    <x v="2"/>
    <n v="75883.02"/>
    <s v=""/>
    <x v="0"/>
    <x v="67"/>
    <n v="39759.850000000006"/>
  </r>
  <r>
    <n v="8114"/>
    <x v="2"/>
    <x v="0"/>
    <n v="19"/>
    <x v="31"/>
    <n v="2433.21"/>
    <n v="2540.9299999999998"/>
    <n v="2620.09"/>
    <n v="1805.93"/>
    <n v="2772.04"/>
    <n v="2614.2600000000002"/>
    <n v="3560.41"/>
    <n v="2830.39"/>
    <n v="3361.29"/>
    <n v="4417.47"/>
    <x v="0"/>
    <x v="2"/>
    <n v="28956.020000000004"/>
    <s v=""/>
    <x v="0"/>
    <x v="68"/>
    <n v="16783.82"/>
  </r>
  <r>
    <n v="8114"/>
    <x v="2"/>
    <x v="0"/>
    <n v="33"/>
    <x v="31"/>
    <n v="658.29"/>
    <n v="596.91"/>
    <n v="601.85"/>
    <n v="592.63"/>
    <n v="698.71"/>
    <n v="1066.77"/>
    <n v="1227.47"/>
    <n v="1026.0899999999999"/>
    <n v="927.59"/>
    <n v="1054.48"/>
    <x v="0"/>
    <x v="2"/>
    <n v="8450.7900000000009"/>
    <s v=""/>
    <x v="1"/>
    <x v="69"/>
    <n v="5302.4"/>
  </r>
  <r>
    <n v="8114"/>
    <x v="2"/>
    <x v="0"/>
    <n v="35"/>
    <x v="30"/>
    <n v="3606.45"/>
    <n v="4247.03"/>
    <n v="4442.51"/>
    <n v="4707.57"/>
    <n v="4420.87"/>
    <n v="2877.21"/>
    <n v="4669.6400000000003"/>
    <n v="3965.98"/>
    <n v="5137.7"/>
    <n v="5562.73"/>
    <x v="0"/>
    <x v="2"/>
    <n v="43637.689999999988"/>
    <s v=""/>
    <x v="1"/>
    <x v="70"/>
    <n v="22213.26"/>
  </r>
  <r>
    <n v="8114"/>
    <x v="3"/>
    <x v="0"/>
    <n v="8"/>
    <x v="29"/>
    <n v="1407.16"/>
    <n v="1310.3699999999999"/>
    <n v="1189.4000000000001"/>
    <n v="1375.09"/>
    <n v="1328.72"/>
    <n v="1378.09"/>
    <n v="1500.44"/>
    <n v="1640.62"/>
    <n v="1545"/>
    <n v="1643.79"/>
    <x v="0"/>
    <x v="3"/>
    <n v="14318.68"/>
    <s v=""/>
    <x v="0"/>
    <x v="71"/>
    <n v="7707.94"/>
  </r>
  <r>
    <n v="8114"/>
    <x v="3"/>
    <x v="0"/>
    <n v="33"/>
    <x v="31"/>
    <n v="605.16999999999996"/>
    <n v="357.78"/>
    <n v="655.03"/>
    <n v="633.05999999999995"/>
    <n v="710.73"/>
    <n v="469.69"/>
    <n v="512.91999999999996"/>
    <n v="596.07000000000005"/>
    <n v="278.16000000000003"/>
    <n v="949.02"/>
    <x v="0"/>
    <x v="3"/>
    <n v="5767.6299999999992"/>
    <s v=""/>
    <x v="1"/>
    <x v="72"/>
    <n v="2805.8599999999997"/>
  </r>
  <r>
    <n v="8114"/>
    <x v="3"/>
    <x v="0"/>
    <n v="35"/>
    <x v="30"/>
    <n v="221.69"/>
    <n v="221.71"/>
    <n v="221.7"/>
    <n v="230.17"/>
    <n v="291.14999999999998"/>
    <n v="231.84"/>
    <n v="231.86"/>
    <n v="231.85"/>
    <n v="247.04"/>
    <n v="231.86"/>
    <x v="0"/>
    <x v="3"/>
    <n v="2360.87"/>
    <s v=""/>
    <x v="1"/>
    <x v="73"/>
    <n v="1174.45"/>
  </r>
  <r>
    <n v="8114"/>
    <x v="3"/>
    <x v="1"/>
    <n v="8"/>
    <x v="32"/>
    <n v="19.93"/>
    <n v="258.08999999999997"/>
    <n v="302.41000000000003"/>
    <n v="309.89"/>
    <n v="383.48"/>
    <n v="292.61"/>
    <n v="314.89999999999998"/>
    <n v="340.4"/>
    <n v="337.74"/>
    <n v="368.95"/>
    <x v="0"/>
    <x v="3"/>
    <n v="2928.4000000000005"/>
    <s v=""/>
    <x v="0"/>
    <x v="74"/>
    <n v="1654.6000000000001"/>
  </r>
  <r>
    <n v="8114"/>
    <x v="3"/>
    <x v="1"/>
    <n v="40"/>
    <x v="31"/>
    <n v="0"/>
    <n v="0"/>
    <n v="0"/>
    <n v="0"/>
    <n v="0"/>
    <n v="2042.79"/>
    <n v="1773.19"/>
    <n v="2513.62"/>
    <n v="2162.8200000000002"/>
    <n v="1144.7"/>
    <x v="0"/>
    <x v="3"/>
    <n v="9637.1200000000008"/>
    <s v=""/>
    <x v="0"/>
    <x v="3"/>
    <n v="9637.1200000000008"/>
  </r>
  <r>
    <n v="8114"/>
    <x v="4"/>
    <x v="0"/>
    <n v="8"/>
    <x v="29"/>
    <n v="431.28"/>
    <n v="431.3"/>
    <n v="431.28"/>
    <n v="431.3"/>
    <n v="431.28"/>
    <n v="437.8"/>
    <n v="526.16"/>
    <n v="248.25"/>
    <n v="423.17"/>
    <n v="423.15"/>
    <x v="0"/>
    <x v="4"/>
    <n v="4214.9699999999993"/>
    <s v=""/>
    <x v="0"/>
    <x v="75"/>
    <n v="2058.5300000000002"/>
  </r>
  <r>
    <n v="8114"/>
    <x v="4"/>
    <x v="0"/>
    <n v="35"/>
    <x v="30"/>
    <n v="410.19"/>
    <n v="640.85"/>
    <n v="696.87"/>
    <n v="696.87"/>
    <n v="696.85"/>
    <n v="547.46"/>
    <n v="762.87"/>
    <n v="740.23"/>
    <n v="773.26"/>
    <n v="750.18"/>
    <x v="0"/>
    <x v="4"/>
    <n v="6715.630000000001"/>
    <s v=""/>
    <x v="1"/>
    <x v="76"/>
    <n v="3573.9999999999995"/>
  </r>
  <r>
    <n v="8114"/>
    <x v="5"/>
    <x v="0"/>
    <n v="1"/>
    <x v="33"/>
    <n v="1795.41"/>
    <n v="1734.32"/>
    <n v="2005.14"/>
    <n v="1720"/>
    <n v="643.41999999999996"/>
    <n v="2250.21"/>
    <n v="2499.54"/>
    <n v="1327.63"/>
    <n v="1887.64"/>
    <n v="2011.17"/>
    <x v="0"/>
    <x v="5"/>
    <n v="17874.480000000003"/>
    <s v=""/>
    <x v="0"/>
    <x v="77"/>
    <n v="9976.19"/>
  </r>
  <r>
    <n v="8114"/>
    <x v="5"/>
    <x v="0"/>
    <n v="8"/>
    <x v="29"/>
    <n v="2079.9699999999998"/>
    <n v="2996.63"/>
    <n v="2419.5"/>
    <n v="2339.9499999999998"/>
    <n v="2795.66"/>
    <n v="2073.7199999999998"/>
    <n v="2150.65"/>
    <n v="2096.8200000000002"/>
    <n v="2341.4699999999998"/>
    <n v="2398.4"/>
    <x v="0"/>
    <x v="5"/>
    <n v="23692.77"/>
    <s v=""/>
    <x v="0"/>
    <x v="78"/>
    <n v="11061.06"/>
  </r>
  <r>
    <n v="8114"/>
    <x v="5"/>
    <x v="0"/>
    <n v="33"/>
    <x v="31"/>
    <n v="1418.38"/>
    <n v="1418.4"/>
    <n v="1485.44"/>
    <n v="710.08"/>
    <n v="1072.7"/>
    <n v="1489.64"/>
    <n v="1529.67"/>
    <n v="1287.3"/>
    <n v="2036.62"/>
    <n v="713.05"/>
    <x v="0"/>
    <x v="5"/>
    <n v="13161.279999999999"/>
    <s v=""/>
    <x v="1"/>
    <x v="79"/>
    <n v="7056.2800000000007"/>
  </r>
  <r>
    <n v="8114"/>
    <x v="5"/>
    <x v="0"/>
    <n v="35"/>
    <x v="34"/>
    <n v="1147.49"/>
    <n v="461.61"/>
    <n v="973.37"/>
    <n v="1184.28"/>
    <n v="819.54"/>
    <n v="909.62"/>
    <n v="1016.9"/>
    <n v="1081.1099999999999"/>
    <n v="1400.83"/>
    <n v="1429.49"/>
    <x v="0"/>
    <x v="5"/>
    <n v="10424.24"/>
    <s v=""/>
    <x v="1"/>
    <x v="80"/>
    <n v="5837.95"/>
  </r>
  <r>
    <n v="8114"/>
    <x v="5"/>
    <x v="1"/>
    <n v="40"/>
    <x v="31"/>
    <n v="0"/>
    <n v="0"/>
    <n v="0"/>
    <n v="0"/>
    <n v="0"/>
    <n v="363.11"/>
    <n v="363.1"/>
    <n v="363.12"/>
    <n v="363.11"/>
    <n v="363.11"/>
    <x v="0"/>
    <x v="5"/>
    <n v="1815.5500000000002"/>
    <s v=""/>
    <x v="0"/>
    <x v="3"/>
    <n v="1815.5500000000002"/>
  </r>
  <r>
    <n v="8114"/>
    <x v="6"/>
    <x v="1"/>
    <n v="8"/>
    <x v="29"/>
    <n v="470.92"/>
    <n v="489.03"/>
    <n v="468.68"/>
    <n v="509"/>
    <n v="597.96"/>
    <n v="805.4"/>
    <n v="739.14"/>
    <n v="663.09"/>
    <n v="972.9"/>
    <n v="854.24"/>
    <x v="0"/>
    <x v="6"/>
    <n v="6570.36"/>
    <s v=""/>
    <x v="0"/>
    <x v="81"/>
    <n v="4034.7700000000004"/>
  </r>
  <r>
    <n v="8114"/>
    <x v="6"/>
    <x v="1"/>
    <n v="34"/>
    <x v="31"/>
    <n v="0"/>
    <n v="0"/>
    <n v="0"/>
    <n v="0"/>
    <n v="0"/>
    <n v="0"/>
    <n v="237.88"/>
    <n v="295.64999999999998"/>
    <n v="295.64999999999998"/>
    <n v="295.64999999999998"/>
    <x v="0"/>
    <x v="6"/>
    <n v="1124.83"/>
    <s v=""/>
    <x v="0"/>
    <x v="3"/>
    <n v="1124.83"/>
  </r>
  <r>
    <n v="8114"/>
    <x v="6"/>
    <x v="1"/>
    <n v="35"/>
    <x v="30"/>
    <n v="800.97"/>
    <n v="800.97"/>
    <n v="845.7"/>
    <n v="800.97"/>
    <n v="249.44"/>
    <n v="812.69"/>
    <n v="812.71"/>
    <n v="956.79"/>
    <n v="296.60000000000002"/>
    <n v="767.17"/>
    <x v="0"/>
    <x v="6"/>
    <n v="7144.0100000000011"/>
    <s v=""/>
    <x v="1"/>
    <x v="82"/>
    <n v="3645.96"/>
  </r>
  <r>
    <n v="8114"/>
    <x v="6"/>
    <x v="1"/>
    <n v="40"/>
    <x v="31"/>
    <n v="0"/>
    <n v="0"/>
    <n v="0"/>
    <n v="0"/>
    <n v="0"/>
    <n v="2018.39"/>
    <n v="1999.54"/>
    <n v="2107.5"/>
    <n v="2000.31"/>
    <n v="2097.33"/>
    <x v="0"/>
    <x v="6"/>
    <n v="10223.07"/>
    <s v=""/>
    <x v="0"/>
    <x v="3"/>
    <n v="10223.07"/>
  </r>
  <r>
    <n v="8114"/>
    <x v="7"/>
    <x v="0"/>
    <n v="8"/>
    <x v="31"/>
    <n v="292.81"/>
    <n v="223.15"/>
    <n v="269.95999999999998"/>
    <n v="223.15"/>
    <n v="223.15"/>
    <n v="237.35"/>
    <n v="237.34"/>
    <n v="18.09"/>
    <n v="227.61"/>
    <n v="260.83"/>
    <x v="0"/>
    <x v="7"/>
    <n v="2213.4399999999996"/>
    <s v=""/>
    <x v="0"/>
    <x v="83"/>
    <n v="981.22"/>
  </r>
  <r>
    <n v="8114"/>
    <x v="7"/>
    <x v="0"/>
    <n v="33"/>
    <x v="31"/>
    <n v="308.02999999999997"/>
    <n v="292.76"/>
    <n v="339.57"/>
    <n v="292.76"/>
    <n v="292.76"/>
    <n v="418.72"/>
    <n v="404.27"/>
    <n v="411.08"/>
    <n v="58.77"/>
    <n v="412.83"/>
    <x v="0"/>
    <x v="7"/>
    <n v="3231.5499999999997"/>
    <s v=""/>
    <x v="1"/>
    <x v="84"/>
    <n v="1705.6699999999998"/>
  </r>
  <r>
    <n v="8127"/>
    <x v="0"/>
    <x v="0"/>
    <n v="8"/>
    <x v="35"/>
    <n v="630.02"/>
    <n v="490.96"/>
    <n v="310.58999999999997"/>
    <n v="676.98"/>
    <n v="733.01"/>
    <n v="1292.05"/>
    <n v="2994.87"/>
    <n v="4523.08"/>
    <n v="2980.21"/>
    <n v="-186.85"/>
    <x v="0"/>
    <x v="0"/>
    <n v="14444.92"/>
    <s v=""/>
    <x v="0"/>
    <x v="85"/>
    <n v="11603.359999999999"/>
  </r>
  <r>
    <n v="8127"/>
    <x v="0"/>
    <x v="0"/>
    <n v="35"/>
    <x v="36"/>
    <n v="0"/>
    <n v="859.01"/>
    <n v="0"/>
    <n v="782.95"/>
    <n v="1853.73"/>
    <n v="731"/>
    <n v="1533.39"/>
    <n v="126.34"/>
    <n v="705.36"/>
    <n v="1796.28"/>
    <x v="0"/>
    <x v="0"/>
    <n v="8388.0600000000013"/>
    <s v=""/>
    <x v="1"/>
    <x v="86"/>
    <n v="4892.3700000000008"/>
  </r>
  <r>
    <n v="8127"/>
    <x v="0"/>
    <x v="1"/>
    <n v="35"/>
    <x v="37"/>
    <n v="433.65"/>
    <n v="0"/>
    <n v="0"/>
    <n v="257.20999999999998"/>
    <n v="0"/>
    <n v="0"/>
    <n v="406.72"/>
    <n v="752.17"/>
    <n v="1022.92"/>
    <n v="1039.99"/>
    <x v="0"/>
    <x v="0"/>
    <n v="3912.66"/>
    <s v=""/>
    <x v="1"/>
    <x v="87"/>
    <n v="3221.8"/>
  </r>
  <r>
    <n v="8127"/>
    <x v="1"/>
    <x v="0"/>
    <n v="8"/>
    <x v="35"/>
    <n v="504.53"/>
    <n v="-415.76"/>
    <n v="0"/>
    <n v="301.76"/>
    <n v="0"/>
    <n v="0"/>
    <n v="1814.33"/>
    <n v="1915.2"/>
    <n v="2385.88"/>
    <n v="1559.58"/>
    <x v="0"/>
    <x v="1"/>
    <n v="8065.5199999999995"/>
    <s v=""/>
    <x v="0"/>
    <x v="88"/>
    <n v="7674.99"/>
  </r>
  <r>
    <n v="8127"/>
    <x v="1"/>
    <x v="0"/>
    <n v="33"/>
    <x v="38"/>
    <n v="0"/>
    <n v="0"/>
    <n v="0"/>
    <n v="0"/>
    <n v="0"/>
    <n v="0"/>
    <n v="482.65"/>
    <n v="302.3"/>
    <n v="299.7"/>
    <n v="518.67999999999995"/>
    <x v="0"/>
    <x v="1"/>
    <n v="1603.33"/>
    <s v=""/>
    <x v="1"/>
    <x v="3"/>
    <n v="1603.33"/>
  </r>
  <r>
    <n v="8127"/>
    <x v="1"/>
    <x v="0"/>
    <n v="35"/>
    <x v="36"/>
    <n v="266.91000000000003"/>
    <n v="0"/>
    <n v="0"/>
    <n v="0"/>
    <n v="0"/>
    <n v="754.92"/>
    <n v="2037.82"/>
    <n v="1441.25"/>
    <n v="3680.25"/>
    <n v="2042.15"/>
    <x v="0"/>
    <x v="1"/>
    <n v="10223.299999999999"/>
    <s v=""/>
    <x v="1"/>
    <x v="89"/>
    <n v="9956.39"/>
  </r>
  <r>
    <n v="8127"/>
    <x v="1"/>
    <x v="1"/>
    <n v="40"/>
    <x v="38"/>
    <n v="0"/>
    <n v="0"/>
    <n v="0"/>
    <n v="0"/>
    <n v="0"/>
    <n v="0"/>
    <n v="454.12"/>
    <n v="686.87"/>
    <n v="718.43"/>
    <n v="956.75"/>
    <x v="0"/>
    <x v="1"/>
    <n v="2816.17"/>
    <s v=""/>
    <x v="0"/>
    <x v="3"/>
    <n v="2816.17"/>
  </r>
  <r>
    <n v="8127"/>
    <x v="2"/>
    <x v="0"/>
    <n v="8"/>
    <x v="35"/>
    <n v="4236.4399999999996"/>
    <n v="8066.88"/>
    <n v="-2839.43"/>
    <n v="7524.33"/>
    <n v="10815.25"/>
    <n v="7032.47"/>
    <n v="15860.57"/>
    <n v="5710.83"/>
    <n v="4968.29"/>
    <n v="22620.34"/>
    <x v="0"/>
    <x v="2"/>
    <n v="83995.97"/>
    <s v=""/>
    <x v="0"/>
    <x v="90"/>
    <n v="56192.5"/>
  </r>
  <r>
    <n v="8127"/>
    <x v="2"/>
    <x v="0"/>
    <n v="14"/>
    <x v="39"/>
    <n v="54.46"/>
    <n v="119.35"/>
    <n v="84.97"/>
    <n v="66.760000000000005"/>
    <n v="129.53"/>
    <n v="79.05"/>
    <n v="0"/>
    <n v="0"/>
    <n v="0"/>
    <n v="0"/>
    <x v="0"/>
    <x v="2"/>
    <n v="534.11999999999989"/>
    <s v=""/>
    <x v="0"/>
    <x v="91"/>
    <n v="79.05"/>
  </r>
  <r>
    <n v="8127"/>
    <x v="2"/>
    <x v="0"/>
    <n v="15"/>
    <x v="40"/>
    <n v="214.98"/>
    <n v="471.11"/>
    <n v="335.4"/>
    <n v="263.52999999999997"/>
    <n v="511.3"/>
    <n v="312.04000000000002"/>
    <n v="0"/>
    <n v="0"/>
    <n v="0"/>
    <n v="0"/>
    <x v="0"/>
    <x v="2"/>
    <n v="2108.36"/>
    <s v=""/>
    <x v="0"/>
    <x v="92"/>
    <n v="312.04000000000002"/>
  </r>
  <r>
    <n v="8127"/>
    <x v="2"/>
    <x v="0"/>
    <n v="19"/>
    <x v="41"/>
    <n v="4452.74"/>
    <n v="5418.39"/>
    <n v="3554.5"/>
    <n v="0"/>
    <n v="4386.96"/>
    <n v="2686.5"/>
    <n v="11423.03"/>
    <n v="3299.19"/>
    <n v="8654.23"/>
    <n v="13348.98"/>
    <x v="0"/>
    <x v="2"/>
    <n v="57224.520000000004"/>
    <s v=""/>
    <x v="0"/>
    <x v="93"/>
    <n v="39411.93"/>
  </r>
  <r>
    <n v="8127"/>
    <x v="2"/>
    <x v="0"/>
    <n v="33"/>
    <x v="38"/>
    <n v="340.48"/>
    <n v="154.85"/>
    <n v="0"/>
    <n v="118.26"/>
    <n v="687.82"/>
    <n v="601.41"/>
    <n v="1878.27"/>
    <n v="296.68"/>
    <n v="304.26"/>
    <n v="1764.82"/>
    <x v="0"/>
    <x v="2"/>
    <n v="6146.8499999999995"/>
    <s v=""/>
    <x v="1"/>
    <x v="94"/>
    <n v="4845.4399999999996"/>
  </r>
  <r>
    <n v="8127"/>
    <x v="2"/>
    <x v="0"/>
    <n v="35"/>
    <x v="36"/>
    <n v="160.25"/>
    <n v="2596.67"/>
    <n v="299.82"/>
    <n v="2080.73"/>
    <n v="2500.66"/>
    <n v="1620.99"/>
    <n v="6655.66"/>
    <n v="3794.99"/>
    <n v="6093.13"/>
    <n v="8310.35"/>
    <x v="0"/>
    <x v="2"/>
    <n v="34113.25"/>
    <s v=""/>
    <x v="1"/>
    <x v="95"/>
    <n v="26475.120000000003"/>
  </r>
  <r>
    <n v="8127"/>
    <x v="3"/>
    <x v="0"/>
    <n v="8"/>
    <x v="35"/>
    <n v="0"/>
    <n v="0"/>
    <n v="1397.52"/>
    <n v="979.38"/>
    <n v="1348.19"/>
    <n v="2252.89"/>
    <n v="975.01"/>
    <n v="1591.11"/>
    <n v="787.79"/>
    <n v="1594.31"/>
    <x v="0"/>
    <x v="3"/>
    <n v="10926.199999999999"/>
    <s v=""/>
    <x v="0"/>
    <x v="96"/>
    <n v="7201.1099999999988"/>
  </r>
  <r>
    <n v="8127"/>
    <x v="3"/>
    <x v="0"/>
    <n v="33"/>
    <x v="38"/>
    <n v="0"/>
    <n v="0"/>
    <n v="613.16999999999996"/>
    <n v="570.32000000000005"/>
    <n v="0"/>
    <n v="0"/>
    <n v="369.44"/>
    <n v="0"/>
    <n v="86.22"/>
    <n v="3045.14"/>
    <x v="0"/>
    <x v="3"/>
    <n v="4684.29"/>
    <s v=""/>
    <x v="1"/>
    <x v="97"/>
    <n v="3500.7999999999997"/>
  </r>
  <r>
    <n v="8127"/>
    <x v="3"/>
    <x v="0"/>
    <n v="35"/>
    <x v="42"/>
    <n v="0"/>
    <n v="0"/>
    <n v="0"/>
    <n v="73.819999999999993"/>
    <n v="241.32"/>
    <n v="0"/>
    <n v="0"/>
    <n v="0"/>
    <n v="132.35"/>
    <n v="0"/>
    <x v="0"/>
    <x v="3"/>
    <n v="447.49"/>
    <s v=""/>
    <x v="1"/>
    <x v="98"/>
    <n v="132.35"/>
  </r>
  <r>
    <n v="8127"/>
    <x v="3"/>
    <x v="1"/>
    <n v="8"/>
    <x v="43"/>
    <n v="0"/>
    <n v="0"/>
    <n v="307.69"/>
    <n v="341.37"/>
    <n v="465.39"/>
    <n v="704.31"/>
    <n v="92.31"/>
    <n v="300.39"/>
    <n v="312.69"/>
    <n v="523.45000000000005"/>
    <x v="0"/>
    <x v="3"/>
    <n v="3047.5999999999995"/>
    <s v=""/>
    <x v="0"/>
    <x v="99"/>
    <n v="1933.1499999999999"/>
  </r>
  <r>
    <n v="8127"/>
    <x v="3"/>
    <x v="1"/>
    <n v="40"/>
    <x v="38"/>
    <n v="0"/>
    <n v="0"/>
    <n v="0"/>
    <n v="0"/>
    <n v="0"/>
    <n v="0"/>
    <n v="0"/>
    <n v="0"/>
    <n v="1181.83"/>
    <n v="143.53"/>
    <x v="0"/>
    <x v="3"/>
    <n v="1325.36"/>
    <s v=""/>
    <x v="0"/>
    <x v="3"/>
    <n v="1325.36"/>
  </r>
  <r>
    <n v="8127"/>
    <x v="4"/>
    <x v="0"/>
    <n v="8"/>
    <x v="35"/>
    <n v="0"/>
    <n v="0"/>
    <n v="0"/>
    <n v="0"/>
    <n v="0"/>
    <n v="101.16"/>
    <n v="545.63"/>
    <n v="0"/>
    <n v="0"/>
    <n v="0"/>
    <x v="0"/>
    <x v="4"/>
    <n v="646.79"/>
    <s v=""/>
    <x v="0"/>
    <x v="3"/>
    <n v="646.79"/>
  </r>
  <r>
    <n v="8127"/>
    <x v="4"/>
    <x v="0"/>
    <n v="35"/>
    <x v="36"/>
    <n v="0"/>
    <n v="0"/>
    <n v="0"/>
    <n v="0"/>
    <n v="0"/>
    <n v="984.83"/>
    <n v="476.02"/>
    <n v="263.77"/>
    <n v="566.80999999999995"/>
    <n v="365.33"/>
    <x v="0"/>
    <x v="4"/>
    <n v="2656.7599999999998"/>
    <s v=""/>
    <x v="1"/>
    <x v="3"/>
    <n v="2656.7599999999998"/>
  </r>
  <r>
    <n v="8127"/>
    <x v="5"/>
    <x v="0"/>
    <n v="1"/>
    <x v="44"/>
    <n v="557.26"/>
    <n v="820.1"/>
    <n v="1004.35"/>
    <n v="126.03"/>
    <n v="742.45"/>
    <n v="766.15"/>
    <n v="2172.5100000000002"/>
    <n v="77.28"/>
    <n v="955.76"/>
    <n v="1833.31"/>
    <x v="0"/>
    <x v="5"/>
    <n v="9055.2000000000007"/>
    <s v=""/>
    <x v="0"/>
    <x v="100"/>
    <n v="5805.01"/>
  </r>
  <r>
    <n v="8127"/>
    <x v="5"/>
    <x v="0"/>
    <n v="8"/>
    <x v="35"/>
    <n v="1520.39"/>
    <n v="3360.3"/>
    <n v="1086.83"/>
    <n v="2779.86"/>
    <n v="5624.24"/>
    <n v="1401.68"/>
    <n v="895.11"/>
    <n v="951.61"/>
    <n v="0"/>
    <n v="3404.72"/>
    <x v="0"/>
    <x v="5"/>
    <n v="21024.74"/>
    <s v=""/>
    <x v="0"/>
    <x v="101"/>
    <n v="6653.12"/>
  </r>
  <r>
    <n v="8127"/>
    <x v="5"/>
    <x v="0"/>
    <n v="33"/>
    <x v="38"/>
    <n v="0"/>
    <n v="0"/>
    <n v="0"/>
    <n v="0"/>
    <n v="0"/>
    <n v="0"/>
    <n v="348.87"/>
    <n v="324.81"/>
    <n v="0"/>
    <n v="1242.47"/>
    <x v="0"/>
    <x v="5"/>
    <n v="1916.15"/>
    <s v=""/>
    <x v="1"/>
    <x v="3"/>
    <n v="1916.15"/>
  </r>
  <r>
    <n v="8127"/>
    <x v="5"/>
    <x v="0"/>
    <n v="35"/>
    <x v="45"/>
    <n v="0"/>
    <n v="1262.0999999999999"/>
    <n v="0"/>
    <n v="0"/>
    <n v="0"/>
    <n v="0"/>
    <n v="294.29000000000002"/>
    <n v="1410.09"/>
    <n v="0"/>
    <n v="3993.69"/>
    <x v="0"/>
    <x v="5"/>
    <n v="6960.17"/>
    <s v=""/>
    <x v="1"/>
    <x v="102"/>
    <n v="5698.07"/>
  </r>
  <r>
    <n v="8127"/>
    <x v="6"/>
    <x v="1"/>
    <n v="8"/>
    <x v="35"/>
    <n v="0"/>
    <n v="194.22"/>
    <n v="0"/>
    <n v="325.86"/>
    <n v="1097.8499999999999"/>
    <n v="1342.37"/>
    <n v="1023.88"/>
    <n v="558.13"/>
    <n v="2649.34"/>
    <n v="2647.32"/>
    <x v="0"/>
    <x v="6"/>
    <n v="9838.9699999999993"/>
    <s v=""/>
    <x v="0"/>
    <x v="103"/>
    <n v="8221.0400000000009"/>
  </r>
  <r>
    <n v="8127"/>
    <x v="6"/>
    <x v="1"/>
    <n v="14"/>
    <x v="46"/>
    <n v="88.86"/>
    <n v="194.73"/>
    <n v="138.63"/>
    <n v="108.92"/>
    <n v="211.33"/>
    <n v="128.97"/>
    <n v="0"/>
    <n v="0"/>
    <n v="0"/>
    <n v="0"/>
    <x v="0"/>
    <x v="6"/>
    <n v="871.44"/>
    <s v=""/>
    <x v="0"/>
    <x v="104"/>
    <n v="128.97"/>
  </r>
  <r>
    <n v="8127"/>
    <x v="6"/>
    <x v="1"/>
    <n v="40"/>
    <x v="38"/>
    <n v="0"/>
    <n v="0"/>
    <n v="0"/>
    <n v="0"/>
    <n v="0"/>
    <n v="179.13"/>
    <n v="0"/>
    <n v="0"/>
    <n v="0"/>
    <n v="0"/>
    <x v="0"/>
    <x v="6"/>
    <n v="179.13"/>
    <s v=""/>
    <x v="0"/>
    <x v="3"/>
    <n v="179.13"/>
  </r>
  <r>
    <n v="8127"/>
    <x v="7"/>
    <x v="0"/>
    <n v="8"/>
    <x v="38"/>
    <n v="0"/>
    <n v="0"/>
    <n v="0"/>
    <n v="0"/>
    <n v="0"/>
    <n v="84.92"/>
    <n v="84.92"/>
    <n v="0"/>
    <n v="0"/>
    <n v="0"/>
    <x v="0"/>
    <x v="7"/>
    <n v="169.84"/>
    <s v=""/>
    <x v="0"/>
    <x v="3"/>
    <n v="169.84"/>
  </r>
  <r>
    <n v="8127"/>
    <x v="7"/>
    <x v="0"/>
    <n v="33"/>
    <x v="38"/>
    <n v="0"/>
    <n v="0"/>
    <n v="0"/>
    <n v="0"/>
    <n v="0"/>
    <n v="725.9"/>
    <n v="858.2"/>
    <n v="563.66"/>
    <n v="294.51"/>
    <n v="580.83000000000004"/>
    <x v="0"/>
    <x v="7"/>
    <n v="3023.0999999999995"/>
    <s v=""/>
    <x v="1"/>
    <x v="3"/>
    <n v="3023.0999999999995"/>
  </r>
  <r>
    <n v="8301"/>
    <x v="1"/>
    <x v="0"/>
    <n v="35"/>
    <x v="47"/>
    <n v="0"/>
    <n v="0"/>
    <n v="0"/>
    <n v="0"/>
    <n v="0"/>
    <n v="0"/>
    <n v="943.6"/>
    <n v="2079.7199999999998"/>
    <n v="1039.8599999999999"/>
    <n v="1039.8599999999999"/>
    <x v="1"/>
    <x v="1"/>
    <n v="5103.0399999999991"/>
    <s v=""/>
    <x v="1"/>
    <x v="3"/>
    <n v="5103.0399999999991"/>
  </r>
  <r>
    <n v="8301"/>
    <x v="1"/>
    <x v="1"/>
    <n v="35"/>
    <x v="47"/>
    <n v="0"/>
    <n v="0"/>
    <n v="0"/>
    <n v="0"/>
    <n v="0"/>
    <n v="0"/>
    <n v="943.6"/>
    <n v="2079.7199999999998"/>
    <n v="1039.8599999999999"/>
    <n v="1039.8599999999999"/>
    <x v="1"/>
    <x v="1"/>
    <n v="5103.0399999999991"/>
    <s v=""/>
    <x v="1"/>
    <x v="3"/>
    <n v="5103.0399999999991"/>
  </r>
  <r>
    <n v="8301"/>
    <x v="2"/>
    <x v="0"/>
    <n v="8"/>
    <x v="48"/>
    <n v="4537.5"/>
    <n v="4864"/>
    <n v="4864.01"/>
    <n v="4864"/>
    <n v="4864"/>
    <n v="4498.4799999999996"/>
    <n v="10204.43"/>
    <n v="4873.97"/>
    <n v="-456.49"/>
    <n v="4873.97"/>
    <x v="1"/>
    <x v="2"/>
    <n v="47987.87"/>
    <s v=""/>
    <x v="0"/>
    <x v="105"/>
    <n v="23994.36"/>
  </r>
  <r>
    <n v="8301"/>
    <x v="2"/>
    <x v="0"/>
    <n v="31"/>
    <x v="49"/>
    <n v="4537.5"/>
    <n v="4864"/>
    <n v="4864.01"/>
    <n v="4864"/>
    <n v="4864"/>
    <n v="4498.4799999999996"/>
    <n v="0"/>
    <n v="4873.97"/>
    <n v="9747.94"/>
    <n v="4873.97"/>
    <x v="1"/>
    <x v="2"/>
    <n v="47987.87"/>
    <s v=""/>
    <x v="1"/>
    <x v="105"/>
    <n v="23994.36"/>
  </r>
  <r>
    <n v="8301"/>
    <x v="2"/>
    <x v="0"/>
    <n v="33"/>
    <x v="47"/>
    <n v="6806.26"/>
    <n v="7296.02"/>
    <n v="7295.98"/>
    <n v="7296.02"/>
    <n v="7296.02"/>
    <n v="6747.73"/>
    <n v="0"/>
    <n v="7310.95"/>
    <n v="14621.9"/>
    <n v="7310.95"/>
    <x v="1"/>
    <x v="2"/>
    <n v="71981.83"/>
    <s v=""/>
    <x v="1"/>
    <x v="106"/>
    <n v="35991.53"/>
  </r>
  <r>
    <n v="8301"/>
    <x v="2"/>
    <x v="0"/>
    <n v="35"/>
    <x v="50"/>
    <n v="6806.25"/>
    <n v="7296"/>
    <n v="7296.01"/>
    <n v="7296"/>
    <n v="7296"/>
    <n v="6747.73"/>
    <n v="3222.45"/>
    <n v="7310.95"/>
    <n v="11399.45"/>
    <n v="7310.95"/>
    <x v="1"/>
    <x v="2"/>
    <n v="71981.789999999994"/>
    <s v=""/>
    <x v="1"/>
    <x v="107"/>
    <n v="35991.53"/>
  </r>
  <r>
    <n v="8301"/>
    <x v="3"/>
    <x v="0"/>
    <n v="8"/>
    <x v="47"/>
    <n v="13233.84"/>
    <n v="12070.87"/>
    <n v="13301.2"/>
    <n v="13301.2"/>
    <n v="10840.47"/>
    <n v="12069.75"/>
    <n v="12069.75"/>
    <n v="12069.75"/>
    <n v="12069.75"/>
    <n v="12069.75"/>
    <x v="1"/>
    <x v="3"/>
    <n v="123096.33"/>
    <s v=""/>
    <x v="0"/>
    <x v="108"/>
    <n v="60348.75"/>
  </r>
  <r>
    <n v="8301"/>
    <x v="3"/>
    <x v="0"/>
    <n v="35"/>
    <x v="47"/>
    <n v="6805.98"/>
    <n v="6207.87"/>
    <n v="6840.63"/>
    <n v="6840.63"/>
    <n v="5575.11"/>
    <n v="6207.3"/>
    <n v="6207.3"/>
    <n v="6207.3"/>
    <n v="6207.3"/>
    <n v="6207.3"/>
    <x v="1"/>
    <x v="3"/>
    <n v="63306.720000000016"/>
    <s v=""/>
    <x v="1"/>
    <x v="109"/>
    <n v="31036.5"/>
  </r>
  <r>
    <n v="8301"/>
    <x v="3"/>
    <x v="1"/>
    <n v="8"/>
    <x v="51"/>
    <n v="5671.65"/>
    <n v="5173.2299999999996"/>
    <n v="5700.53"/>
    <n v="5700.53"/>
    <n v="4645.93"/>
    <n v="5172.75"/>
    <n v="5172.75"/>
    <n v="5172.75"/>
    <n v="5172.75"/>
    <n v="5172.75"/>
    <x v="1"/>
    <x v="3"/>
    <n v="52755.619999999995"/>
    <s v=""/>
    <x v="0"/>
    <x v="110"/>
    <n v="25863.75"/>
  </r>
  <r>
    <n v="8301"/>
    <x v="3"/>
    <x v="1"/>
    <n v="35"/>
    <x v="52"/>
    <n v="1890.55"/>
    <n v="1724.41"/>
    <n v="1900.18"/>
    <n v="1900.18"/>
    <n v="1548.65"/>
    <n v="1724.25"/>
    <n v="1724.25"/>
    <n v="1724.25"/>
    <n v="1724.25"/>
    <n v="1724.25"/>
    <x v="1"/>
    <x v="3"/>
    <n v="17585.22"/>
    <s v=""/>
    <x v="1"/>
    <x v="111"/>
    <n v="8621.25"/>
  </r>
  <r>
    <n v="8301"/>
    <x v="4"/>
    <x v="0"/>
    <n v="8"/>
    <x v="47"/>
    <n v="0"/>
    <n v="0"/>
    <n v="4500"/>
    <n v="1500"/>
    <n v="2052.19"/>
    <n v="2121.5700000000002"/>
    <n v="2121.59"/>
    <n v="2121.59"/>
    <n v="4243.18"/>
    <n v="0"/>
    <x v="1"/>
    <x v="4"/>
    <n v="18660.120000000003"/>
    <s v=""/>
    <x v="0"/>
    <x v="112"/>
    <n v="10607.93"/>
  </r>
  <r>
    <n v="8301"/>
    <x v="4"/>
    <x v="0"/>
    <n v="35"/>
    <x v="47"/>
    <n v="0"/>
    <n v="0"/>
    <n v="4500"/>
    <n v="1500"/>
    <n v="2052.19"/>
    <n v="2121.5700000000002"/>
    <n v="4990.37"/>
    <n v="4201.3100000000004"/>
    <n v="5283.04"/>
    <n v="1039.8599999999999"/>
    <x v="1"/>
    <x v="4"/>
    <n v="25688.340000000004"/>
    <s v=""/>
    <x v="1"/>
    <x v="112"/>
    <n v="17636.150000000001"/>
  </r>
  <r>
    <n v="8301"/>
    <x v="4"/>
    <x v="1"/>
    <n v="8"/>
    <x v="47"/>
    <n v="0"/>
    <n v="0"/>
    <n v="4500"/>
    <n v="1500"/>
    <n v="2052.19"/>
    <n v="2121.5700000000002"/>
    <n v="2121.59"/>
    <n v="2121.59"/>
    <n v="4243.18"/>
    <n v="0"/>
    <x v="1"/>
    <x v="4"/>
    <n v="18660.120000000003"/>
    <s v=""/>
    <x v="0"/>
    <x v="112"/>
    <n v="10607.93"/>
  </r>
  <r>
    <n v="8301"/>
    <x v="4"/>
    <x v="1"/>
    <n v="35"/>
    <x v="47"/>
    <n v="0"/>
    <n v="0"/>
    <n v="0"/>
    <n v="0"/>
    <n v="0"/>
    <n v="0"/>
    <n v="943.6"/>
    <n v="2079.7199999999998"/>
    <n v="1039.8599999999999"/>
    <n v="1039.8599999999999"/>
    <x v="1"/>
    <x v="4"/>
    <n v="5103.0399999999991"/>
    <s v=""/>
    <x v="1"/>
    <x v="3"/>
    <n v="5103.0399999999991"/>
  </r>
  <r>
    <n v="8301"/>
    <x v="5"/>
    <x v="0"/>
    <n v="1"/>
    <x v="53"/>
    <n v="1193.77"/>
    <n v="1193.77"/>
    <n v="1193.77"/>
    <n v="1193.77"/>
    <n v="1193.77"/>
    <n v="1187.47"/>
    <n v="1187.47"/>
    <n v="1187.47"/>
    <n v="1187.47"/>
    <n v="1187.47"/>
    <x v="1"/>
    <x v="5"/>
    <n v="11906.199999999999"/>
    <s v=""/>
    <x v="0"/>
    <x v="113"/>
    <n v="5937.35"/>
  </r>
  <r>
    <n v="8301"/>
    <x v="5"/>
    <x v="0"/>
    <n v="35"/>
    <x v="54"/>
    <n v="251.54"/>
    <n v="251.54"/>
    <n v="251.54"/>
    <n v="251.54"/>
    <n v="251.54"/>
    <n v="250.23"/>
    <n v="250.23"/>
    <n v="250.23"/>
    <n v="250.23"/>
    <n v="250.23"/>
    <x v="1"/>
    <x v="5"/>
    <n v="2508.85"/>
    <s v=""/>
    <x v="1"/>
    <x v="114"/>
    <n v="1251.1499999999999"/>
  </r>
  <r>
    <n v="8301"/>
    <x v="5"/>
    <x v="1"/>
    <n v="35"/>
    <x v="54"/>
    <n v="208.16"/>
    <n v="208.16"/>
    <n v="208.16"/>
    <n v="208.16"/>
    <n v="208.16"/>
    <n v="207.09"/>
    <n v="207.09"/>
    <n v="207.09"/>
    <n v="207.09"/>
    <n v="207.09"/>
    <x v="1"/>
    <x v="5"/>
    <n v="2076.2499999999995"/>
    <s v=""/>
    <x v="1"/>
    <x v="115"/>
    <n v="1035.45"/>
  </r>
  <r>
    <n v="8301"/>
    <x v="6"/>
    <x v="1"/>
    <n v="35"/>
    <x v="55"/>
    <n v="6806.25"/>
    <n v="7296"/>
    <n v="7296.01"/>
    <n v="7296"/>
    <n v="7296"/>
    <n v="6747.73"/>
    <n v="537.08000000000004"/>
    <n v="7310.95"/>
    <n v="14084.82"/>
    <n v="7310.95"/>
    <x v="1"/>
    <x v="6"/>
    <n v="71981.790000000008"/>
    <s v=""/>
    <x v="1"/>
    <x v="107"/>
    <n v="35991.53"/>
  </r>
  <r>
    <n v="8301"/>
    <x v="7"/>
    <x v="0"/>
    <n v="8"/>
    <x v="47"/>
    <n v="3402.73"/>
    <n v="3402.73"/>
    <n v="3402.73"/>
    <n v="2994.42"/>
    <n v="2994.42"/>
    <n v="3446.65"/>
    <n v="3446.65"/>
    <n v="3446.65"/>
    <n v="3446.65"/>
    <n v="3446.65"/>
    <x v="1"/>
    <x v="7"/>
    <n v="33430.280000000006"/>
    <s v=""/>
    <x v="0"/>
    <x v="116"/>
    <n v="17233.25"/>
  </r>
  <r>
    <n v="8301"/>
    <x v="7"/>
    <x v="0"/>
    <n v="33"/>
    <x v="47"/>
    <n v="3402.75"/>
    <n v="3402.75"/>
    <n v="3402.75"/>
    <n v="2994.42"/>
    <n v="2994.42"/>
    <n v="3446.65"/>
    <n v="3446.65"/>
    <n v="3446.65"/>
    <n v="3446.65"/>
    <n v="3446.65"/>
    <x v="1"/>
    <x v="7"/>
    <n v="33430.340000000004"/>
    <s v=""/>
    <x v="1"/>
    <x v="117"/>
    <n v="17233.25"/>
  </r>
  <r>
    <n v="8301"/>
    <x v="7"/>
    <x v="1"/>
    <n v="33"/>
    <x v="47"/>
    <n v="858.79"/>
    <n v="858.79"/>
    <n v="858.79"/>
    <n v="755.73"/>
    <n v="755.73"/>
    <n v="869.87"/>
    <n v="869.87"/>
    <n v="869.87"/>
    <n v="869.87"/>
    <n v="869.87"/>
    <x v="1"/>
    <x v="7"/>
    <n v="8437.18"/>
    <s v=""/>
    <x v="1"/>
    <x v="118"/>
    <n v="4349.3500000000004"/>
  </r>
  <r>
    <n v="8325"/>
    <x v="0"/>
    <x v="0"/>
    <n v="8"/>
    <x v="56"/>
    <n v="2040"/>
    <n v="2331.1"/>
    <n v="2809.12"/>
    <n v="253"/>
    <n v="2123"/>
    <n v="1878"/>
    <n v="253"/>
    <n v="548.79999999999995"/>
    <n v="779.71"/>
    <n v="605"/>
    <x v="1"/>
    <x v="0"/>
    <n v="13620.73"/>
    <s v=""/>
    <x v="0"/>
    <x v="119"/>
    <n v="4064.51"/>
  </r>
  <r>
    <n v="8325"/>
    <x v="0"/>
    <x v="0"/>
    <n v="18"/>
    <x v="56"/>
    <n v="0"/>
    <n v="0"/>
    <n v="8624.5499999999993"/>
    <n v="0"/>
    <n v="0"/>
    <n v="0"/>
    <n v="0"/>
    <n v="0"/>
    <n v="0"/>
    <n v="0"/>
    <x v="1"/>
    <x v="0"/>
    <n v="8624.5499999999993"/>
    <s v=""/>
    <x v="0"/>
    <x v="120"/>
    <n v="0"/>
  </r>
  <r>
    <n v="8325"/>
    <x v="0"/>
    <x v="0"/>
    <n v="30"/>
    <x v="56"/>
    <n v="0"/>
    <n v="2400"/>
    <n v="0"/>
    <n v="0"/>
    <n v="0"/>
    <n v="0"/>
    <n v="0"/>
    <n v="0"/>
    <n v="0"/>
    <n v="0"/>
    <x v="1"/>
    <x v="0"/>
    <n v="2400"/>
    <s v=""/>
    <x v="0"/>
    <x v="121"/>
    <n v="0"/>
  </r>
  <r>
    <n v="8325"/>
    <x v="0"/>
    <x v="0"/>
    <n v="35"/>
    <x v="56"/>
    <n v="0"/>
    <n v="1056.67"/>
    <n v="1053.3"/>
    <n v="379.5"/>
    <n v="379.5"/>
    <n v="3814.5"/>
    <n v="12572.77"/>
    <n v="10234.68"/>
    <n v="12607.36"/>
    <n v="9854.76"/>
    <x v="1"/>
    <x v="0"/>
    <n v="51953.04"/>
    <s v=""/>
    <x v="1"/>
    <x v="122"/>
    <n v="49084.07"/>
  </r>
  <r>
    <n v="8325"/>
    <x v="0"/>
    <x v="1"/>
    <n v="14"/>
    <x v="56"/>
    <n v="0"/>
    <n v="0"/>
    <n v="0"/>
    <n v="0"/>
    <n v="0"/>
    <n v="0"/>
    <n v="0"/>
    <n v="0"/>
    <n v="0"/>
    <n v="0"/>
    <x v="1"/>
    <x v="0"/>
    <n v="0"/>
    <s v=""/>
    <x v="0"/>
    <x v="3"/>
    <n v="0"/>
  </r>
  <r>
    <n v="8325"/>
    <x v="0"/>
    <x v="1"/>
    <n v="35"/>
    <x v="56"/>
    <n v="0"/>
    <n v="0"/>
    <n v="0"/>
    <n v="0"/>
    <n v="0"/>
    <n v="1080"/>
    <n v="3850.52"/>
    <n v="3063.47"/>
    <n v="3749.31"/>
    <n v="2825.45"/>
    <x v="1"/>
    <x v="0"/>
    <n v="14568.75"/>
    <s v=""/>
    <x v="1"/>
    <x v="3"/>
    <n v="14568.75"/>
  </r>
  <r>
    <n v="8325"/>
    <x v="1"/>
    <x v="0"/>
    <n v="8"/>
    <x v="56"/>
    <n v="5511.68"/>
    <n v="7551.68"/>
    <n v="5511.68"/>
    <n v="5511.68"/>
    <n v="11248.54"/>
    <n v="22179.61"/>
    <n v="24266.45"/>
    <n v="17410.240000000002"/>
    <n v="10091.68"/>
    <n v="26330.26"/>
    <x v="1"/>
    <x v="1"/>
    <n v="135613.50000000003"/>
    <s v=""/>
    <x v="0"/>
    <x v="123"/>
    <n v="100278.24"/>
  </r>
  <r>
    <n v="8325"/>
    <x v="1"/>
    <x v="0"/>
    <n v="33"/>
    <x v="56"/>
    <n v="0"/>
    <n v="0"/>
    <n v="0"/>
    <n v="0"/>
    <n v="0"/>
    <n v="0"/>
    <n v="0"/>
    <n v="0"/>
    <n v="0"/>
    <n v="0"/>
    <x v="1"/>
    <x v="1"/>
    <n v="0"/>
    <s v=""/>
    <x v="1"/>
    <x v="3"/>
    <n v="0"/>
  </r>
  <r>
    <n v="8325"/>
    <x v="1"/>
    <x v="0"/>
    <n v="35"/>
    <x v="56"/>
    <n v="0"/>
    <n v="0"/>
    <n v="187.5"/>
    <n v="0"/>
    <n v="85"/>
    <n v="28.29"/>
    <n v="28.29"/>
    <n v="148.29"/>
    <n v="336.6"/>
    <n v="746"/>
    <x v="1"/>
    <x v="1"/>
    <n v="1559.97"/>
    <s v=""/>
    <x v="1"/>
    <x v="124"/>
    <n v="1287.47"/>
  </r>
  <r>
    <n v="8325"/>
    <x v="1"/>
    <x v="1"/>
    <n v="8"/>
    <x v="56"/>
    <n v="0"/>
    <n v="0"/>
    <n v="0"/>
    <n v="0"/>
    <n v="0"/>
    <n v="0"/>
    <n v="0"/>
    <n v="120"/>
    <n v="336.6"/>
    <n v="746"/>
    <x v="1"/>
    <x v="1"/>
    <n v="1202.5999999999999"/>
    <s v=""/>
    <x v="0"/>
    <x v="3"/>
    <n v="1202.5999999999999"/>
  </r>
  <r>
    <n v="8325"/>
    <x v="1"/>
    <x v="1"/>
    <n v="35"/>
    <x v="56"/>
    <n v="0"/>
    <n v="0"/>
    <n v="0"/>
    <n v="0"/>
    <n v="0"/>
    <n v="0"/>
    <n v="0"/>
    <n v="0"/>
    <n v="0"/>
    <n v="0"/>
    <x v="1"/>
    <x v="1"/>
    <n v="0"/>
    <s v=""/>
    <x v="1"/>
    <x v="3"/>
    <n v="0"/>
  </r>
  <r>
    <n v="8325"/>
    <x v="2"/>
    <x v="0"/>
    <n v="8"/>
    <x v="56"/>
    <n v="5246.31"/>
    <n v="5180.3500000000004"/>
    <n v="5498.04"/>
    <n v="6904.47"/>
    <n v="4008.19"/>
    <n v="6870.07"/>
    <n v="5785.24"/>
    <n v="6589.01"/>
    <n v="4847.54"/>
    <n v="6166.35"/>
    <x v="1"/>
    <x v="2"/>
    <n v="57095.57"/>
    <s v=""/>
    <x v="0"/>
    <x v="125"/>
    <n v="30258.21"/>
  </r>
  <r>
    <n v="8325"/>
    <x v="2"/>
    <x v="0"/>
    <n v="18"/>
    <x v="56"/>
    <n v="0"/>
    <n v="0"/>
    <n v="28772.48"/>
    <n v="0"/>
    <n v="0"/>
    <n v="0"/>
    <n v="-15197.5"/>
    <n v="0"/>
    <n v="0"/>
    <n v="0"/>
    <x v="1"/>
    <x v="2"/>
    <n v="13574.98"/>
    <s v=""/>
    <x v="0"/>
    <x v="126"/>
    <n v="-15197.5"/>
  </r>
  <r>
    <n v="8325"/>
    <x v="2"/>
    <x v="0"/>
    <n v="19"/>
    <x v="56"/>
    <n v="42.23"/>
    <n v="0"/>
    <n v="0"/>
    <n v="482.05"/>
    <n v="0"/>
    <n v="0"/>
    <n v="0"/>
    <n v="0"/>
    <n v="0"/>
    <n v="0"/>
    <x v="1"/>
    <x v="2"/>
    <n v="524.28"/>
    <s v=""/>
    <x v="0"/>
    <x v="127"/>
    <n v="0"/>
  </r>
  <r>
    <n v="8325"/>
    <x v="2"/>
    <x v="0"/>
    <n v="27"/>
    <x v="56"/>
    <n v="0"/>
    <n v="0"/>
    <n v="0"/>
    <n v="0"/>
    <n v="0"/>
    <n v="0"/>
    <n v="0"/>
    <n v="0"/>
    <n v="0"/>
    <n v="0"/>
    <x v="1"/>
    <x v="2"/>
    <n v="0"/>
    <s v=""/>
    <x v="0"/>
    <x v="3"/>
    <n v="0"/>
  </r>
  <r>
    <n v="8325"/>
    <x v="2"/>
    <x v="0"/>
    <n v="33"/>
    <x v="56"/>
    <n v="0"/>
    <n v="0"/>
    <n v="0"/>
    <n v="0"/>
    <n v="1165"/>
    <n v="0"/>
    <n v="0"/>
    <n v="0"/>
    <n v="0"/>
    <n v="0"/>
    <x v="1"/>
    <x v="2"/>
    <n v="1165"/>
    <s v=""/>
    <x v="1"/>
    <x v="128"/>
    <n v="0"/>
  </r>
  <r>
    <n v="8325"/>
    <x v="2"/>
    <x v="0"/>
    <n v="35"/>
    <x v="56"/>
    <n v="10038.65"/>
    <n v="10866.08"/>
    <n v="7286.73"/>
    <n v="7002.89"/>
    <n v="9353.06"/>
    <n v="6607.61"/>
    <n v="6584.82"/>
    <n v="19378.72"/>
    <n v="15886.03"/>
    <n v="12021.49"/>
    <x v="1"/>
    <x v="2"/>
    <n v="105026.08"/>
    <s v=""/>
    <x v="1"/>
    <x v="129"/>
    <n v="60478.67"/>
  </r>
  <r>
    <n v="8325"/>
    <x v="3"/>
    <x v="0"/>
    <n v="8"/>
    <x v="56"/>
    <n v="724.5"/>
    <n v="25"/>
    <n v="924.15"/>
    <n v="72.680000000000007"/>
    <n v="2643.37"/>
    <n v="258.81"/>
    <n v="251.51"/>
    <n v="315.77999999999997"/>
    <n v="254.73"/>
    <n v="254.73"/>
    <x v="1"/>
    <x v="3"/>
    <n v="5725.2599999999993"/>
    <s v=""/>
    <x v="0"/>
    <x v="130"/>
    <n v="1335.56"/>
  </r>
  <r>
    <n v="8325"/>
    <x v="3"/>
    <x v="0"/>
    <n v="35"/>
    <x v="56"/>
    <n v="1086.72"/>
    <n v="37.5"/>
    <n v="1386.2"/>
    <n v="109.03"/>
    <n v="3965.03"/>
    <n v="387.24"/>
    <n v="377.26"/>
    <n v="763.67"/>
    <n v="4191.53"/>
    <n v="839.22"/>
    <x v="1"/>
    <x v="3"/>
    <n v="13143.4"/>
    <s v=""/>
    <x v="1"/>
    <x v="131"/>
    <n v="6558.92"/>
  </r>
  <r>
    <n v="8325"/>
    <x v="3"/>
    <x v="1"/>
    <n v="8"/>
    <x v="56"/>
    <n v="0"/>
    <n v="0"/>
    <n v="0"/>
    <n v="0"/>
    <n v="0"/>
    <n v="0"/>
    <n v="2012.66"/>
    <n v="0"/>
    <n v="0"/>
    <n v="0"/>
    <x v="1"/>
    <x v="3"/>
    <n v="2012.66"/>
    <s v=""/>
    <x v="0"/>
    <x v="3"/>
    <n v="2012.66"/>
  </r>
  <r>
    <n v="8325"/>
    <x v="3"/>
    <x v="1"/>
    <n v="14"/>
    <x v="56"/>
    <n v="0"/>
    <n v="1200"/>
    <n v="0"/>
    <n v="0"/>
    <n v="0"/>
    <n v="0"/>
    <n v="0"/>
    <n v="0"/>
    <n v="0"/>
    <n v="0"/>
    <x v="1"/>
    <x v="3"/>
    <n v="1200"/>
    <s v=""/>
    <x v="0"/>
    <x v="132"/>
    <n v="0"/>
  </r>
  <r>
    <n v="8325"/>
    <x v="3"/>
    <x v="1"/>
    <n v="40"/>
    <x v="56"/>
    <n v="0"/>
    <n v="0"/>
    <n v="0"/>
    <n v="0"/>
    <n v="0"/>
    <n v="28.7"/>
    <n v="0"/>
    <n v="28.7"/>
    <n v="0"/>
    <n v="0"/>
    <x v="1"/>
    <x v="3"/>
    <n v="57.4"/>
    <s v=""/>
    <x v="0"/>
    <x v="3"/>
    <n v="57.4"/>
  </r>
  <r>
    <n v="8325"/>
    <x v="4"/>
    <x v="0"/>
    <n v="8"/>
    <x v="56"/>
    <n v="1102.29"/>
    <n v="480"/>
    <n v="1859.34"/>
    <n v="140"/>
    <n v="4262.5600000000004"/>
    <n v="668"/>
    <n v="177.31"/>
    <n v="449.11"/>
    <n v="1357.75"/>
    <n v="42"/>
    <x v="1"/>
    <x v="4"/>
    <n v="10538.36"/>
    <s v=""/>
    <x v="0"/>
    <x v="133"/>
    <n v="2694.17"/>
  </r>
  <r>
    <n v="8325"/>
    <x v="4"/>
    <x v="0"/>
    <n v="33"/>
    <x v="56"/>
    <n v="81.5"/>
    <n v="240"/>
    <n v="369.66"/>
    <n v="70"/>
    <n v="641.29"/>
    <n v="116.5"/>
    <n v="88.65"/>
    <n v="160.94999999999999"/>
    <n v="678.87"/>
    <n v="21"/>
    <x v="1"/>
    <x v="4"/>
    <n v="2468.42"/>
    <s v=""/>
    <x v="1"/>
    <x v="134"/>
    <n v="1065.97"/>
  </r>
  <r>
    <n v="8325"/>
    <x v="4"/>
    <x v="0"/>
    <n v="35"/>
    <x v="56"/>
    <n v="0"/>
    <n v="0"/>
    <n v="2486"/>
    <n v="2645"/>
    <n v="890.75"/>
    <n v="12236.39"/>
    <n v="12656.99"/>
    <n v="12236.39"/>
    <n v="12236.39"/>
    <n v="15110.49"/>
    <x v="1"/>
    <x v="4"/>
    <n v="70498.399999999994"/>
    <s v=""/>
    <x v="1"/>
    <x v="135"/>
    <n v="64476.649999999994"/>
  </r>
  <r>
    <n v="8325"/>
    <x v="4"/>
    <x v="1"/>
    <n v="8"/>
    <x v="56"/>
    <n v="0"/>
    <n v="0"/>
    <n v="0"/>
    <n v="0"/>
    <n v="189"/>
    <n v="0"/>
    <n v="0"/>
    <n v="0"/>
    <n v="0"/>
    <n v="0"/>
    <x v="1"/>
    <x v="4"/>
    <n v="189"/>
    <s v=""/>
    <x v="0"/>
    <x v="136"/>
    <n v="0"/>
  </r>
  <r>
    <n v="8325"/>
    <x v="4"/>
    <x v="1"/>
    <n v="35"/>
    <x v="56"/>
    <n v="0"/>
    <n v="0"/>
    <n v="7535.75"/>
    <n v="1447.26"/>
    <n v="1654.24"/>
    <n v="11756.53"/>
    <n v="12571.53"/>
    <n v="11756.53"/>
    <n v="12228.53"/>
    <n v="11756.53"/>
    <x v="1"/>
    <x v="4"/>
    <n v="70706.899999999994"/>
    <s v=""/>
    <x v="1"/>
    <x v="137"/>
    <n v="60069.65"/>
  </r>
  <r>
    <n v="8325"/>
    <x v="5"/>
    <x v="0"/>
    <n v="1"/>
    <x v="56"/>
    <n v="460.72"/>
    <n v="68167.47"/>
    <n v="323.83"/>
    <n v="0"/>
    <n v="982.06"/>
    <n v="9.1"/>
    <n v="519.67999999999995"/>
    <n v="135.04"/>
    <n v="843.75"/>
    <n v="139.88999999999999"/>
    <x v="1"/>
    <x v="5"/>
    <n v="71581.539999999994"/>
    <s v=""/>
    <x v="0"/>
    <x v="138"/>
    <n v="1647.46"/>
  </r>
  <r>
    <n v="8325"/>
    <x v="5"/>
    <x v="0"/>
    <n v="8"/>
    <x v="56"/>
    <n v="0"/>
    <n v="4473.4399999999996"/>
    <n v="1785"/>
    <n v="0"/>
    <n v="491.04"/>
    <n v="0"/>
    <n v="0"/>
    <n v="0"/>
    <n v="0"/>
    <n v="322"/>
    <x v="1"/>
    <x v="5"/>
    <n v="7071.48"/>
    <s v=""/>
    <x v="0"/>
    <x v="139"/>
    <n v="322"/>
  </r>
  <r>
    <n v="8325"/>
    <x v="5"/>
    <x v="0"/>
    <n v="33"/>
    <x v="56"/>
    <n v="0"/>
    <n v="0"/>
    <n v="0"/>
    <n v="0"/>
    <n v="0"/>
    <n v="0"/>
    <n v="0"/>
    <n v="0"/>
    <n v="0"/>
    <n v="0"/>
    <x v="1"/>
    <x v="5"/>
    <n v="0"/>
    <s v=""/>
    <x v="1"/>
    <x v="3"/>
    <n v="0"/>
  </r>
  <r>
    <n v="8325"/>
    <x v="5"/>
    <x v="0"/>
    <n v="35"/>
    <x v="56"/>
    <n v="7830.42"/>
    <n v="4176.8599999999997"/>
    <n v="6546.98"/>
    <n v="4368.59"/>
    <n v="4755.37"/>
    <n v="4670.0600000000004"/>
    <n v="4891.05"/>
    <n v="4736.63"/>
    <n v="4709.08"/>
    <n v="3965.52"/>
    <x v="1"/>
    <x v="5"/>
    <n v="50650.559999999998"/>
    <s v=""/>
    <x v="1"/>
    <x v="140"/>
    <n v="22972.34"/>
  </r>
  <r>
    <n v="8325"/>
    <x v="5"/>
    <x v="1"/>
    <n v="8"/>
    <x v="56"/>
    <n v="0"/>
    <n v="0"/>
    <n v="0"/>
    <n v="0"/>
    <n v="491.04"/>
    <n v="0"/>
    <n v="0"/>
    <n v="0"/>
    <n v="0"/>
    <n v="0"/>
    <x v="1"/>
    <x v="5"/>
    <n v="491.04"/>
    <s v=""/>
    <x v="0"/>
    <x v="141"/>
    <n v="0"/>
  </r>
  <r>
    <n v="8325"/>
    <x v="5"/>
    <x v="1"/>
    <n v="14"/>
    <x v="56"/>
    <n v="0"/>
    <n v="1887.98"/>
    <n v="0"/>
    <n v="0"/>
    <n v="0"/>
    <n v="0"/>
    <n v="0"/>
    <n v="0"/>
    <n v="0"/>
    <n v="0"/>
    <x v="1"/>
    <x v="5"/>
    <n v="1887.98"/>
    <s v=""/>
    <x v="0"/>
    <x v="142"/>
    <n v="0"/>
  </r>
  <r>
    <n v="8325"/>
    <x v="5"/>
    <x v="1"/>
    <n v="20"/>
    <x v="56"/>
    <n v="0"/>
    <n v="0"/>
    <n v="0"/>
    <n v="0"/>
    <n v="0"/>
    <n v="0"/>
    <n v="0"/>
    <n v="0"/>
    <n v="0"/>
    <n v="0"/>
    <x v="1"/>
    <x v="5"/>
    <n v="0"/>
    <s v=""/>
    <x v="0"/>
    <x v="3"/>
    <n v="0"/>
  </r>
  <r>
    <n v="8325"/>
    <x v="5"/>
    <x v="1"/>
    <n v="35"/>
    <x v="56"/>
    <n v="4638.3999999999996"/>
    <n v="2344.14"/>
    <n v="2269.33"/>
    <n v="2163.0300000000002"/>
    <n v="2461.1"/>
    <n v="2770.04"/>
    <n v="3198.96"/>
    <n v="2955.37"/>
    <n v="3212.83"/>
    <n v="2469.27"/>
    <x v="1"/>
    <x v="5"/>
    <n v="28482.469999999998"/>
    <s v=""/>
    <x v="1"/>
    <x v="143"/>
    <n v="14606.47"/>
  </r>
  <r>
    <n v="8325"/>
    <x v="6"/>
    <x v="1"/>
    <n v="8"/>
    <x v="56"/>
    <n v="0"/>
    <n v="0"/>
    <n v="0"/>
    <n v="0"/>
    <n v="0"/>
    <n v="12400"/>
    <n v="12400"/>
    <n v="0"/>
    <n v="0"/>
    <n v="0"/>
    <x v="1"/>
    <x v="6"/>
    <n v="24800"/>
    <s v=""/>
    <x v="0"/>
    <x v="3"/>
    <n v="24800"/>
  </r>
  <r>
    <n v="8325"/>
    <x v="6"/>
    <x v="1"/>
    <n v="35"/>
    <x v="56"/>
    <n v="8319.18"/>
    <n v="8318.11"/>
    <n v="4116.84"/>
    <n v="5963.78"/>
    <n v="5401.3"/>
    <n v="4856.55"/>
    <n v="4807.4399999999996"/>
    <n v="4755.4799999999996"/>
    <n v="4756.41"/>
    <n v="308.54000000000002"/>
    <x v="1"/>
    <x v="6"/>
    <n v="51603.630000000012"/>
    <s v=""/>
    <x v="1"/>
    <x v="144"/>
    <n v="19484.419999999998"/>
  </r>
  <r>
    <n v="8325"/>
    <x v="6"/>
    <x v="1"/>
    <n v="40"/>
    <x v="56"/>
    <n v="0"/>
    <n v="0"/>
    <n v="0"/>
    <n v="0"/>
    <n v="0"/>
    <n v="188.28"/>
    <n v="0"/>
    <n v="43.05"/>
    <n v="0"/>
    <n v="0"/>
    <x v="1"/>
    <x v="6"/>
    <n v="231.32999999999998"/>
    <s v=""/>
    <x v="0"/>
    <x v="3"/>
    <n v="231.32999999999998"/>
  </r>
  <r>
    <n v="8325"/>
    <x v="7"/>
    <x v="0"/>
    <n v="8"/>
    <x v="56"/>
    <n v="0"/>
    <n v="0"/>
    <n v="0"/>
    <n v="0"/>
    <n v="0"/>
    <n v="0"/>
    <n v="0"/>
    <n v="0"/>
    <n v="0"/>
    <n v="0"/>
    <x v="1"/>
    <x v="7"/>
    <n v="0"/>
    <s v=""/>
    <x v="0"/>
    <x v="3"/>
    <n v="0"/>
  </r>
  <r>
    <n v="8325"/>
    <x v="7"/>
    <x v="0"/>
    <n v="33"/>
    <x v="56"/>
    <n v="0"/>
    <n v="0"/>
    <n v="0"/>
    <n v="0"/>
    <n v="0"/>
    <n v="0"/>
    <n v="0"/>
    <n v="0"/>
    <n v="0"/>
    <n v="0"/>
    <x v="1"/>
    <x v="7"/>
    <n v="0"/>
    <s v=""/>
    <x v="1"/>
    <x v="3"/>
    <n v="0"/>
  </r>
  <r>
    <n v="8325"/>
    <x v="7"/>
    <x v="0"/>
    <n v="35"/>
    <x v="56"/>
    <n v="0"/>
    <n v="0"/>
    <n v="0"/>
    <n v="0"/>
    <n v="0"/>
    <n v="0"/>
    <n v="0"/>
    <n v="3699.65"/>
    <n v="0"/>
    <n v="8415.5"/>
    <x v="1"/>
    <x v="7"/>
    <n v="12115.15"/>
    <s v=""/>
    <x v="1"/>
    <x v="3"/>
    <n v="12115.15"/>
  </r>
  <r>
    <n v="8325"/>
    <x v="7"/>
    <x v="1"/>
    <n v="35"/>
    <x v="56"/>
    <n v="0"/>
    <n v="0"/>
    <n v="0"/>
    <n v="0"/>
    <n v="0"/>
    <n v="0"/>
    <n v="0"/>
    <n v="2365.35"/>
    <n v="0"/>
    <n v="16719.59"/>
    <x v="1"/>
    <x v="7"/>
    <n v="19084.939999999999"/>
    <s v=""/>
    <x v="1"/>
    <x v="3"/>
    <n v="19084.939999999999"/>
  </r>
  <r>
    <n v="8344"/>
    <x v="0"/>
    <x v="0"/>
    <n v="35"/>
    <x v="57"/>
    <n v="16741.03"/>
    <n v="36897.46"/>
    <n v="37917.589999999997"/>
    <n v="32281.52"/>
    <n v="11650.24"/>
    <n v="38468.33"/>
    <n v="38298.75"/>
    <n v="37810.300000000003"/>
    <n v="16271.29"/>
    <n v="39698.050000000003"/>
    <x v="1"/>
    <x v="0"/>
    <n v="306034.55999999994"/>
    <s v=""/>
    <x v="1"/>
    <x v="145"/>
    <n v="170546.72000000003"/>
  </r>
  <r>
    <n v="8344"/>
    <x v="0"/>
    <x v="1"/>
    <n v="35"/>
    <x v="58"/>
    <n v="15941.4"/>
    <n v="7620"/>
    <n v="6534.42"/>
    <n v="6665.81"/>
    <n v="2406.3000000000002"/>
    <n v="7110.19"/>
    <n v="5278.05"/>
    <n v="7841.65"/>
    <n v="5543.61"/>
    <n v="7613.69"/>
    <x v="1"/>
    <x v="0"/>
    <n v="72555.12000000001"/>
    <s v=""/>
    <x v="1"/>
    <x v="146"/>
    <n v="33387.19"/>
  </r>
  <r>
    <n v="8344"/>
    <x v="1"/>
    <x v="0"/>
    <n v="35"/>
    <x v="58"/>
    <n v="0"/>
    <n v="0"/>
    <n v="0"/>
    <n v="0"/>
    <n v="0"/>
    <n v="0"/>
    <n v="0"/>
    <n v="0"/>
    <n v="0"/>
    <n v="0"/>
    <x v="1"/>
    <x v="1"/>
    <n v="0"/>
    <s v=""/>
    <x v="1"/>
    <x v="3"/>
    <n v="0"/>
  </r>
  <r>
    <n v="8344"/>
    <x v="1"/>
    <x v="1"/>
    <n v="35"/>
    <x v="58"/>
    <n v="0"/>
    <n v="0"/>
    <n v="4519.07"/>
    <n v="0"/>
    <n v="1165.3900000000001"/>
    <n v="817.14"/>
    <n v="249.65"/>
    <n v="1222.53"/>
    <n v="494.07"/>
    <n v="0"/>
    <x v="1"/>
    <x v="1"/>
    <n v="8467.85"/>
    <s v=""/>
    <x v="1"/>
    <x v="147"/>
    <n v="2783.39"/>
  </r>
  <r>
    <n v="8344"/>
    <x v="3"/>
    <x v="0"/>
    <n v="35"/>
    <x v="58"/>
    <n v="0"/>
    <n v="0"/>
    <n v="247.87"/>
    <n v="514.05999999999995"/>
    <n v="248.86"/>
    <n v="281.07"/>
    <n v="281.07"/>
    <n v="281.07"/>
    <n v="309.72000000000003"/>
    <n v="252.42"/>
    <x v="1"/>
    <x v="3"/>
    <n v="2416.14"/>
    <s v=""/>
    <x v="1"/>
    <x v="148"/>
    <n v="1405.3500000000001"/>
  </r>
  <r>
    <n v="8344"/>
    <x v="3"/>
    <x v="1"/>
    <n v="35"/>
    <x v="58"/>
    <n v="0"/>
    <n v="0"/>
    <n v="247.84"/>
    <n v="477.39"/>
    <n v="246.87"/>
    <n v="9972.3700000000008"/>
    <n v="13148.62"/>
    <n v="4419.17"/>
    <n v="8341.9500000000007"/>
    <n v="8798.5400000000009"/>
    <x v="1"/>
    <x v="3"/>
    <n v="45652.750000000007"/>
    <s v=""/>
    <x v="1"/>
    <x v="149"/>
    <n v="44680.65"/>
  </r>
  <r>
    <n v="8344"/>
    <x v="4"/>
    <x v="0"/>
    <n v="35"/>
    <x v="58"/>
    <n v="-8382.06"/>
    <n v="0"/>
    <n v="0"/>
    <n v="70162.19"/>
    <n v="30538.36"/>
    <n v="48193.33"/>
    <n v="55151.87"/>
    <n v="43204.61"/>
    <n v="74270.13"/>
    <n v="43077.78"/>
    <x v="1"/>
    <x v="4"/>
    <n v="356216.20999999996"/>
    <s v=""/>
    <x v="1"/>
    <x v="150"/>
    <n v="263897.71999999997"/>
  </r>
  <r>
    <n v="8344"/>
    <x v="4"/>
    <x v="1"/>
    <n v="35"/>
    <x v="58"/>
    <n v="72881.13"/>
    <n v="109334.63"/>
    <n v="192405.35"/>
    <n v="33380.07"/>
    <n v="35931.35"/>
    <n v="34925.370000000003"/>
    <n v="30481.45"/>
    <n v="26543.8"/>
    <n v="66649.23"/>
    <n v="31728.3"/>
    <x v="1"/>
    <x v="4"/>
    <n v="634260.68000000005"/>
    <s v=""/>
    <x v="1"/>
    <x v="151"/>
    <n v="190328.15"/>
  </r>
  <r>
    <n v="8344"/>
    <x v="7"/>
    <x v="0"/>
    <n v="35"/>
    <x v="57"/>
    <n v="25170.14"/>
    <n v="30148.93"/>
    <n v="35000"/>
    <n v="30095.29"/>
    <n v="27333.759999999998"/>
    <n v="42835.65"/>
    <n v="42954.46"/>
    <n v="43556.44"/>
    <n v="43991.46"/>
    <n v="49520.800000000003"/>
    <x v="1"/>
    <x v="7"/>
    <n v="370606.93000000005"/>
    <s v=""/>
    <x v="1"/>
    <x v="152"/>
    <n v="222858.81"/>
  </r>
  <r>
    <n v="8344"/>
    <x v="7"/>
    <x v="1"/>
    <n v="35"/>
    <x v="58"/>
    <n v="9074.9500000000007"/>
    <n v="11493.24"/>
    <n v="15180.44"/>
    <n v="20085.150000000001"/>
    <n v="10109.75"/>
    <n v="20436.04"/>
    <n v="19845.490000000002"/>
    <n v="20767.25"/>
    <n v="20653.48"/>
    <n v="24090.34"/>
    <x v="1"/>
    <x v="7"/>
    <n v="171736.13"/>
    <s v=""/>
    <x v="1"/>
    <x v="153"/>
    <n v="105792.59999999999"/>
  </r>
  <r>
    <n v="8401"/>
    <x v="0"/>
    <x v="0"/>
    <n v="30"/>
    <x v="59"/>
    <n v="2002.08"/>
    <n v="796.62"/>
    <n v="1449.93"/>
    <n v="2109.3000000000002"/>
    <n v="870.76"/>
    <n v="7485.55"/>
    <n v="2892.53"/>
    <n v="681.54"/>
    <n v="0"/>
    <n v="3386.34"/>
    <x v="2"/>
    <x v="0"/>
    <n v="21674.65"/>
    <n v="19672.57"/>
    <x v="0"/>
    <x v="154"/>
    <n v="14445.96"/>
  </r>
  <r>
    <n v="8401"/>
    <x v="0"/>
    <x v="0"/>
    <n v="32"/>
    <x v="60"/>
    <n v="0"/>
    <n v="0"/>
    <n v="0"/>
    <n v="0"/>
    <n v="0"/>
    <n v="0"/>
    <n v="0"/>
    <n v="0"/>
    <n v="0"/>
    <n v="0"/>
    <x v="2"/>
    <x v="0"/>
    <n v="0"/>
    <n v="0"/>
    <x v="0"/>
    <x v="3"/>
    <n v="0"/>
  </r>
  <r>
    <n v="8401"/>
    <x v="0"/>
    <x v="0"/>
    <n v="35"/>
    <x v="61"/>
    <n v="78334.58"/>
    <n v="94382.76"/>
    <n v="95319.38"/>
    <n v="95005.57"/>
    <n v="41589.69"/>
    <n v="91368.46"/>
    <n v="91694.76"/>
    <n v="91954.65"/>
    <n v="77361.45"/>
    <n v="-35045.050000000003"/>
    <x v="2"/>
    <x v="0"/>
    <n v="721966.24999999988"/>
    <n v="643631.66999999993"/>
    <x v="1"/>
    <x v="155"/>
    <n v="317334.27"/>
  </r>
  <r>
    <n v="8401"/>
    <x v="0"/>
    <x v="0"/>
    <n v="38"/>
    <x v="60"/>
    <n v="0"/>
    <n v="0"/>
    <n v="0"/>
    <n v="0"/>
    <n v="0"/>
    <n v="769.96"/>
    <n v="205.32"/>
    <n v="42.6"/>
    <n v="0"/>
    <n v="0"/>
    <x v="2"/>
    <x v="0"/>
    <n v="1017.88"/>
    <n v="1017.88"/>
    <x v="0"/>
    <x v="3"/>
    <n v="1017.88"/>
  </r>
  <r>
    <n v="8401"/>
    <x v="0"/>
    <x v="0"/>
    <n v="39"/>
    <x v="60"/>
    <n v="0"/>
    <n v="0"/>
    <n v="0"/>
    <n v="0"/>
    <n v="0"/>
    <n v="0"/>
    <n v="0"/>
    <n v="0"/>
    <n v="0"/>
    <n v="0"/>
    <x v="2"/>
    <x v="0"/>
    <n v="0"/>
    <n v="0"/>
    <x v="0"/>
    <x v="3"/>
    <n v="0"/>
  </r>
  <r>
    <n v="8401"/>
    <x v="0"/>
    <x v="1"/>
    <n v="35"/>
    <x v="60"/>
    <n v="24740.03"/>
    <n v="18650.5"/>
    <n v="18745.37"/>
    <n v="23101.34"/>
    <n v="7679.9"/>
    <n v="28175.39"/>
    <n v="28488.86"/>
    <n v="28122.27"/>
    <n v="27818.69"/>
    <n v="39973.910000000003"/>
    <x v="2"/>
    <x v="0"/>
    <n v="245496.25999999998"/>
    <n v="220756.22999999998"/>
    <x v="1"/>
    <x v="156"/>
    <n v="152579.12"/>
  </r>
  <r>
    <n v="8401"/>
    <x v="1"/>
    <x v="0"/>
    <n v="30"/>
    <x v="59"/>
    <n v="2073.73"/>
    <n v="0"/>
    <n v="0"/>
    <n v="982.44"/>
    <n v="5371.08"/>
    <n v="3307.32"/>
    <n v="2556.9899999999998"/>
    <n v="490.04"/>
    <n v="1090.51"/>
    <n v="2515.5300000000002"/>
    <x v="2"/>
    <x v="1"/>
    <n v="18387.64"/>
    <n v="16313.910000000002"/>
    <x v="0"/>
    <x v="157"/>
    <n v="9960.39"/>
  </r>
  <r>
    <n v="8401"/>
    <x v="1"/>
    <x v="0"/>
    <n v="32"/>
    <x v="62"/>
    <n v="439.9"/>
    <n v="670.17"/>
    <n v="7130.67"/>
    <n v="6080.13"/>
    <n v="4125.75"/>
    <n v="0"/>
    <n v="0"/>
    <n v="4685.63"/>
    <n v="5062.28"/>
    <n v="0"/>
    <x v="2"/>
    <x v="1"/>
    <n v="28194.53"/>
    <n v="27754.63"/>
    <x v="0"/>
    <x v="158"/>
    <n v="9747.91"/>
  </r>
  <r>
    <n v="8401"/>
    <x v="1"/>
    <x v="0"/>
    <n v="35"/>
    <x v="61"/>
    <n v="60632.73"/>
    <n v="50362.85"/>
    <n v="62530.51"/>
    <n v="67879.55"/>
    <n v="56944.52"/>
    <n v="76926.990000000005"/>
    <n v="64611.51"/>
    <n v="78924"/>
    <n v="69643.61"/>
    <n v="65941.649999999994"/>
    <x v="2"/>
    <x v="1"/>
    <n v="654397.92000000004"/>
    <n v="593765.19000000006"/>
    <x v="1"/>
    <x v="159"/>
    <n v="356047.76"/>
  </r>
  <r>
    <n v="8401"/>
    <x v="1"/>
    <x v="0"/>
    <n v="36"/>
    <x v="60"/>
    <n v="0"/>
    <n v="0"/>
    <n v="0"/>
    <n v="0"/>
    <n v="0"/>
    <n v="0"/>
    <n v="0"/>
    <n v="0"/>
    <n v="0"/>
    <n v="0"/>
    <x v="2"/>
    <x v="1"/>
    <n v="0"/>
    <n v="0"/>
    <x v="0"/>
    <x v="3"/>
    <n v="0"/>
  </r>
  <r>
    <n v="8401"/>
    <x v="1"/>
    <x v="0"/>
    <n v="38"/>
    <x v="60"/>
    <n v="0"/>
    <n v="879.71"/>
    <n v="0"/>
    <n v="0"/>
    <n v="0"/>
    <n v="1621.61"/>
    <n v="6072.01"/>
    <n v="873.41"/>
    <n v="0"/>
    <n v="3134.16"/>
    <x v="2"/>
    <x v="1"/>
    <n v="12580.9"/>
    <n v="12580.9"/>
    <x v="0"/>
    <x v="160"/>
    <n v="11701.19"/>
  </r>
  <r>
    <n v="8401"/>
    <x v="1"/>
    <x v="0"/>
    <n v="39"/>
    <x v="60"/>
    <n v="57238.51"/>
    <n v="68176.289999999994"/>
    <n v="76850.59"/>
    <n v="83849.97"/>
    <n v="55989"/>
    <n v="69159.320000000007"/>
    <n v="27006.240000000002"/>
    <n v="63125.440000000002"/>
    <n v="40125.99"/>
    <n v="55793.21"/>
    <x v="2"/>
    <x v="1"/>
    <n v="597314.55999999994"/>
    <n v="540076.04999999993"/>
    <x v="0"/>
    <x v="161"/>
    <n v="255210.19999999998"/>
  </r>
  <r>
    <n v="8401"/>
    <x v="1"/>
    <x v="1"/>
    <n v="35"/>
    <x v="60"/>
    <n v="9708.23"/>
    <n v="8353.59"/>
    <n v="15228.58"/>
    <n v="18113.89"/>
    <n v="20406.2"/>
    <n v="23257.7"/>
    <n v="20182.3"/>
    <n v="23257.69"/>
    <n v="19036.98"/>
    <n v="19384"/>
    <x v="2"/>
    <x v="1"/>
    <n v="176929.16"/>
    <n v="167220.93"/>
    <x v="1"/>
    <x v="162"/>
    <n v="105118.67"/>
  </r>
  <r>
    <n v="8401"/>
    <x v="2"/>
    <x v="0"/>
    <n v="29"/>
    <x v="60"/>
    <n v="9891.27"/>
    <n v="4113.75"/>
    <n v="8823.4"/>
    <n v="14646.07"/>
    <n v="21681.35"/>
    <n v="0"/>
    <n v="0"/>
    <n v="0"/>
    <n v="0"/>
    <n v="0"/>
    <x v="2"/>
    <x v="2"/>
    <n v="59155.839999999997"/>
    <n v="49264.57"/>
    <x v="1"/>
    <x v="163"/>
    <n v="0"/>
  </r>
  <r>
    <n v="8401"/>
    <x v="2"/>
    <x v="0"/>
    <n v="30"/>
    <x v="60"/>
    <n v="27772.03"/>
    <n v="25555.11"/>
    <n v="27780.54"/>
    <n v="31862.29"/>
    <n v="23323.96"/>
    <n v="39391.269999999997"/>
    <n v="45402.95"/>
    <n v="64301.89"/>
    <n v="41137.96"/>
    <n v="77490.44"/>
    <x v="2"/>
    <x v="2"/>
    <n v="404018.44"/>
    <n v="376246.41000000003"/>
    <x v="0"/>
    <x v="164"/>
    <n v="267724.51"/>
  </r>
  <r>
    <n v="8401"/>
    <x v="2"/>
    <x v="0"/>
    <n v="32"/>
    <x v="60"/>
    <n v="0"/>
    <n v="0"/>
    <n v="0"/>
    <n v="0"/>
    <n v="0"/>
    <n v="0"/>
    <n v="4155.49"/>
    <n v="0"/>
    <n v="0"/>
    <n v="957.53"/>
    <x v="2"/>
    <x v="2"/>
    <n v="5113.0199999999995"/>
    <n v="5113.0199999999995"/>
    <x v="0"/>
    <x v="3"/>
    <n v="5113.0199999999995"/>
  </r>
  <r>
    <n v="8401"/>
    <x v="2"/>
    <x v="0"/>
    <n v="33"/>
    <x v="60"/>
    <n v="640"/>
    <n v="2169.31"/>
    <n v="635.25"/>
    <n v="653.4"/>
    <n v="0"/>
    <n v="0"/>
    <n v="0"/>
    <n v="0"/>
    <n v="0"/>
    <n v="0"/>
    <x v="2"/>
    <x v="2"/>
    <n v="4097.96"/>
    <n v="3457.96"/>
    <x v="1"/>
    <x v="165"/>
    <n v="0"/>
  </r>
  <r>
    <n v="8401"/>
    <x v="2"/>
    <x v="0"/>
    <n v="35"/>
    <x v="61"/>
    <n v="105496.83"/>
    <n v="99477.69"/>
    <n v="126560.26"/>
    <n v="126260.61"/>
    <n v="107096.49"/>
    <n v="37470.199999999997"/>
    <n v="220399.92"/>
    <n v="110325.17"/>
    <n v="99757.55"/>
    <n v="144154.03"/>
    <x v="2"/>
    <x v="2"/>
    <n v="1176998.75"/>
    <n v="1071501.9200000002"/>
    <x v="1"/>
    <x v="166"/>
    <n v="612106.87"/>
  </r>
  <r>
    <n v="8401"/>
    <x v="2"/>
    <x v="0"/>
    <n v="36"/>
    <x v="60"/>
    <n v="0"/>
    <n v="0"/>
    <n v="0"/>
    <n v="0"/>
    <n v="0"/>
    <n v="0"/>
    <n v="0"/>
    <n v="0"/>
    <n v="0"/>
    <n v="0"/>
    <x v="2"/>
    <x v="2"/>
    <n v="0"/>
    <n v="0"/>
    <x v="0"/>
    <x v="3"/>
    <n v="0"/>
  </r>
  <r>
    <n v="8401"/>
    <x v="2"/>
    <x v="0"/>
    <n v="37"/>
    <x v="60"/>
    <n v="0"/>
    <n v="0"/>
    <n v="0"/>
    <n v="0"/>
    <n v="0"/>
    <n v="0"/>
    <n v="0"/>
    <n v="0"/>
    <n v="0"/>
    <n v="0"/>
    <x v="2"/>
    <x v="2"/>
    <n v="0"/>
    <n v="0"/>
    <x v="0"/>
    <x v="3"/>
    <n v="0"/>
  </r>
  <r>
    <n v="8401"/>
    <x v="2"/>
    <x v="0"/>
    <n v="38"/>
    <x v="60"/>
    <n v="0"/>
    <n v="0"/>
    <n v="0"/>
    <n v="0"/>
    <n v="0"/>
    <n v="0"/>
    <n v="0"/>
    <n v="0"/>
    <n v="0"/>
    <n v="1289.08"/>
    <x v="2"/>
    <x v="2"/>
    <n v="1289.08"/>
    <n v="1289.08"/>
    <x v="0"/>
    <x v="3"/>
    <n v="1289.08"/>
  </r>
  <r>
    <n v="8401"/>
    <x v="2"/>
    <x v="0"/>
    <n v="39"/>
    <x v="60"/>
    <n v="2512.08"/>
    <n v="5737.97"/>
    <n v="3692.27"/>
    <n v="4159.43"/>
    <n v="2865.71"/>
    <n v="6238.16"/>
    <n v="7331.11"/>
    <n v="7029.51"/>
    <n v="8827.7000000000007"/>
    <n v="14866.48"/>
    <x v="2"/>
    <x v="2"/>
    <n v="63260.42"/>
    <n v="60748.34"/>
    <x v="0"/>
    <x v="167"/>
    <n v="44292.959999999999"/>
  </r>
  <r>
    <n v="8401"/>
    <x v="2"/>
    <x v="1"/>
    <n v="35"/>
    <x v="60"/>
    <n v="0"/>
    <n v="0"/>
    <n v="0"/>
    <n v="0"/>
    <n v="0"/>
    <n v="0"/>
    <n v="0"/>
    <n v="0"/>
    <n v="0"/>
    <n v="0"/>
    <x v="2"/>
    <x v="2"/>
    <n v="0"/>
    <n v="0"/>
    <x v="1"/>
    <x v="3"/>
    <n v="0"/>
  </r>
  <r>
    <n v="8401"/>
    <x v="3"/>
    <x v="0"/>
    <n v="30"/>
    <x v="59"/>
    <n v="73698.7"/>
    <n v="54609.65"/>
    <n v="56354.81"/>
    <n v="40324.400000000001"/>
    <n v="89249.3"/>
    <n v="115406"/>
    <n v="90628.3"/>
    <n v="77927.360000000001"/>
    <n v="81554.45"/>
    <n v="112482.8"/>
    <x v="2"/>
    <x v="3"/>
    <n v="792235.77"/>
    <n v="718537.07"/>
    <x v="0"/>
    <x v="168"/>
    <n v="477998.91"/>
  </r>
  <r>
    <n v="8401"/>
    <x v="3"/>
    <x v="0"/>
    <n v="32"/>
    <x v="62"/>
    <n v="11602.42"/>
    <n v="9829.39"/>
    <n v="11370.31"/>
    <n v="18989.400000000001"/>
    <n v="11621.55"/>
    <n v="16514.29"/>
    <n v="15213.67"/>
    <n v="5632.15"/>
    <n v="6912.08"/>
    <n v="21269.08"/>
    <x v="2"/>
    <x v="3"/>
    <n v="128954.33999999998"/>
    <n v="117351.92"/>
    <x v="0"/>
    <x v="169"/>
    <n v="65541.27"/>
  </r>
  <r>
    <n v="8401"/>
    <x v="3"/>
    <x v="0"/>
    <n v="35"/>
    <x v="61"/>
    <n v="1366.51"/>
    <n v="40559.370000000003"/>
    <n v="39618.74"/>
    <n v="43033.77"/>
    <n v="39349.629999999997"/>
    <n v="36184.78"/>
    <n v="36184.78"/>
    <n v="36184.78"/>
    <n v="36184.78"/>
    <n v="36184.78"/>
    <x v="2"/>
    <x v="3"/>
    <n v="344851.92000000004"/>
    <n v="343485.41000000003"/>
    <x v="1"/>
    <x v="170"/>
    <n v="180923.9"/>
  </r>
  <r>
    <n v="8401"/>
    <x v="3"/>
    <x v="0"/>
    <n v="36"/>
    <x v="63"/>
    <n v="0"/>
    <n v="0"/>
    <n v="0"/>
    <n v="0"/>
    <n v="0"/>
    <n v="0"/>
    <n v="0"/>
    <n v="0"/>
    <n v="0"/>
    <n v="0"/>
    <x v="2"/>
    <x v="3"/>
    <n v="0"/>
    <n v="0"/>
    <x v="0"/>
    <x v="3"/>
    <n v="0"/>
  </r>
  <r>
    <n v="8401"/>
    <x v="3"/>
    <x v="0"/>
    <n v="38"/>
    <x v="60"/>
    <n v="7408.68"/>
    <n v="14650.1"/>
    <n v="5199.32"/>
    <n v="8412.31"/>
    <n v="16235.75"/>
    <n v="14707.4"/>
    <n v="16852.64"/>
    <n v="7064.48"/>
    <n v="7291.43"/>
    <n v="8217.11"/>
    <x v="2"/>
    <x v="3"/>
    <n v="106039.21999999999"/>
    <n v="98630.54"/>
    <x v="0"/>
    <x v="171"/>
    <n v="54133.060000000005"/>
  </r>
  <r>
    <n v="8401"/>
    <x v="3"/>
    <x v="0"/>
    <n v="39"/>
    <x v="60"/>
    <n v="31729.51"/>
    <n v="22043.43"/>
    <n v="16829.55"/>
    <n v="18069.310000000001"/>
    <n v="36206.29"/>
    <n v="39721.339999999997"/>
    <n v="38809.08"/>
    <n v="17085.32"/>
    <n v="48890.96"/>
    <n v="64484.59"/>
    <x v="2"/>
    <x v="3"/>
    <n v="333869.38"/>
    <n v="302139.87"/>
    <x v="0"/>
    <x v="172"/>
    <n v="208991.28999999998"/>
  </r>
  <r>
    <n v="8401"/>
    <x v="3"/>
    <x v="1"/>
    <n v="35"/>
    <x v="64"/>
    <n v="1366.51"/>
    <n v="79752.23"/>
    <n v="41500.01"/>
    <n v="35351.96"/>
    <n v="39036.089999999997"/>
    <n v="32088.400000000001"/>
    <n v="32170.98"/>
    <n v="32088.400000000001"/>
    <n v="32088.400000000001"/>
    <n v="32088.400000000001"/>
    <x v="2"/>
    <x v="3"/>
    <n v="357531.38000000006"/>
    <n v="356164.87000000005"/>
    <x v="1"/>
    <x v="173"/>
    <n v="160524.57999999999"/>
  </r>
  <r>
    <n v="8401"/>
    <x v="4"/>
    <x v="0"/>
    <n v="30"/>
    <x v="59"/>
    <n v="0"/>
    <n v="0"/>
    <n v="0"/>
    <n v="0"/>
    <n v="2821.48"/>
    <n v="5168.8"/>
    <n v="0"/>
    <n v="0"/>
    <n v="0"/>
    <n v="0"/>
    <x v="2"/>
    <x v="4"/>
    <n v="7990.2800000000007"/>
    <n v="7990.2800000000007"/>
    <x v="0"/>
    <x v="174"/>
    <n v="5168.8"/>
  </r>
  <r>
    <n v="8401"/>
    <x v="4"/>
    <x v="0"/>
    <n v="32"/>
    <x v="62"/>
    <n v="0"/>
    <n v="0"/>
    <n v="0"/>
    <n v="0"/>
    <n v="0"/>
    <n v="3023.79"/>
    <n v="1522.88"/>
    <n v="431.97"/>
    <n v="1859.29"/>
    <n v="5626.5"/>
    <x v="2"/>
    <x v="4"/>
    <n v="12464.43"/>
    <n v="12464.43"/>
    <x v="0"/>
    <x v="3"/>
    <n v="12464.43"/>
  </r>
  <r>
    <n v="8401"/>
    <x v="4"/>
    <x v="0"/>
    <n v="35"/>
    <x v="61"/>
    <n v="0"/>
    <n v="53317.85"/>
    <n v="0"/>
    <n v="0"/>
    <n v="14841.2"/>
    <n v="32321.87"/>
    <n v="44361.919999999998"/>
    <n v="-17933.96"/>
    <n v="41655.120000000003"/>
    <n v="41643.69"/>
    <x v="2"/>
    <x v="4"/>
    <n v="210207.69"/>
    <n v="210207.69"/>
    <x v="1"/>
    <x v="175"/>
    <n v="142048.64000000001"/>
  </r>
  <r>
    <n v="8401"/>
    <x v="4"/>
    <x v="0"/>
    <n v="38"/>
    <x v="65"/>
    <n v="0"/>
    <n v="10594.74"/>
    <n v="8997.75"/>
    <n v="17808.93"/>
    <n v="11403.88"/>
    <n v="4342"/>
    <n v="7252.77"/>
    <n v="7051.71"/>
    <n v="8865.91"/>
    <n v="9090.16"/>
    <x v="2"/>
    <x v="4"/>
    <n v="85407.85"/>
    <n v="85407.85"/>
    <x v="0"/>
    <x v="176"/>
    <n v="36602.550000000003"/>
  </r>
  <r>
    <n v="8401"/>
    <x v="4"/>
    <x v="0"/>
    <n v="39"/>
    <x v="60"/>
    <n v="438.45"/>
    <n v="0"/>
    <n v="0"/>
    <n v="0"/>
    <n v="0"/>
    <n v="0"/>
    <n v="0"/>
    <n v="0"/>
    <n v="0"/>
    <n v="0"/>
    <x v="2"/>
    <x v="4"/>
    <n v="438.45"/>
    <n v="0"/>
    <x v="0"/>
    <x v="177"/>
    <n v="0"/>
  </r>
  <r>
    <n v="8401"/>
    <x v="4"/>
    <x v="1"/>
    <n v="34"/>
    <x v="60"/>
    <n v="0"/>
    <n v="0"/>
    <n v="0"/>
    <n v="0"/>
    <n v="0"/>
    <n v="0"/>
    <n v="2676.2"/>
    <n v="0"/>
    <n v="0"/>
    <n v="0"/>
    <x v="2"/>
    <x v="4"/>
    <n v="2676.2"/>
    <n v="2676.2"/>
    <x v="0"/>
    <x v="3"/>
    <n v="2676.2"/>
  </r>
  <r>
    <n v="8401"/>
    <x v="4"/>
    <x v="1"/>
    <n v="35"/>
    <x v="60"/>
    <n v="56854.32"/>
    <n v="0"/>
    <n v="58462.16"/>
    <n v="40830.04"/>
    <n v="27562.2"/>
    <n v="32344.55"/>
    <n v="39946.04"/>
    <n v="40862.129999999997"/>
    <n v="40021.57"/>
    <n v="40026.17"/>
    <x v="2"/>
    <x v="4"/>
    <n v="376909.18"/>
    <n v="320054.86"/>
    <x v="1"/>
    <x v="178"/>
    <n v="193200.46000000002"/>
  </r>
  <r>
    <n v="8401"/>
    <x v="5"/>
    <x v="0"/>
    <n v="1"/>
    <x v="66"/>
    <n v="658"/>
    <n v="0"/>
    <n v="0"/>
    <n v="0"/>
    <n v="0"/>
    <n v="2882.29"/>
    <n v="0"/>
    <n v="0"/>
    <n v="0"/>
    <n v="0"/>
    <x v="2"/>
    <x v="5"/>
    <n v="3540.29"/>
    <n v="2882.29"/>
    <x v="0"/>
    <x v="179"/>
    <n v="2882.29"/>
  </r>
  <r>
    <n v="8401"/>
    <x v="5"/>
    <x v="0"/>
    <n v="29"/>
    <x v="60"/>
    <n v="2348.1"/>
    <n v="0"/>
    <n v="0"/>
    <n v="11561"/>
    <n v="4201.25"/>
    <n v="12873.02"/>
    <n v="1931.82"/>
    <n v="0"/>
    <n v="0"/>
    <n v="304.57"/>
    <x v="2"/>
    <x v="5"/>
    <n v="33219.760000000002"/>
    <n v="30871.66"/>
    <x v="1"/>
    <x v="180"/>
    <n v="15109.41"/>
  </r>
  <r>
    <n v="8401"/>
    <x v="5"/>
    <x v="0"/>
    <n v="30"/>
    <x v="67"/>
    <n v="570113.88"/>
    <n v="297834.96000000002"/>
    <n v="-24608.720000000001"/>
    <n v="169985.38"/>
    <n v="159693.98000000001"/>
    <n v="28862.78"/>
    <n v="30427.26"/>
    <n v="220836.09"/>
    <n v="299912.32000000001"/>
    <n v="327072.71000000002"/>
    <x v="2"/>
    <x v="5"/>
    <n v="2080130.6400000004"/>
    <n v="1510016.76"/>
    <x v="0"/>
    <x v="181"/>
    <n v="907111.15999999992"/>
  </r>
  <r>
    <n v="8401"/>
    <x v="5"/>
    <x v="0"/>
    <n v="32"/>
    <x v="62"/>
    <n v="11682.96"/>
    <n v="41022.57"/>
    <n v="15937.81"/>
    <n v="6859.66"/>
    <n v="9474.9500000000007"/>
    <n v="85749.53"/>
    <n v="4852.1099999999997"/>
    <n v="4213.7700000000004"/>
    <n v="963.15"/>
    <n v="2260.81"/>
    <x v="2"/>
    <x v="5"/>
    <n v="183017.31999999995"/>
    <n v="171334.35999999996"/>
    <x v="0"/>
    <x v="182"/>
    <n v="98039.37"/>
  </r>
  <r>
    <n v="8401"/>
    <x v="5"/>
    <x v="0"/>
    <n v="35"/>
    <x v="60"/>
    <n v="86082.15"/>
    <n v="61390.559999999998"/>
    <n v="115680.91"/>
    <n v="101070.52"/>
    <n v="102628.24"/>
    <n v="96027.6"/>
    <n v="87933.79"/>
    <n v="56537.9"/>
    <n v="83383.67"/>
    <n v="33136.19"/>
    <x v="2"/>
    <x v="5"/>
    <n v="823871.53"/>
    <n v="737789.38000000012"/>
    <x v="1"/>
    <x v="183"/>
    <n v="357019.15"/>
  </r>
  <r>
    <n v="8401"/>
    <x v="5"/>
    <x v="0"/>
    <n v="36"/>
    <x v="68"/>
    <n v="0"/>
    <n v="0"/>
    <n v="0"/>
    <n v="0"/>
    <n v="0"/>
    <n v="0"/>
    <n v="0"/>
    <n v="0"/>
    <n v="0"/>
    <n v="0"/>
    <x v="2"/>
    <x v="5"/>
    <n v="0"/>
    <n v="0"/>
    <x v="0"/>
    <x v="3"/>
    <n v="0"/>
  </r>
  <r>
    <n v="8401"/>
    <x v="5"/>
    <x v="0"/>
    <n v="37"/>
    <x v="60"/>
    <n v="0"/>
    <n v="0"/>
    <n v="0"/>
    <n v="0"/>
    <n v="0"/>
    <n v="0"/>
    <n v="0"/>
    <n v="0"/>
    <n v="0"/>
    <n v="0"/>
    <x v="2"/>
    <x v="5"/>
    <n v="0"/>
    <n v="0"/>
    <x v="0"/>
    <x v="3"/>
    <n v="0"/>
  </r>
  <r>
    <n v="8401"/>
    <x v="5"/>
    <x v="0"/>
    <n v="38"/>
    <x v="67"/>
    <n v="85822.44"/>
    <n v="95054.83"/>
    <n v="83243.95"/>
    <n v="96083.72"/>
    <n v="95480.97"/>
    <n v="81341.8"/>
    <n v="120873.35"/>
    <n v="245797.98"/>
    <n v="85216.38"/>
    <n v="128269.11"/>
    <x v="2"/>
    <x v="5"/>
    <n v="1117184.53"/>
    <n v="1031362.09"/>
    <x v="0"/>
    <x v="184"/>
    <n v="661498.62"/>
  </r>
  <r>
    <n v="8401"/>
    <x v="5"/>
    <x v="0"/>
    <n v="39"/>
    <x v="60"/>
    <n v="32421.77"/>
    <n v="376250.19"/>
    <n v="100975.91"/>
    <n v="128008.64"/>
    <n v="90061.68"/>
    <n v="140505.60000000001"/>
    <n v="641659.13"/>
    <n v="61031.98"/>
    <n v="104844.29"/>
    <n v="155081.35999999999"/>
    <x v="2"/>
    <x v="5"/>
    <n v="1830840.5499999998"/>
    <n v="1798418.7799999998"/>
    <x v="0"/>
    <x v="185"/>
    <n v="1103122.3599999999"/>
  </r>
  <r>
    <n v="8401"/>
    <x v="5"/>
    <x v="1"/>
    <n v="35"/>
    <x v="69"/>
    <n v="45102.720000000001"/>
    <n v="31512.44"/>
    <n v="69181.34"/>
    <n v="53963.14"/>
    <n v="46897.85"/>
    <n v="38912.519999999997"/>
    <n v="46964.73"/>
    <n v="34048.449999999997"/>
    <n v="51514.85"/>
    <n v="18992.25"/>
    <x v="2"/>
    <x v="5"/>
    <n v="437090.29"/>
    <n v="391987.56999999995"/>
    <x v="1"/>
    <x v="186"/>
    <n v="190432.8"/>
  </r>
  <r>
    <n v="8401"/>
    <x v="6"/>
    <x v="0"/>
    <n v="30"/>
    <x v="60"/>
    <n v="0"/>
    <n v="0"/>
    <n v="0"/>
    <n v="0"/>
    <n v="0"/>
    <n v="0"/>
    <n v="0"/>
    <n v="0"/>
    <n v="0"/>
    <n v="0"/>
    <x v="2"/>
    <x v="6"/>
    <n v="0"/>
    <n v="0"/>
    <x v="0"/>
    <x v="3"/>
    <n v="0"/>
  </r>
  <r>
    <n v="8401"/>
    <x v="6"/>
    <x v="1"/>
    <n v="35"/>
    <x v="61"/>
    <n v="134695.25"/>
    <n v="126819.15"/>
    <n v="140030.07999999999"/>
    <n v="129038.55"/>
    <n v="125318.6"/>
    <n v="206653.04"/>
    <n v="13006.06"/>
    <n v="113865.28"/>
    <n v="135695.99"/>
    <n v="148081.96"/>
    <x v="2"/>
    <x v="6"/>
    <n v="1273203.96"/>
    <n v="1138508.7100000002"/>
    <x v="1"/>
    <x v="187"/>
    <n v="617302.32999999996"/>
  </r>
  <r>
    <n v="8401"/>
    <x v="7"/>
    <x v="0"/>
    <n v="8"/>
    <x v="60"/>
    <n v="0"/>
    <n v="0"/>
    <n v="326.81"/>
    <n v="0"/>
    <n v="0"/>
    <n v="0"/>
    <n v="0"/>
    <n v="0"/>
    <n v="0"/>
    <n v="0"/>
    <x v="2"/>
    <x v="7"/>
    <n v="326.81"/>
    <n v="326.81"/>
    <x v="0"/>
    <x v="188"/>
    <n v="0"/>
  </r>
  <r>
    <n v="8401"/>
    <x v="7"/>
    <x v="0"/>
    <n v="30"/>
    <x v="60"/>
    <n v="0"/>
    <n v="0"/>
    <n v="0"/>
    <n v="0"/>
    <n v="0"/>
    <n v="1962.53"/>
    <n v="0"/>
    <n v="0"/>
    <n v="3040.13"/>
    <n v="0"/>
    <x v="2"/>
    <x v="7"/>
    <n v="5002.66"/>
    <n v="5002.66"/>
    <x v="0"/>
    <x v="3"/>
    <n v="5002.66"/>
  </r>
  <r>
    <n v="8401"/>
    <x v="7"/>
    <x v="0"/>
    <n v="35"/>
    <x v="60"/>
    <n v="50648.73"/>
    <n v="47501.45"/>
    <n v="49404.12"/>
    <n v="48091.93"/>
    <n v="46648.53"/>
    <n v="48118.61"/>
    <n v="48118.61"/>
    <n v="47440.88"/>
    <n v="41600.82"/>
    <n v="47440.88"/>
    <x v="2"/>
    <x v="7"/>
    <n v="475014.56"/>
    <n v="424365.83"/>
    <x v="1"/>
    <x v="189"/>
    <n v="232719.80000000002"/>
  </r>
  <r>
    <n v="8401"/>
    <x v="7"/>
    <x v="1"/>
    <n v="35"/>
    <x v="60"/>
    <n v="16431.28"/>
    <n v="18108.28"/>
    <n v="16205.61"/>
    <n v="17517.79"/>
    <n v="18961.21"/>
    <n v="19654.080000000002"/>
    <n v="19654.080000000002"/>
    <n v="20331.810000000001"/>
    <n v="26597.24"/>
    <n v="20331.810000000001"/>
    <x v="2"/>
    <x v="7"/>
    <n v="193793.18999999997"/>
    <n v="177361.91"/>
    <x v="1"/>
    <x v="190"/>
    <n v="106569.02"/>
  </r>
  <r>
    <n v="8403"/>
    <x v="0"/>
    <x v="0"/>
    <n v="35"/>
    <x v="70"/>
    <n v="17201.23"/>
    <n v="13798.49"/>
    <n v="18825.740000000002"/>
    <n v="14001.21"/>
    <n v="14640.22"/>
    <n v="12862.98"/>
    <n v="21581.75"/>
    <n v="17628.28"/>
    <n v="17983.11"/>
    <n v="15447.24"/>
    <x v="2"/>
    <x v="0"/>
    <n v="163970.25"/>
    <n v="146769.01999999999"/>
    <x v="1"/>
    <x v="191"/>
    <n v="85503.360000000001"/>
  </r>
  <r>
    <n v="8403"/>
    <x v="0"/>
    <x v="1"/>
    <n v="35"/>
    <x v="70"/>
    <n v="0"/>
    <n v="0"/>
    <n v="0"/>
    <n v="0"/>
    <n v="0"/>
    <n v="0"/>
    <n v="0"/>
    <n v="157.5"/>
    <n v="0"/>
    <n v="0"/>
    <x v="2"/>
    <x v="0"/>
    <n v="157.5"/>
    <n v="157.5"/>
    <x v="1"/>
    <x v="3"/>
    <n v="157.5"/>
  </r>
  <r>
    <n v="8403"/>
    <x v="1"/>
    <x v="0"/>
    <n v="35"/>
    <x v="70"/>
    <n v="14568.29"/>
    <n v="7775.46"/>
    <n v="11273.21"/>
    <n v="20465.14"/>
    <n v="6519.77"/>
    <n v="13087.05"/>
    <n v="0"/>
    <n v="23586.39"/>
    <n v="5840.46"/>
    <n v="10482.84"/>
    <x v="2"/>
    <x v="1"/>
    <n v="113598.61"/>
    <n v="99030.32"/>
    <x v="1"/>
    <x v="192"/>
    <n v="52996.740000000005"/>
  </r>
  <r>
    <n v="8403"/>
    <x v="1"/>
    <x v="1"/>
    <n v="35"/>
    <x v="70"/>
    <n v="6044.77"/>
    <n v="3332.36"/>
    <n v="2988.01"/>
    <n v="9995.57"/>
    <n v="6925.48"/>
    <n v="5615.77"/>
    <n v="0"/>
    <n v="10108.530000000001"/>
    <n v="1647.32"/>
    <n v="4492.68"/>
    <x v="2"/>
    <x v="1"/>
    <n v="51150.49"/>
    <n v="45105.72"/>
    <x v="1"/>
    <x v="193"/>
    <n v="21864.300000000003"/>
  </r>
  <r>
    <n v="8403"/>
    <x v="2"/>
    <x v="0"/>
    <n v="35"/>
    <x v="70"/>
    <n v="37351.79"/>
    <n v="20576.43"/>
    <n v="14143.57"/>
    <n v="16669.169999999998"/>
    <n v="7026.48"/>
    <n v="15883.13"/>
    <n v="15185.04"/>
    <n v="13612.31"/>
    <n v="13094.43"/>
    <n v="726"/>
    <x v="2"/>
    <x v="2"/>
    <n v="154268.35"/>
    <n v="116916.56"/>
    <x v="1"/>
    <x v="194"/>
    <n v="58500.909999999996"/>
  </r>
  <r>
    <n v="8403"/>
    <x v="3"/>
    <x v="0"/>
    <n v="35"/>
    <x v="70"/>
    <n v="0"/>
    <n v="25573.97"/>
    <n v="10225.790000000001"/>
    <n v="15591.78"/>
    <n v="13176.17"/>
    <n v="12643.05"/>
    <n v="9465.5499999999993"/>
    <n v="2390.58"/>
    <n v="9956.61"/>
    <n v="11459.44"/>
    <x v="2"/>
    <x v="3"/>
    <n v="110482.94"/>
    <n v="110482.94"/>
    <x v="1"/>
    <x v="195"/>
    <n v="45915.23"/>
  </r>
  <r>
    <n v="8403"/>
    <x v="3"/>
    <x v="1"/>
    <n v="35"/>
    <x v="71"/>
    <n v="0"/>
    <n v="26802.86"/>
    <n v="10739.06"/>
    <n v="15178.34"/>
    <n v="13168.68"/>
    <n v="11211.7"/>
    <n v="8969.36"/>
    <n v="1699.11"/>
    <n v="8393.93"/>
    <n v="10162.1"/>
    <x v="2"/>
    <x v="3"/>
    <n v="106325.14000000001"/>
    <n v="106325.14000000001"/>
    <x v="1"/>
    <x v="196"/>
    <n v="40436.200000000004"/>
  </r>
  <r>
    <n v="8403"/>
    <x v="4"/>
    <x v="0"/>
    <n v="35"/>
    <x v="70"/>
    <n v="0"/>
    <n v="19732.099999999999"/>
    <n v="0"/>
    <n v="0"/>
    <n v="7782.43"/>
    <n v="7953.54"/>
    <n v="7952.15"/>
    <n v="7039.06"/>
    <n v="7414.14"/>
    <n v="7414.14"/>
    <x v="2"/>
    <x v="4"/>
    <n v="65287.56"/>
    <n v="65287.56"/>
    <x v="1"/>
    <x v="197"/>
    <n v="37773.03"/>
  </r>
  <r>
    <n v="8403"/>
    <x v="4"/>
    <x v="1"/>
    <n v="35"/>
    <x v="70"/>
    <n v="21831.07"/>
    <n v="0"/>
    <n v="15185.12"/>
    <n v="14802.21"/>
    <n v="10117.629999999999"/>
    <n v="7641.05"/>
    <n v="7640.31"/>
    <n v="6763.01"/>
    <n v="7123.39"/>
    <n v="7123.39"/>
    <x v="2"/>
    <x v="4"/>
    <n v="98227.18"/>
    <n v="76396.11"/>
    <x v="1"/>
    <x v="198"/>
    <n v="36291.15"/>
  </r>
  <r>
    <n v="8403"/>
    <x v="5"/>
    <x v="0"/>
    <n v="35"/>
    <x v="72"/>
    <n v="45553.3"/>
    <n v="44507.61"/>
    <n v="27469.11"/>
    <n v="27908.5"/>
    <n v="39524.85"/>
    <n v="20289.080000000002"/>
    <n v="19942.09"/>
    <n v="41097.9"/>
    <n v="19256.84"/>
    <n v="39446.019999999997"/>
    <x v="2"/>
    <x v="5"/>
    <n v="324995.30000000005"/>
    <n v="279442"/>
    <x v="1"/>
    <x v="199"/>
    <n v="140031.93"/>
  </r>
  <r>
    <n v="8403"/>
    <x v="5"/>
    <x v="1"/>
    <n v="35"/>
    <x v="72"/>
    <n v="12323.89"/>
    <n v="5528.67"/>
    <n v="8496.07"/>
    <n v="15453.16"/>
    <n v="15347.28"/>
    <n v="10405.48"/>
    <n v="12268.45"/>
    <n v="18468.13"/>
    <n v="14092.88"/>
    <n v="31630.46"/>
    <x v="2"/>
    <x v="5"/>
    <n v="144014.47"/>
    <n v="131690.58000000002"/>
    <x v="1"/>
    <x v="200"/>
    <n v="86865.4"/>
  </r>
  <r>
    <n v="8403"/>
    <x v="6"/>
    <x v="1"/>
    <n v="35"/>
    <x v="70"/>
    <n v="0"/>
    <n v="0"/>
    <n v="3093.24"/>
    <n v="0"/>
    <n v="4895.32"/>
    <n v="0"/>
    <n v="0"/>
    <n v="0"/>
    <n v="0"/>
    <n v="0"/>
    <x v="2"/>
    <x v="6"/>
    <n v="7988.5599999999995"/>
    <n v="7988.5599999999995"/>
    <x v="1"/>
    <x v="201"/>
    <n v="0"/>
  </r>
  <r>
    <n v="8403"/>
    <x v="7"/>
    <x v="0"/>
    <n v="35"/>
    <x v="70"/>
    <n v="26957.95"/>
    <n v="35885.199999999997"/>
    <n v="41141.68"/>
    <n v="33160.54"/>
    <n v="33217.83"/>
    <n v="26663.98"/>
    <n v="27216.76"/>
    <n v="15034.87"/>
    <n v="30470.13"/>
    <n v="24595.46"/>
    <x v="2"/>
    <x v="7"/>
    <n v="294344.40000000002"/>
    <n v="267386.45"/>
    <x v="1"/>
    <x v="202"/>
    <n v="123981.20000000001"/>
  </r>
  <r>
    <n v="8403"/>
    <x v="7"/>
    <x v="1"/>
    <n v="35"/>
    <x v="70"/>
    <n v="9719.5300000000007"/>
    <n v="13679.99"/>
    <n v="13501.29"/>
    <n v="12078.94"/>
    <n v="12248.17"/>
    <n v="17047.46"/>
    <n v="17400.89"/>
    <n v="5900.02"/>
    <n v="19480.91"/>
    <n v="-1801.99"/>
    <x v="2"/>
    <x v="7"/>
    <n v="119255.21"/>
    <n v="109535.68000000001"/>
    <x v="1"/>
    <x v="203"/>
    <n v="58027.29"/>
  </r>
  <r>
    <n v="8406"/>
    <x v="0"/>
    <x v="0"/>
    <n v="8"/>
    <x v="73"/>
    <n v="3385.58"/>
    <n v="0"/>
    <n v="550.75"/>
    <n v="3599.37"/>
    <n v="1273.24"/>
    <n v="-1929.55"/>
    <n v="10163.48"/>
    <n v="2670.41"/>
    <n v="414.29"/>
    <n v="1086.32"/>
    <x v="2"/>
    <x v="0"/>
    <n v="21213.89"/>
    <n v="17828.309999999998"/>
    <x v="0"/>
    <x v="204"/>
    <n v="12404.95"/>
  </r>
  <r>
    <n v="8406"/>
    <x v="0"/>
    <x v="0"/>
    <n v="14"/>
    <x v="73"/>
    <n v="0"/>
    <n v="0"/>
    <n v="0"/>
    <n v="0"/>
    <n v="0"/>
    <n v="0"/>
    <n v="0"/>
    <n v="0"/>
    <n v="0"/>
    <n v="0"/>
    <x v="2"/>
    <x v="0"/>
    <n v="0"/>
    <n v="0"/>
    <x v="0"/>
    <x v="3"/>
    <n v="0"/>
  </r>
  <r>
    <n v="8406"/>
    <x v="0"/>
    <x v="0"/>
    <n v="17"/>
    <x v="73"/>
    <n v="0"/>
    <n v="0"/>
    <n v="0"/>
    <n v="0"/>
    <n v="0"/>
    <n v="0"/>
    <n v="0"/>
    <n v="0"/>
    <n v="0"/>
    <n v="0"/>
    <x v="2"/>
    <x v="0"/>
    <n v="0"/>
    <n v="0"/>
    <x v="0"/>
    <x v="3"/>
    <n v="0"/>
  </r>
  <r>
    <n v="8406"/>
    <x v="0"/>
    <x v="0"/>
    <n v="18"/>
    <x v="73"/>
    <n v="0"/>
    <n v="0"/>
    <n v="0"/>
    <n v="0"/>
    <n v="0"/>
    <n v="0"/>
    <n v="71.7"/>
    <n v="64.430000000000007"/>
    <n v="0"/>
    <n v="56.27"/>
    <x v="2"/>
    <x v="0"/>
    <n v="192.4"/>
    <n v="192.4"/>
    <x v="0"/>
    <x v="3"/>
    <n v="192.4"/>
  </r>
  <r>
    <n v="8406"/>
    <x v="0"/>
    <x v="0"/>
    <n v="35"/>
    <x v="73"/>
    <n v="2696.81"/>
    <n v="2768.83"/>
    <n v="2613.89"/>
    <n v="2919.83"/>
    <n v="693.23"/>
    <n v="796.81"/>
    <n v="461.33"/>
    <n v="461.33"/>
    <n v="915.41"/>
    <n v="1542.63"/>
    <x v="2"/>
    <x v="0"/>
    <n v="15870.099999999999"/>
    <n v="13173.289999999997"/>
    <x v="1"/>
    <x v="205"/>
    <n v="4177.51"/>
  </r>
  <r>
    <n v="8406"/>
    <x v="0"/>
    <x v="1"/>
    <n v="14"/>
    <x v="74"/>
    <n v="0"/>
    <n v="0"/>
    <n v="280"/>
    <n v="0"/>
    <n v="143"/>
    <n v="0"/>
    <n v="0"/>
    <n v="400.48"/>
    <n v="0"/>
    <n v="0"/>
    <x v="2"/>
    <x v="0"/>
    <n v="823.48"/>
    <n v="823.48"/>
    <x v="0"/>
    <x v="206"/>
    <n v="400.48"/>
  </r>
  <r>
    <n v="8406"/>
    <x v="0"/>
    <x v="1"/>
    <n v="35"/>
    <x v="73"/>
    <n v="616.23"/>
    <n v="547.13"/>
    <n v="551.41"/>
    <n v="539.69000000000005"/>
    <n v="809.52"/>
    <n v="251.63"/>
    <n v="145.69"/>
    <n v="145.69"/>
    <n v="289.08"/>
    <n v="487.14"/>
    <x v="2"/>
    <x v="0"/>
    <n v="4383.21"/>
    <n v="3766.98"/>
    <x v="1"/>
    <x v="207"/>
    <n v="1319.23"/>
  </r>
  <r>
    <n v="8406"/>
    <x v="1"/>
    <x v="0"/>
    <n v="8"/>
    <x v="73"/>
    <n v="1491.59"/>
    <n v="102.94"/>
    <n v="430.41"/>
    <n v="3399.95"/>
    <n v="1290.23"/>
    <n v="-1523.93"/>
    <n v="7344.67"/>
    <n v="2344.39"/>
    <n v="1593.5"/>
    <n v="862.42"/>
    <x v="2"/>
    <x v="1"/>
    <n v="17336.169999999998"/>
    <n v="15844.58"/>
    <x v="0"/>
    <x v="208"/>
    <n v="10621.05"/>
  </r>
  <r>
    <n v="8406"/>
    <x v="1"/>
    <x v="0"/>
    <n v="35"/>
    <x v="73"/>
    <n v="2626.16"/>
    <n v="5252.32"/>
    <n v="2438.58"/>
    <n v="0"/>
    <n v="3084.73"/>
    <n v="2438.58"/>
    <n v="1598.62"/>
    <n v="0"/>
    <n v="4115.8"/>
    <n v="3712.68"/>
    <x v="2"/>
    <x v="1"/>
    <n v="25267.469999999998"/>
    <n v="22641.309999999998"/>
    <x v="1"/>
    <x v="209"/>
    <n v="11865.68"/>
  </r>
  <r>
    <n v="8406"/>
    <x v="1"/>
    <x v="1"/>
    <n v="14"/>
    <x v="73"/>
    <n v="0"/>
    <n v="0"/>
    <n v="0"/>
    <n v="499.12"/>
    <n v="0"/>
    <n v="0"/>
    <n v="0"/>
    <n v="0"/>
    <n v="0"/>
    <n v="0"/>
    <x v="2"/>
    <x v="1"/>
    <n v="499.12"/>
    <n v="499.12"/>
    <x v="0"/>
    <x v="210"/>
    <n v="0"/>
  </r>
  <r>
    <n v="8406"/>
    <x v="1"/>
    <x v="1"/>
    <n v="35"/>
    <x v="75"/>
    <n v="0"/>
    <n v="2004.95"/>
    <n v="2330.4299999999998"/>
    <n v="0"/>
    <n v="3398.03"/>
    <n v="0"/>
    <n v="1364.63"/>
    <n v="0"/>
    <n v="0"/>
    <n v="0"/>
    <x v="2"/>
    <x v="1"/>
    <n v="9098.0400000000009"/>
    <n v="9098.0400000000009"/>
    <x v="1"/>
    <x v="211"/>
    <n v="1364.63"/>
  </r>
  <r>
    <n v="8406"/>
    <x v="2"/>
    <x v="0"/>
    <n v="8"/>
    <x v="73"/>
    <n v="1140"/>
    <n v="1144.3599999999999"/>
    <n v="0"/>
    <n v="689.7"/>
    <n v="0"/>
    <n v="398.33"/>
    <n v="1033.71"/>
    <n v="1169.72"/>
    <n v="45.47"/>
    <n v="59.94"/>
    <x v="2"/>
    <x v="2"/>
    <n v="5681.23"/>
    <n v="4541.2299999999996"/>
    <x v="0"/>
    <x v="212"/>
    <n v="2707.17"/>
  </r>
  <r>
    <n v="8406"/>
    <x v="2"/>
    <x v="0"/>
    <n v="17"/>
    <x v="73"/>
    <n v="0"/>
    <n v="0"/>
    <n v="0"/>
    <n v="0"/>
    <n v="0"/>
    <n v="0"/>
    <n v="0"/>
    <n v="0"/>
    <n v="0"/>
    <n v="29.95"/>
    <x v="2"/>
    <x v="2"/>
    <n v="29.95"/>
    <n v="29.95"/>
    <x v="0"/>
    <x v="3"/>
    <n v="29.95"/>
  </r>
  <r>
    <n v="8406"/>
    <x v="2"/>
    <x v="0"/>
    <n v="18"/>
    <x v="73"/>
    <n v="0"/>
    <n v="0"/>
    <n v="0"/>
    <n v="0"/>
    <n v="0"/>
    <n v="0"/>
    <n v="71.7"/>
    <n v="0"/>
    <n v="0"/>
    <n v="0"/>
    <x v="2"/>
    <x v="2"/>
    <n v="71.7"/>
    <n v="71.7"/>
    <x v="0"/>
    <x v="3"/>
    <n v="71.7"/>
  </r>
  <r>
    <n v="8406"/>
    <x v="2"/>
    <x v="0"/>
    <n v="35"/>
    <x v="73"/>
    <n v="0"/>
    <n v="0"/>
    <n v="7925.37"/>
    <n v="5309.06"/>
    <n v="13595.03"/>
    <n v="5973.36"/>
    <n v="11379.4"/>
    <n v="6800.92"/>
    <n v="4276.92"/>
    <n v="8717.5400000000009"/>
    <x v="2"/>
    <x v="2"/>
    <n v="63977.599999999999"/>
    <n v="63977.599999999999"/>
    <x v="1"/>
    <x v="213"/>
    <n v="37148.14"/>
  </r>
  <r>
    <n v="8406"/>
    <x v="2"/>
    <x v="1"/>
    <n v="35"/>
    <x v="73"/>
    <n v="0"/>
    <n v="0"/>
    <n v="4594.97"/>
    <n v="0"/>
    <n v="0"/>
    <n v="0"/>
    <n v="0"/>
    <n v="0"/>
    <n v="0"/>
    <n v="0"/>
    <x v="2"/>
    <x v="2"/>
    <n v="4594.97"/>
    <n v="4594.97"/>
    <x v="1"/>
    <x v="214"/>
    <n v="0"/>
  </r>
  <r>
    <n v="8406"/>
    <x v="3"/>
    <x v="0"/>
    <n v="8"/>
    <x v="73"/>
    <n v="283.97000000000003"/>
    <n v="392.76"/>
    <n v="1426.71"/>
    <n v="757.11"/>
    <n v="2566.65"/>
    <n v="2639.86"/>
    <n v="4539.2"/>
    <n v="2550.48"/>
    <n v="750.59"/>
    <n v="1890.63"/>
    <x v="2"/>
    <x v="3"/>
    <n v="17797.960000000003"/>
    <n v="17513.990000000002"/>
    <x v="0"/>
    <x v="215"/>
    <n v="12370.759999999998"/>
  </r>
  <r>
    <n v="8406"/>
    <x v="3"/>
    <x v="0"/>
    <n v="19"/>
    <x v="73"/>
    <n v="0"/>
    <n v="220"/>
    <n v="1134.3699999999999"/>
    <n v="199.65"/>
    <n v="136.12"/>
    <n v="3825.5"/>
    <n v="0"/>
    <n v="957.41"/>
    <n v="0"/>
    <n v="653.4"/>
    <x v="2"/>
    <x v="3"/>
    <n v="7126.4499999999989"/>
    <n v="7126.4499999999989"/>
    <x v="0"/>
    <x v="216"/>
    <n v="5436.3099999999995"/>
  </r>
  <r>
    <n v="8406"/>
    <x v="3"/>
    <x v="0"/>
    <n v="35"/>
    <x v="73"/>
    <n v="1622.52"/>
    <n v="0"/>
    <n v="1708.22"/>
    <n v="3052.84"/>
    <n v="1502.01"/>
    <n v="2695.94"/>
    <n v="1004.27"/>
    <n v="832.92"/>
    <n v="1357.34"/>
    <n v="-125.56"/>
    <x v="2"/>
    <x v="3"/>
    <n v="13650.500000000002"/>
    <n v="12027.980000000001"/>
    <x v="1"/>
    <x v="217"/>
    <n v="5764.91"/>
  </r>
  <r>
    <n v="8406"/>
    <x v="3"/>
    <x v="1"/>
    <n v="8"/>
    <x v="73"/>
    <n v="0"/>
    <n v="0"/>
    <n v="0"/>
    <n v="0"/>
    <n v="0"/>
    <n v="0"/>
    <n v="0"/>
    <n v="0"/>
    <n v="0"/>
    <n v="0"/>
    <x v="2"/>
    <x v="3"/>
    <n v="0"/>
    <n v="0"/>
    <x v="0"/>
    <x v="3"/>
    <n v="0"/>
  </r>
  <r>
    <n v="8406"/>
    <x v="3"/>
    <x v="1"/>
    <n v="14"/>
    <x v="74"/>
    <n v="0"/>
    <n v="0"/>
    <n v="330.75"/>
    <n v="0"/>
    <n v="0"/>
    <n v="0"/>
    <n v="0"/>
    <n v="0"/>
    <n v="0"/>
    <n v="0"/>
    <x v="2"/>
    <x v="3"/>
    <n v="330.75"/>
    <n v="330.75"/>
    <x v="0"/>
    <x v="218"/>
    <n v="0"/>
  </r>
  <r>
    <n v="8406"/>
    <x v="3"/>
    <x v="1"/>
    <n v="35"/>
    <x v="76"/>
    <n v="1622.52"/>
    <n v="0"/>
    <n v="1708.22"/>
    <n v="2868.84"/>
    <n v="1490.04"/>
    <n v="0"/>
    <n v="766.93"/>
    <n v="636.07000000000005"/>
    <n v="1036.56"/>
    <n v="2231.7800000000002"/>
    <x v="2"/>
    <x v="3"/>
    <n v="12360.96"/>
    <n v="10738.44"/>
    <x v="1"/>
    <x v="219"/>
    <n v="4671.34"/>
  </r>
  <r>
    <n v="8406"/>
    <x v="4"/>
    <x v="0"/>
    <n v="8"/>
    <x v="73"/>
    <n v="0"/>
    <n v="0"/>
    <n v="312.91000000000003"/>
    <n v="0"/>
    <n v="1001.48"/>
    <n v="2711.98"/>
    <n v="623.54999999999995"/>
    <n v="1649.5"/>
    <n v="602.25"/>
    <n v="-69.400000000000006"/>
    <x v="2"/>
    <x v="4"/>
    <n v="6832.27"/>
    <n v="6832.27"/>
    <x v="0"/>
    <x v="220"/>
    <n v="5517.88"/>
  </r>
  <r>
    <n v="8406"/>
    <x v="4"/>
    <x v="0"/>
    <n v="15"/>
    <x v="77"/>
    <n v="0"/>
    <n v="0"/>
    <n v="0"/>
    <n v="0"/>
    <n v="0"/>
    <n v="0"/>
    <n v="0"/>
    <n v="0"/>
    <n v="584.47"/>
    <n v="0"/>
    <x v="2"/>
    <x v="4"/>
    <n v="584.47"/>
    <n v="584.47"/>
    <x v="0"/>
    <x v="3"/>
    <n v="584.47"/>
  </r>
  <r>
    <n v="8406"/>
    <x v="4"/>
    <x v="0"/>
    <n v="35"/>
    <x v="73"/>
    <n v="153.72999999999999"/>
    <n v="0"/>
    <n v="0"/>
    <n v="0"/>
    <n v="368.77"/>
    <n v="637.5"/>
    <n v="0"/>
    <n v="0"/>
    <n v="0"/>
    <n v="0"/>
    <x v="2"/>
    <x v="4"/>
    <n v="1160"/>
    <n v="1006.27"/>
    <x v="1"/>
    <x v="221"/>
    <n v="637.5"/>
  </r>
  <r>
    <n v="8406"/>
    <x v="4"/>
    <x v="1"/>
    <n v="8"/>
    <x v="73"/>
    <n v="0"/>
    <n v="0"/>
    <n v="0"/>
    <n v="0"/>
    <n v="0"/>
    <n v="0"/>
    <n v="0"/>
    <n v="0"/>
    <n v="0"/>
    <n v="0"/>
    <x v="2"/>
    <x v="4"/>
    <n v="0"/>
    <n v="0"/>
    <x v="0"/>
    <x v="3"/>
    <n v="0"/>
  </r>
  <r>
    <n v="8406"/>
    <x v="4"/>
    <x v="1"/>
    <n v="14"/>
    <x v="73"/>
    <n v="0"/>
    <n v="0"/>
    <n v="0"/>
    <n v="0"/>
    <n v="0"/>
    <n v="0"/>
    <n v="0"/>
    <n v="0"/>
    <n v="0"/>
    <n v="0"/>
    <x v="2"/>
    <x v="4"/>
    <n v="0"/>
    <n v="0"/>
    <x v="0"/>
    <x v="3"/>
    <n v="0"/>
  </r>
  <r>
    <n v="8406"/>
    <x v="4"/>
    <x v="1"/>
    <n v="34"/>
    <x v="73"/>
    <n v="0"/>
    <n v="0"/>
    <n v="0"/>
    <n v="0"/>
    <n v="0"/>
    <n v="0"/>
    <n v="3166.71"/>
    <n v="0"/>
    <n v="3167.08"/>
    <n v="1583.54"/>
    <x v="2"/>
    <x v="4"/>
    <n v="7917.33"/>
    <n v="7917.33"/>
    <x v="0"/>
    <x v="3"/>
    <n v="7917.33"/>
  </r>
  <r>
    <n v="8406"/>
    <x v="4"/>
    <x v="1"/>
    <n v="35"/>
    <x v="73"/>
    <n v="142.82"/>
    <n v="0"/>
    <n v="7173.48"/>
    <n v="0"/>
    <n v="7726.92"/>
    <n v="637.5"/>
    <n v="0"/>
    <n v="0"/>
    <n v="0"/>
    <n v="0"/>
    <x v="2"/>
    <x v="4"/>
    <n v="15680.72"/>
    <n v="15537.9"/>
    <x v="1"/>
    <x v="222"/>
    <n v="637.5"/>
  </r>
  <r>
    <n v="8406"/>
    <x v="5"/>
    <x v="0"/>
    <n v="1"/>
    <x v="78"/>
    <n v="0"/>
    <n v="0"/>
    <n v="0"/>
    <n v="0"/>
    <n v="0"/>
    <n v="0"/>
    <n v="1633.5"/>
    <n v="709.38"/>
    <n v="0"/>
    <n v="287.38"/>
    <x v="2"/>
    <x v="5"/>
    <n v="2630.26"/>
    <n v="2630.26"/>
    <x v="0"/>
    <x v="3"/>
    <n v="2630.26"/>
  </r>
  <r>
    <n v="8406"/>
    <x v="5"/>
    <x v="0"/>
    <n v="8"/>
    <x v="73"/>
    <n v="4225.3100000000004"/>
    <n v="465.35"/>
    <n v="556.07000000000005"/>
    <n v="3734.58"/>
    <n v="2577.66"/>
    <n v="3610.28"/>
    <n v="5134.32"/>
    <n v="2567.63"/>
    <n v="298.14"/>
    <n v="-277.02999999999997"/>
    <x v="2"/>
    <x v="5"/>
    <n v="22892.31"/>
    <n v="18667"/>
    <x v="0"/>
    <x v="223"/>
    <n v="11333.339999999998"/>
  </r>
  <r>
    <n v="8406"/>
    <x v="5"/>
    <x v="0"/>
    <n v="35"/>
    <x v="73"/>
    <n v="15069.5"/>
    <n v="10886"/>
    <n v="1954.4"/>
    <n v="2146.0300000000002"/>
    <n v="2130.35"/>
    <n v="1552.33"/>
    <n v="1278.05"/>
    <n v="1226.03"/>
    <n v="2117.7399999999998"/>
    <n v="1558.15"/>
    <x v="2"/>
    <x v="5"/>
    <n v="39918.58"/>
    <n v="24849.08"/>
    <x v="1"/>
    <x v="224"/>
    <n v="7732.2999999999993"/>
  </r>
  <r>
    <n v="8406"/>
    <x v="5"/>
    <x v="1"/>
    <n v="14"/>
    <x v="73"/>
    <n v="18704.88"/>
    <n v="5181.66"/>
    <n v="3512.25"/>
    <n v="7324.87"/>
    <n v="4267.34"/>
    <n v="11067.14"/>
    <n v="6683.92"/>
    <n v="14562.46"/>
    <n v="8167.5"/>
    <n v="6396.21"/>
    <x v="2"/>
    <x v="5"/>
    <n v="85868.23"/>
    <n v="67163.350000000006"/>
    <x v="0"/>
    <x v="225"/>
    <n v="46877.229999999996"/>
  </r>
  <r>
    <n v="8406"/>
    <x v="5"/>
    <x v="1"/>
    <n v="35"/>
    <x v="73"/>
    <n v="8926.5300000000007"/>
    <n v="8344.66"/>
    <n v="858.85"/>
    <n v="1140.3800000000001"/>
    <n v="984.2"/>
    <n v="919.53"/>
    <n v="884.16"/>
    <n v="751.54"/>
    <n v="1485.22"/>
    <n v="2439.19"/>
    <x v="2"/>
    <x v="5"/>
    <n v="26734.260000000002"/>
    <n v="17807.73"/>
    <x v="1"/>
    <x v="226"/>
    <n v="6479.6399999999994"/>
  </r>
  <r>
    <n v="8406"/>
    <x v="6"/>
    <x v="1"/>
    <n v="8"/>
    <x v="79"/>
    <n v="0"/>
    <n v="0"/>
    <n v="0"/>
    <n v="0"/>
    <n v="0"/>
    <n v="0"/>
    <n v="667.01"/>
    <n v="635.25"/>
    <n v="0"/>
    <n v="1270.5"/>
    <x v="2"/>
    <x v="6"/>
    <n v="2572.7600000000002"/>
    <n v="2572.7600000000002"/>
    <x v="0"/>
    <x v="3"/>
    <n v="2572.7600000000002"/>
  </r>
  <r>
    <n v="8406"/>
    <x v="6"/>
    <x v="1"/>
    <n v="14"/>
    <x v="73"/>
    <n v="13914.99"/>
    <n v="0"/>
    <n v="0"/>
    <n v="0"/>
    <n v="4170.1400000000003"/>
    <n v="7275"/>
    <n v="7275"/>
    <n v="7275.01"/>
    <n v="0"/>
    <n v="0"/>
    <x v="2"/>
    <x v="6"/>
    <n v="39910.14"/>
    <n v="25995.15"/>
    <x v="0"/>
    <x v="227"/>
    <n v="21825.010000000002"/>
  </r>
  <r>
    <n v="8406"/>
    <x v="6"/>
    <x v="1"/>
    <n v="35"/>
    <x v="73"/>
    <n v="0"/>
    <n v="4735.1000000000004"/>
    <n v="0"/>
    <n v="6170.82"/>
    <n v="12857.63"/>
    <n v="5969.41"/>
    <n v="6250.54"/>
    <n v="6704.13"/>
    <n v="4276.92"/>
    <n v="8717.5400000000009"/>
    <x v="2"/>
    <x v="6"/>
    <n v="55682.09"/>
    <n v="55682.09"/>
    <x v="1"/>
    <x v="228"/>
    <n v="31918.54"/>
  </r>
  <r>
    <n v="8406"/>
    <x v="7"/>
    <x v="0"/>
    <n v="35"/>
    <x v="73"/>
    <n v="21393.65"/>
    <n v="17102.93"/>
    <n v="19514.349999999999"/>
    <n v="21463.51"/>
    <n v="1995.14"/>
    <n v="8331.4500000000007"/>
    <n v="9195.98"/>
    <n v="6638.65"/>
    <n v="14462.03"/>
    <n v="13135.06"/>
    <x v="2"/>
    <x v="7"/>
    <n v="133232.75"/>
    <n v="111839.09999999998"/>
    <x v="1"/>
    <x v="229"/>
    <n v="51763.17"/>
  </r>
  <r>
    <n v="8406"/>
    <x v="7"/>
    <x v="1"/>
    <n v="14"/>
    <x v="73"/>
    <n v="0"/>
    <n v="0"/>
    <n v="0"/>
    <n v="0"/>
    <n v="0"/>
    <n v="0"/>
    <n v="3301.5"/>
    <n v="0"/>
    <n v="0"/>
    <n v="0"/>
    <x v="2"/>
    <x v="7"/>
    <n v="3301.5"/>
    <n v="3301.5"/>
    <x v="0"/>
    <x v="3"/>
    <n v="3301.5"/>
  </r>
  <r>
    <n v="8406"/>
    <x v="7"/>
    <x v="1"/>
    <n v="35"/>
    <x v="73"/>
    <n v="8145.29"/>
    <n v="6547.12"/>
    <n v="6419.28"/>
    <n v="7818.23"/>
    <n v="592.14"/>
    <n v="5326.67"/>
    <n v="5879.41"/>
    <n v="4244.38"/>
    <n v="8464.0300000000007"/>
    <n v="5407.78"/>
    <x v="2"/>
    <x v="7"/>
    <n v="58844.329999999994"/>
    <n v="50699.039999999994"/>
    <x v="1"/>
    <x v="230"/>
    <n v="29322.269999999997"/>
  </r>
  <r>
    <n v="8407"/>
    <x v="0"/>
    <x v="0"/>
    <n v="35"/>
    <x v="80"/>
    <n v="33321.35"/>
    <n v="38714.080000000002"/>
    <n v="31852.880000000001"/>
    <n v="36225.94"/>
    <n v="84029.74"/>
    <n v="25703.4"/>
    <n v="27307.06"/>
    <n v="29264.99"/>
    <n v="37800.81"/>
    <n v="34862.03"/>
    <x v="2"/>
    <x v="0"/>
    <n v="379082.28"/>
    <n v="345760.93000000005"/>
    <x v="1"/>
    <x v="231"/>
    <n v="154938.29"/>
  </r>
  <r>
    <n v="8407"/>
    <x v="0"/>
    <x v="1"/>
    <n v="35"/>
    <x v="80"/>
    <n v="6690.13"/>
    <n v="7650.2"/>
    <n v="6429.25"/>
    <n v="6695.93"/>
    <n v="18682.27"/>
    <n v="8176.57"/>
    <n v="7451.3"/>
    <n v="8041.98"/>
    <n v="10736.21"/>
    <n v="9911.5400000000009"/>
    <x v="2"/>
    <x v="0"/>
    <n v="90465.38"/>
    <n v="83775.25"/>
    <x v="1"/>
    <x v="232"/>
    <n v="44317.599999999999"/>
  </r>
  <r>
    <n v="8407"/>
    <x v="1"/>
    <x v="0"/>
    <n v="35"/>
    <x v="80"/>
    <n v="41079.379999999997"/>
    <n v="35082.99"/>
    <n v="30142.04"/>
    <n v="0"/>
    <n v="26295.46"/>
    <n v="21460.04"/>
    <n v="17930.48"/>
    <n v="0"/>
    <n v="49689.91"/>
    <n v="18901.02"/>
    <x v="2"/>
    <x v="1"/>
    <n v="240581.32"/>
    <n v="199501.93999999997"/>
    <x v="1"/>
    <x v="233"/>
    <n v="107981.45000000001"/>
  </r>
  <r>
    <n v="8407"/>
    <x v="1"/>
    <x v="1"/>
    <n v="35"/>
    <x v="80"/>
    <n v="10810.66"/>
    <n v="2967.48"/>
    <n v="6794.98"/>
    <n v="31.5"/>
    <n v="9979.7900000000009"/>
    <n v="10988.47"/>
    <n v="6166.45"/>
    <n v="0"/>
    <n v="15843.04"/>
    <n v="5331.06"/>
    <x v="2"/>
    <x v="1"/>
    <n v="68913.429999999993"/>
    <n v="58102.77"/>
    <x v="1"/>
    <x v="234"/>
    <n v="38329.019999999997"/>
  </r>
  <r>
    <n v="8407"/>
    <x v="2"/>
    <x v="0"/>
    <n v="35"/>
    <x v="80"/>
    <n v="10240.69"/>
    <n v="11745.87"/>
    <n v="23832.38"/>
    <n v="16177.27"/>
    <n v="29846.51"/>
    <n v="15557.39"/>
    <n v="20099.3"/>
    <n v="20661.27"/>
    <n v="11626.66"/>
    <n v="22161.53"/>
    <x v="2"/>
    <x v="2"/>
    <n v="181948.87"/>
    <n v="171708.18"/>
    <x v="1"/>
    <x v="235"/>
    <n v="90106.150000000009"/>
  </r>
  <r>
    <n v="8407"/>
    <x v="3"/>
    <x v="0"/>
    <n v="35"/>
    <x v="80"/>
    <n v="12735.83"/>
    <n v="1366.5"/>
    <n v="15102.7"/>
    <n v="29952.34"/>
    <n v="21041.83"/>
    <n v="5445"/>
    <n v="9609.2099999999991"/>
    <n v="6695.88"/>
    <n v="5149.1499999999996"/>
    <n v="9750.31"/>
    <x v="2"/>
    <x v="3"/>
    <n v="116848.75"/>
    <n v="104112.91999999998"/>
    <x v="1"/>
    <x v="236"/>
    <n v="36649.549999999996"/>
  </r>
  <r>
    <n v="8407"/>
    <x v="3"/>
    <x v="1"/>
    <n v="35"/>
    <x v="80"/>
    <n v="12735.84"/>
    <n v="1366.51"/>
    <n v="15102.69"/>
    <n v="24711.89"/>
    <n v="12833.99"/>
    <n v="4537.5"/>
    <n v="7338.25"/>
    <n v="5113.43"/>
    <n v="3932.25"/>
    <n v="-363.73"/>
    <x v="2"/>
    <x v="3"/>
    <n v="87308.62000000001"/>
    <n v="74572.779999999984"/>
    <x v="1"/>
    <x v="237"/>
    <n v="20557.7"/>
  </r>
  <r>
    <n v="8407"/>
    <x v="4"/>
    <x v="0"/>
    <n v="35"/>
    <x v="80"/>
    <n v="1811.97"/>
    <n v="0"/>
    <n v="0"/>
    <n v="0"/>
    <n v="0"/>
    <n v="18824.650000000001"/>
    <n v="33549.9"/>
    <n v="23254.02"/>
    <n v="0"/>
    <n v="21492.84"/>
    <x v="2"/>
    <x v="4"/>
    <n v="98933.38"/>
    <n v="97121.41"/>
    <x v="1"/>
    <x v="238"/>
    <n v="97121.41"/>
  </r>
  <r>
    <n v="8407"/>
    <x v="4"/>
    <x v="1"/>
    <n v="35"/>
    <x v="80"/>
    <n v="1679.17"/>
    <n v="0"/>
    <n v="37242.79"/>
    <n v="0"/>
    <n v="44024.58"/>
    <n v="15469.01"/>
    <n v="38556.69"/>
    <n v="21511.84"/>
    <n v="0"/>
    <n v="20659.099999999999"/>
    <x v="2"/>
    <x v="4"/>
    <n v="179143.18"/>
    <n v="177464.01"/>
    <x v="1"/>
    <x v="239"/>
    <n v="96196.640000000014"/>
  </r>
  <r>
    <n v="8407"/>
    <x v="5"/>
    <x v="0"/>
    <n v="35"/>
    <x v="80"/>
    <n v="72533.16"/>
    <n v="32812.11"/>
    <n v="20799.04"/>
    <n v="31749.77"/>
    <n v="24552.45"/>
    <n v="34167.61"/>
    <n v="23946.31"/>
    <n v="20258.21"/>
    <n v="29785.16"/>
    <n v="25889.26"/>
    <x v="2"/>
    <x v="5"/>
    <n v="316493.08"/>
    <n v="243959.91999999998"/>
    <x v="1"/>
    <x v="240"/>
    <n v="134046.55000000002"/>
  </r>
  <r>
    <n v="8407"/>
    <x v="5"/>
    <x v="1"/>
    <n v="35"/>
    <x v="80"/>
    <n v="42965.52"/>
    <n v="22775.77"/>
    <n v="11903.85"/>
    <n v="16871.62"/>
    <n v="13701.88"/>
    <n v="11528.82"/>
    <n v="13929.31"/>
    <n v="12416.33"/>
    <n v="18255.419999999998"/>
    <n v="18016.53"/>
    <x v="2"/>
    <x v="5"/>
    <n v="182365.04999999996"/>
    <n v="139399.53"/>
    <x v="1"/>
    <x v="241"/>
    <n v="74146.41"/>
  </r>
  <r>
    <n v="8407"/>
    <x v="6"/>
    <x v="1"/>
    <n v="35"/>
    <x v="80"/>
    <n v="16066.62"/>
    <n v="13629.81"/>
    <n v="3638.87"/>
    <n v="4574.34"/>
    <n v="36932.269999999997"/>
    <n v="15125.4"/>
    <n v="18357.45"/>
    <n v="20661.27"/>
    <n v="11194.65"/>
    <n v="21945.53"/>
    <x v="2"/>
    <x v="6"/>
    <n v="162126.21"/>
    <n v="146059.58999999997"/>
    <x v="1"/>
    <x v="242"/>
    <n v="87284.299999999988"/>
  </r>
  <r>
    <n v="8407"/>
    <x v="7"/>
    <x v="0"/>
    <n v="35"/>
    <x v="80"/>
    <n v="39553.519999999997"/>
    <n v="47898.52"/>
    <n v="37692.5"/>
    <n v="50952.74"/>
    <n v="53869.05"/>
    <n v="53020.01"/>
    <n v="42216.01"/>
    <n v="31928.16"/>
    <n v="29590.400000000001"/>
    <n v="47691.66"/>
    <x v="2"/>
    <x v="7"/>
    <n v="434412.57000000007"/>
    <n v="394859.05000000005"/>
    <x v="1"/>
    <x v="243"/>
    <n v="204446.24000000002"/>
  </r>
  <r>
    <n v="8407"/>
    <x v="7"/>
    <x v="1"/>
    <n v="35"/>
    <x v="80"/>
    <n v="14260.78"/>
    <n v="18259.669999999998"/>
    <n v="12363.94"/>
    <n v="18559.87"/>
    <n v="19940.93"/>
    <n v="29595.759999999998"/>
    <n v="26990.560000000001"/>
    <n v="15660.31"/>
    <n v="18918.45"/>
    <n v="28789.32"/>
    <x v="2"/>
    <x v="7"/>
    <n v="203339.59000000003"/>
    <n v="189078.81000000003"/>
    <x v="1"/>
    <x v="244"/>
    <n v="119954.4"/>
  </r>
  <r>
    <n v="8408"/>
    <x v="0"/>
    <x v="0"/>
    <n v="8"/>
    <x v="81"/>
    <n v="3121.89"/>
    <n v="3144.53"/>
    <n v="3123.67"/>
    <n v="3144.52"/>
    <n v="3144.52"/>
    <n v="2853.66"/>
    <n v="2853.66"/>
    <n v="2853.66"/>
    <n v="2853.66"/>
    <n v="241.62"/>
    <x v="2"/>
    <x v="0"/>
    <n v="27335.39"/>
    <n v="24213.5"/>
    <x v="0"/>
    <x v="245"/>
    <n v="11656.26"/>
  </r>
  <r>
    <n v="8408"/>
    <x v="0"/>
    <x v="0"/>
    <n v="35"/>
    <x v="82"/>
    <n v="2990.5"/>
    <n v="3728.72"/>
    <n v="3195.9"/>
    <n v="3774.13"/>
    <n v="3738.89"/>
    <n v="6654.79"/>
    <n v="4920.2299999999996"/>
    <n v="7767.61"/>
    <n v="9497.5400000000009"/>
    <n v="11785.04"/>
    <x v="2"/>
    <x v="0"/>
    <n v="58053.35"/>
    <n v="55062.85"/>
    <x v="1"/>
    <x v="246"/>
    <n v="40625.210000000006"/>
  </r>
  <r>
    <n v="8408"/>
    <x v="0"/>
    <x v="1"/>
    <n v="35"/>
    <x v="83"/>
    <n v="683.33"/>
    <n v="736.82"/>
    <n v="585.57000000000005"/>
    <n v="697.63"/>
    <n v="1180.33"/>
    <n v="2101.5100000000002"/>
    <n v="1553.77"/>
    <n v="2015.49"/>
    <n v="2999.25"/>
    <n v="3721.6"/>
    <x v="2"/>
    <x v="0"/>
    <n v="16275.300000000001"/>
    <n v="15591.970000000001"/>
    <x v="1"/>
    <x v="247"/>
    <n v="12391.62"/>
  </r>
  <r>
    <n v="8408"/>
    <x v="1"/>
    <x v="0"/>
    <n v="35"/>
    <x v="82"/>
    <n v="2619.9"/>
    <n v="3360.17"/>
    <n v="3453.97"/>
    <n v="0"/>
    <n v="4164.0600000000004"/>
    <n v="14682.08"/>
    <n v="10595.65"/>
    <n v="0"/>
    <n v="18284.36"/>
    <n v="8056.03"/>
    <x v="2"/>
    <x v="1"/>
    <n v="65216.22"/>
    <n v="62596.32"/>
    <x v="1"/>
    <x v="248"/>
    <n v="51618.119999999995"/>
  </r>
  <r>
    <n v="8408"/>
    <x v="1"/>
    <x v="1"/>
    <n v="35"/>
    <x v="84"/>
    <n v="8068.67"/>
    <n v="1067.3599999999999"/>
    <n v="2387.13"/>
    <n v="47.25"/>
    <n v="3252.71"/>
    <n v="3097.92"/>
    <n v="1364.64"/>
    <n v="0"/>
    <n v="4087.89"/>
    <n v="2272.21"/>
    <x v="2"/>
    <x v="1"/>
    <n v="25645.78"/>
    <n v="17577.109999999997"/>
    <x v="1"/>
    <x v="249"/>
    <n v="10822.66"/>
  </r>
  <r>
    <n v="8408"/>
    <x v="2"/>
    <x v="0"/>
    <n v="29"/>
    <x v="85"/>
    <n v="0"/>
    <n v="0"/>
    <n v="0"/>
    <n v="0"/>
    <n v="0"/>
    <n v="0"/>
    <n v="0"/>
    <n v="0"/>
    <n v="0"/>
    <n v="0"/>
    <x v="2"/>
    <x v="2"/>
    <n v="0"/>
    <n v="0"/>
    <x v="1"/>
    <x v="3"/>
    <n v="0"/>
  </r>
  <r>
    <n v="8408"/>
    <x v="2"/>
    <x v="0"/>
    <n v="35"/>
    <x v="86"/>
    <n v="0"/>
    <n v="0"/>
    <n v="1677.61"/>
    <n v="6548.66"/>
    <n v="28314.57"/>
    <n v="12452.86"/>
    <n v="6944.37"/>
    <n v="10424.08"/>
    <n v="8482.24"/>
    <n v="9907.48"/>
    <x v="2"/>
    <x v="2"/>
    <n v="84751.87"/>
    <n v="84751.87"/>
    <x v="1"/>
    <x v="250"/>
    <n v="48211.03"/>
  </r>
  <r>
    <n v="8408"/>
    <x v="3"/>
    <x v="0"/>
    <n v="35"/>
    <x v="82"/>
    <n v="0"/>
    <n v="0"/>
    <n v="368.32"/>
    <n v="501.98"/>
    <n v="607.72"/>
    <n v="5581.14"/>
    <n v="3435.73"/>
    <n v="3056.7"/>
    <n v="7870.82"/>
    <n v="6512.31"/>
    <x v="2"/>
    <x v="3"/>
    <n v="27934.720000000001"/>
    <n v="27934.720000000001"/>
    <x v="1"/>
    <x v="251"/>
    <n v="26456.7"/>
  </r>
  <r>
    <n v="8408"/>
    <x v="3"/>
    <x v="1"/>
    <n v="35"/>
    <x v="87"/>
    <n v="0"/>
    <n v="0"/>
    <n v="368.44"/>
    <n v="412.37"/>
    <n v="607.72"/>
    <n v="4108.3599999999997"/>
    <n v="2623.77"/>
    <n v="2334.31"/>
    <n v="6010.7"/>
    <n v="4973.25"/>
    <x v="2"/>
    <x v="3"/>
    <n v="21438.92"/>
    <n v="21438.92"/>
    <x v="1"/>
    <x v="252"/>
    <n v="20050.39"/>
  </r>
  <r>
    <n v="8408"/>
    <x v="4"/>
    <x v="0"/>
    <n v="35"/>
    <x v="82"/>
    <n v="0"/>
    <n v="0"/>
    <n v="0"/>
    <n v="0"/>
    <n v="1496.89"/>
    <n v="7153.57"/>
    <n v="0"/>
    <n v="0"/>
    <n v="0"/>
    <n v="11340.36"/>
    <x v="2"/>
    <x v="4"/>
    <n v="19990.82"/>
    <n v="19990.82"/>
    <x v="1"/>
    <x v="253"/>
    <n v="18493.93"/>
  </r>
  <r>
    <n v="8408"/>
    <x v="4"/>
    <x v="1"/>
    <n v="35"/>
    <x v="85"/>
    <n v="0"/>
    <n v="0"/>
    <n v="5292.67"/>
    <n v="0"/>
    <n v="5997.99"/>
    <n v="6873.02"/>
    <n v="0"/>
    <n v="0"/>
    <n v="0"/>
    <n v="10895.65"/>
    <x v="2"/>
    <x v="4"/>
    <n v="29059.33"/>
    <n v="29059.33"/>
    <x v="1"/>
    <x v="254"/>
    <n v="17768.669999999998"/>
  </r>
  <r>
    <n v="8408"/>
    <x v="5"/>
    <x v="0"/>
    <n v="35"/>
    <x v="82"/>
    <n v="59445.74"/>
    <n v="13749.79"/>
    <n v="15438.71"/>
    <n v="24837.15"/>
    <n v="17319.77"/>
    <n v="864.29"/>
    <n v="26640.92"/>
    <n v="23001.88"/>
    <n v="30858.560000000001"/>
    <n v="37426.18"/>
    <x v="2"/>
    <x v="5"/>
    <n v="249582.99"/>
    <n v="190137.25"/>
    <x v="1"/>
    <x v="255"/>
    <n v="118791.82999999999"/>
  </r>
  <r>
    <n v="8408"/>
    <x v="5"/>
    <x v="1"/>
    <n v="35"/>
    <x v="82"/>
    <n v="15386.33"/>
    <n v="8285.14"/>
    <n v="8836"/>
    <n v="13198.31"/>
    <n v="8001.53"/>
    <n v="26140.12"/>
    <n v="16325.38"/>
    <n v="14097.92"/>
    <n v="18913.310000000001"/>
    <n v="22938.639999999999"/>
    <x v="2"/>
    <x v="5"/>
    <n v="152122.68"/>
    <n v="136736.34999999998"/>
    <x v="1"/>
    <x v="256"/>
    <n v="98415.37"/>
  </r>
  <r>
    <n v="8408"/>
    <x v="6"/>
    <x v="1"/>
    <n v="35"/>
    <x v="82"/>
    <n v="35494.06"/>
    <n v="33140.699999999997"/>
    <n v="28716.33"/>
    <n v="-12315.91"/>
    <n v="31422.38"/>
    <n v="12452.85"/>
    <n v="10298.950000000001"/>
    <n v="10424.07"/>
    <n v="8482.2199999999993"/>
    <n v="9907.49"/>
    <x v="2"/>
    <x v="6"/>
    <n v="168023.14"/>
    <n v="132529.07999999999"/>
    <x v="1"/>
    <x v="257"/>
    <n v="51565.58"/>
  </r>
  <r>
    <n v="8409"/>
    <x v="0"/>
    <x v="0"/>
    <n v="35"/>
    <x v="88"/>
    <n v="9246.9"/>
    <n v="12126.71"/>
    <n v="9653.4"/>
    <n v="10393.89"/>
    <n v="8592.27"/>
    <n v="5091.3"/>
    <n v="7477.49"/>
    <n v="7509.06"/>
    <n v="7247.55"/>
    <n v="13959.84"/>
    <x v="2"/>
    <x v="0"/>
    <n v="91298.41"/>
    <n v="82051.509999999995"/>
    <x v="1"/>
    <x v="258"/>
    <n v="41285.240000000005"/>
  </r>
  <r>
    <n v="8409"/>
    <x v="0"/>
    <x v="1"/>
    <n v="35"/>
    <x v="88"/>
    <n v="2088.19"/>
    <n v="2476.61"/>
    <n v="1838.76"/>
    <n v="1970.99"/>
    <n v="2101.62"/>
    <n v="1607.78"/>
    <n v="2361.31"/>
    <n v="2566.41"/>
    <n v="2288.6999999999998"/>
    <n v="4408.3599999999997"/>
    <x v="2"/>
    <x v="0"/>
    <n v="23708.730000000003"/>
    <n v="21620.54"/>
    <x v="1"/>
    <x v="259"/>
    <n v="13232.560000000001"/>
  </r>
  <r>
    <n v="8409"/>
    <x v="1"/>
    <x v="0"/>
    <n v="32"/>
    <x v="89"/>
    <n v="0"/>
    <n v="0"/>
    <n v="0"/>
    <n v="0"/>
    <n v="0"/>
    <n v="0"/>
    <n v="0"/>
    <n v="0"/>
    <n v="0"/>
    <n v="0"/>
    <x v="2"/>
    <x v="1"/>
    <n v="0"/>
    <n v="0"/>
    <x v="0"/>
    <x v="3"/>
    <n v="0"/>
  </r>
  <r>
    <n v="8409"/>
    <x v="1"/>
    <x v="0"/>
    <n v="35"/>
    <x v="90"/>
    <n v="4125"/>
    <n v="4595.2700000000004"/>
    <n v="3681.67"/>
    <n v="4962.38"/>
    <n v="5043.26"/>
    <n v="5010.5200000000004"/>
    <n v="4314.53"/>
    <n v="3666.02"/>
    <n v="3222.06"/>
    <n v="4849.18"/>
    <x v="2"/>
    <x v="1"/>
    <n v="43469.89"/>
    <n v="39344.89"/>
    <x v="1"/>
    <x v="260"/>
    <n v="21062.309999999998"/>
  </r>
  <r>
    <n v="8409"/>
    <x v="1"/>
    <x v="0"/>
    <n v="39"/>
    <x v="89"/>
    <n v="0"/>
    <n v="0"/>
    <n v="0"/>
    <n v="0"/>
    <n v="0"/>
    <n v="0"/>
    <n v="0"/>
    <n v="0"/>
    <n v="0"/>
    <n v="0"/>
    <x v="2"/>
    <x v="1"/>
    <n v="0"/>
    <n v="0"/>
    <x v="0"/>
    <x v="3"/>
    <n v="0"/>
  </r>
  <r>
    <n v="8409"/>
    <x v="1"/>
    <x v="1"/>
    <n v="35"/>
    <x v="90"/>
    <n v="1612.15"/>
    <n v="1821.27"/>
    <n v="1771.52"/>
    <n v="1838.18"/>
    <n v="2799.83"/>
    <n v="1875"/>
    <n v="1533.7"/>
    <n v="1337.03"/>
    <n v="702.44"/>
    <n v="1202.74"/>
    <x v="2"/>
    <x v="1"/>
    <n v="16493.860000000004"/>
    <n v="14881.710000000001"/>
    <x v="1"/>
    <x v="261"/>
    <n v="6650.91"/>
  </r>
  <r>
    <n v="8409"/>
    <x v="2"/>
    <x v="0"/>
    <n v="29"/>
    <x v="89"/>
    <n v="0"/>
    <n v="0"/>
    <n v="564.55999999999995"/>
    <n v="0"/>
    <n v="0"/>
    <n v="0"/>
    <n v="0"/>
    <n v="0"/>
    <n v="0"/>
    <n v="0"/>
    <x v="2"/>
    <x v="2"/>
    <n v="564.55999999999995"/>
    <n v="564.55999999999995"/>
    <x v="1"/>
    <x v="262"/>
    <n v="0"/>
  </r>
  <r>
    <n v="8409"/>
    <x v="2"/>
    <x v="0"/>
    <n v="35"/>
    <x v="91"/>
    <n v="7815.38"/>
    <n v="8307"/>
    <n v="2686.82"/>
    <n v="3775.43"/>
    <n v="3883.88"/>
    <n v="7150.12"/>
    <n v="4614.68"/>
    <n v="4031.11"/>
    <n v="6197.01"/>
    <n v="8119.62"/>
    <x v="2"/>
    <x v="2"/>
    <n v="56581.05000000001"/>
    <n v="48765.670000000006"/>
    <x v="1"/>
    <x v="263"/>
    <n v="30112.539999999997"/>
  </r>
  <r>
    <n v="8409"/>
    <x v="3"/>
    <x v="0"/>
    <n v="30"/>
    <x v="92"/>
    <n v="0"/>
    <n v="0"/>
    <n v="0"/>
    <n v="0"/>
    <n v="0"/>
    <n v="0"/>
    <n v="0"/>
    <n v="0"/>
    <n v="0"/>
    <n v="0"/>
    <x v="2"/>
    <x v="3"/>
    <n v="0"/>
    <n v="0"/>
    <x v="0"/>
    <x v="3"/>
    <n v="0"/>
  </r>
  <r>
    <n v="8409"/>
    <x v="3"/>
    <x v="0"/>
    <n v="35"/>
    <x v="93"/>
    <n v="1071.1099999999999"/>
    <n v="528.92999999999995"/>
    <n v="1776.45"/>
    <n v="1049.22"/>
    <n v="382.15"/>
    <n v="460.17"/>
    <n v="460.17"/>
    <n v="536.75"/>
    <n v="200"/>
    <n v="305.77"/>
    <x v="2"/>
    <x v="3"/>
    <n v="6770.7199999999993"/>
    <n v="5699.6100000000006"/>
    <x v="1"/>
    <x v="264"/>
    <n v="1962.8600000000001"/>
  </r>
  <r>
    <n v="8409"/>
    <x v="3"/>
    <x v="0"/>
    <n v="38"/>
    <x v="94"/>
    <n v="0"/>
    <n v="0"/>
    <n v="0"/>
    <n v="0"/>
    <n v="0"/>
    <n v="0"/>
    <n v="0"/>
    <n v="0"/>
    <n v="0"/>
    <n v="0"/>
    <x v="2"/>
    <x v="3"/>
    <n v="0"/>
    <n v="0"/>
    <x v="0"/>
    <x v="3"/>
    <n v="0"/>
  </r>
  <r>
    <n v="8409"/>
    <x v="3"/>
    <x v="1"/>
    <n v="35"/>
    <x v="89"/>
    <n v="0"/>
    <n v="0"/>
    <n v="0"/>
    <n v="0"/>
    <n v="382.14"/>
    <n v="0"/>
    <n v="0"/>
    <n v="536.75"/>
    <n v="101.97"/>
    <n v="242.14"/>
    <x v="2"/>
    <x v="3"/>
    <n v="1263"/>
    <n v="1263"/>
    <x v="1"/>
    <x v="265"/>
    <n v="880.86"/>
  </r>
  <r>
    <n v="8409"/>
    <x v="4"/>
    <x v="0"/>
    <n v="35"/>
    <x v="95"/>
    <n v="279.42"/>
    <n v="335.11"/>
    <n v="259.11"/>
    <n v="865.61"/>
    <n v="92.03"/>
    <n v="0"/>
    <n v="0"/>
    <n v="0"/>
    <n v="0"/>
    <n v="0"/>
    <x v="2"/>
    <x v="4"/>
    <n v="1831.28"/>
    <n v="1551.86"/>
    <x v="1"/>
    <x v="266"/>
    <n v="0"/>
  </r>
  <r>
    <n v="8409"/>
    <x v="4"/>
    <x v="0"/>
    <n v="38"/>
    <x v="89"/>
    <n v="0"/>
    <n v="0"/>
    <n v="0"/>
    <n v="0"/>
    <n v="0"/>
    <n v="0"/>
    <n v="0"/>
    <n v="0"/>
    <n v="0"/>
    <n v="0"/>
    <x v="2"/>
    <x v="4"/>
    <n v="0"/>
    <n v="0"/>
    <x v="0"/>
    <x v="3"/>
    <n v="0"/>
  </r>
  <r>
    <n v="8409"/>
    <x v="4"/>
    <x v="1"/>
    <n v="35"/>
    <x v="89"/>
    <n v="221.96"/>
    <n v="0"/>
    <n v="3001.7"/>
    <n v="0"/>
    <n v="2615.88"/>
    <n v="0"/>
    <n v="0"/>
    <n v="0"/>
    <n v="0"/>
    <n v="0"/>
    <x v="2"/>
    <x v="4"/>
    <n v="5839.54"/>
    <n v="5617.58"/>
    <x v="1"/>
    <x v="267"/>
    <n v="0"/>
  </r>
  <r>
    <n v="8409"/>
    <x v="5"/>
    <x v="0"/>
    <n v="30"/>
    <x v="96"/>
    <n v="0"/>
    <n v="0"/>
    <n v="0"/>
    <n v="0"/>
    <n v="0"/>
    <n v="25964.69"/>
    <n v="16573.82"/>
    <n v="28739.54"/>
    <n v="19708.36"/>
    <n v="33190"/>
    <x v="2"/>
    <x v="5"/>
    <n v="124176.40999999999"/>
    <n v="124176.40999999999"/>
    <x v="0"/>
    <x v="3"/>
    <n v="124176.40999999999"/>
  </r>
  <r>
    <n v="8409"/>
    <x v="5"/>
    <x v="0"/>
    <n v="32"/>
    <x v="97"/>
    <n v="0"/>
    <n v="0"/>
    <n v="0"/>
    <n v="0"/>
    <n v="0"/>
    <n v="0"/>
    <n v="7284.07"/>
    <n v="0"/>
    <n v="0"/>
    <n v="140"/>
    <x v="2"/>
    <x v="5"/>
    <n v="7424.07"/>
    <n v="7424.07"/>
    <x v="0"/>
    <x v="3"/>
    <n v="7424.07"/>
  </r>
  <r>
    <n v="8409"/>
    <x v="5"/>
    <x v="0"/>
    <n v="35"/>
    <x v="98"/>
    <n v="6166.73"/>
    <n v="3499.97"/>
    <n v="3301.65"/>
    <n v="2206.9299999999998"/>
    <n v="4233.55"/>
    <n v="2540.91"/>
    <n v="2366.04"/>
    <n v="2706.81"/>
    <n v="3088.18"/>
    <n v="2238.61"/>
    <x v="2"/>
    <x v="5"/>
    <n v="32349.38"/>
    <n v="26182.65"/>
    <x v="1"/>
    <x v="268"/>
    <n v="12940.550000000001"/>
  </r>
  <r>
    <n v="8409"/>
    <x v="5"/>
    <x v="0"/>
    <n v="36"/>
    <x v="89"/>
    <n v="0"/>
    <n v="0"/>
    <n v="0"/>
    <n v="0"/>
    <n v="0"/>
    <n v="0"/>
    <n v="0"/>
    <n v="0"/>
    <n v="3733.12"/>
    <n v="0"/>
    <x v="2"/>
    <x v="5"/>
    <n v="3733.12"/>
    <n v="3733.12"/>
    <x v="0"/>
    <x v="3"/>
    <n v="3733.12"/>
  </r>
  <r>
    <n v="8409"/>
    <x v="5"/>
    <x v="0"/>
    <n v="37"/>
    <x v="89"/>
    <n v="0"/>
    <n v="0"/>
    <n v="0"/>
    <n v="0"/>
    <n v="0"/>
    <n v="0"/>
    <n v="0"/>
    <n v="0"/>
    <n v="0"/>
    <n v="0"/>
    <x v="2"/>
    <x v="5"/>
    <n v="0"/>
    <n v="0"/>
    <x v="0"/>
    <x v="3"/>
    <n v="0"/>
  </r>
  <r>
    <n v="8409"/>
    <x v="5"/>
    <x v="0"/>
    <n v="38"/>
    <x v="99"/>
    <n v="0"/>
    <n v="0"/>
    <n v="0"/>
    <n v="0"/>
    <n v="0"/>
    <n v="0"/>
    <n v="15537.04"/>
    <n v="0"/>
    <n v="0"/>
    <n v="0"/>
    <x v="2"/>
    <x v="5"/>
    <n v="15537.04"/>
    <n v="15537.04"/>
    <x v="0"/>
    <x v="3"/>
    <n v="15537.04"/>
  </r>
  <r>
    <n v="8409"/>
    <x v="5"/>
    <x v="0"/>
    <n v="39"/>
    <x v="89"/>
    <n v="0"/>
    <n v="0"/>
    <n v="0"/>
    <n v="0"/>
    <n v="0"/>
    <n v="12556.58"/>
    <n v="1990.2"/>
    <n v="0"/>
    <n v="0"/>
    <n v="472.1"/>
    <x v="2"/>
    <x v="5"/>
    <n v="15018.880000000001"/>
    <n v="15018.880000000001"/>
    <x v="0"/>
    <x v="3"/>
    <n v="15018.880000000001"/>
  </r>
  <r>
    <n v="8409"/>
    <x v="5"/>
    <x v="1"/>
    <n v="35"/>
    <x v="98"/>
    <n v="3639.49"/>
    <n v="2100.15"/>
    <n v="1915.79"/>
    <n v="1171.2"/>
    <n v="1941.47"/>
    <n v="1304.33"/>
    <n v="1200"/>
    <n v="1550.69"/>
    <n v="1869.64"/>
    <n v="1132.93"/>
    <x v="2"/>
    <x v="5"/>
    <n v="17825.689999999999"/>
    <n v="14186.2"/>
    <x v="1"/>
    <x v="269"/>
    <n v="7057.59"/>
  </r>
  <r>
    <n v="8409"/>
    <x v="6"/>
    <x v="1"/>
    <n v="35"/>
    <x v="100"/>
    <n v="0"/>
    <n v="0"/>
    <n v="2881.72"/>
    <n v="4275.82"/>
    <n v="4115.1000000000004"/>
    <n v="2879.47"/>
    <n v="1027.32"/>
    <n v="2475.04"/>
    <n v="1228.26"/>
    <n v="1619.99"/>
    <x v="2"/>
    <x v="6"/>
    <n v="20502.719999999998"/>
    <n v="20502.719999999998"/>
    <x v="1"/>
    <x v="270"/>
    <n v="9230.08"/>
  </r>
  <r>
    <n v="8409"/>
    <x v="7"/>
    <x v="0"/>
    <n v="35"/>
    <x v="89"/>
    <n v="1354.01"/>
    <n v="1145.4100000000001"/>
    <n v="1426.17"/>
    <n v="1569.03"/>
    <n v="1374.28"/>
    <n v="778.66"/>
    <n v="792.78"/>
    <n v="849.09"/>
    <n v="904.04"/>
    <n v="1050.72"/>
    <x v="2"/>
    <x v="7"/>
    <n v="11244.19"/>
    <n v="9890.1799999999985"/>
    <x v="1"/>
    <x v="271"/>
    <n v="4375.29"/>
  </r>
  <r>
    <n v="8409"/>
    <x v="7"/>
    <x v="1"/>
    <n v="35"/>
    <x v="89"/>
    <n v="580.28"/>
    <n v="490.91"/>
    <n v="401.74"/>
    <n v="441.98"/>
    <n v="387.12"/>
    <n v="219.34"/>
    <n v="205.5"/>
    <n v="239.18"/>
    <n v="254.66"/>
    <n v="315.7"/>
    <x v="2"/>
    <x v="7"/>
    <n v="3536.41"/>
    <n v="2956.1299999999997"/>
    <x v="1"/>
    <x v="272"/>
    <n v="1234.3799999999999"/>
  </r>
  <r>
    <n v="8410"/>
    <x v="0"/>
    <x v="0"/>
    <n v="35"/>
    <x v="101"/>
    <n v="2586.84"/>
    <n v="1913.88"/>
    <n v="2579.08"/>
    <n v="1788"/>
    <n v="2018.88"/>
    <n v="2018.88"/>
    <n v="2243.1999999999998"/>
    <n v="1775.48"/>
    <n v="1909.12"/>
    <n v="1909.12"/>
    <x v="2"/>
    <x v="0"/>
    <n v="20742.48"/>
    <n v="18155.64"/>
    <x v="1"/>
    <x v="273"/>
    <n v="9855.7999999999993"/>
  </r>
  <r>
    <n v="8410"/>
    <x v="0"/>
    <x v="1"/>
    <n v="35"/>
    <x v="101"/>
    <n v="0"/>
    <n v="0"/>
    <n v="0"/>
    <n v="0"/>
    <n v="0"/>
    <n v="0"/>
    <n v="0"/>
    <n v="0"/>
    <n v="0"/>
    <n v="0"/>
    <x v="2"/>
    <x v="0"/>
    <n v="0"/>
    <n v="0"/>
    <x v="1"/>
    <x v="3"/>
    <n v="0"/>
  </r>
  <r>
    <n v="8410"/>
    <x v="2"/>
    <x v="0"/>
    <n v="29"/>
    <x v="101"/>
    <n v="0"/>
    <n v="0"/>
    <n v="0"/>
    <n v="0"/>
    <n v="0"/>
    <n v="0"/>
    <n v="0"/>
    <n v="0"/>
    <n v="0"/>
    <n v="0"/>
    <x v="2"/>
    <x v="2"/>
    <n v="0"/>
    <n v="0"/>
    <x v="1"/>
    <x v="3"/>
    <n v="0"/>
  </r>
  <r>
    <n v="8410"/>
    <x v="2"/>
    <x v="0"/>
    <n v="35"/>
    <x v="101"/>
    <n v="802.81"/>
    <n v="0"/>
    <n v="264.92"/>
    <n v="0"/>
    <n v="343.2"/>
    <n v="1027.69"/>
    <n v="1125.23"/>
    <n v="1782.6"/>
    <n v="1146.05"/>
    <n v="479.31"/>
    <x v="2"/>
    <x v="2"/>
    <n v="6971.81"/>
    <n v="6169"/>
    <x v="1"/>
    <x v="274"/>
    <n v="5560.88"/>
  </r>
  <r>
    <n v="8410"/>
    <x v="5"/>
    <x v="0"/>
    <n v="35"/>
    <x v="101"/>
    <n v="7399.68"/>
    <n v="3582.11"/>
    <n v="0"/>
    <n v="0"/>
    <n v="0"/>
    <n v="0"/>
    <n v="2469.54"/>
    <n v="1234.77"/>
    <n v="0"/>
    <n v="2469.54"/>
    <x v="2"/>
    <x v="5"/>
    <n v="17155.640000000003"/>
    <n v="9755.9599999999991"/>
    <x v="1"/>
    <x v="275"/>
    <n v="6173.85"/>
  </r>
  <r>
    <n v="8410"/>
    <x v="5"/>
    <x v="1"/>
    <n v="35"/>
    <x v="101"/>
    <n v="4613.28"/>
    <n v="2458.15"/>
    <n v="0"/>
    <n v="0"/>
    <n v="0"/>
    <n v="0"/>
    <n v="1817.94"/>
    <n v="908.97"/>
    <n v="0"/>
    <n v="1817.94"/>
    <x v="2"/>
    <x v="5"/>
    <n v="11616.28"/>
    <n v="7003"/>
    <x v="1"/>
    <x v="276"/>
    <n v="4544.8500000000004"/>
  </r>
  <r>
    <n v="8410"/>
    <x v="6"/>
    <x v="1"/>
    <n v="35"/>
    <x v="101"/>
    <n v="0"/>
    <n v="0"/>
    <n v="0"/>
    <n v="0"/>
    <n v="0"/>
    <n v="0"/>
    <n v="0"/>
    <n v="0"/>
    <n v="0"/>
    <n v="0"/>
    <x v="2"/>
    <x v="6"/>
    <n v="0"/>
    <n v="0"/>
    <x v="1"/>
    <x v="3"/>
    <n v="0"/>
  </r>
  <r>
    <n v="8410"/>
    <x v="7"/>
    <x v="0"/>
    <n v="35"/>
    <x v="101"/>
    <n v="382.59"/>
    <n v="281.88"/>
    <n v="248.66"/>
    <n v="490.9"/>
    <n v="0"/>
    <n v="518.74"/>
    <n v="401.59"/>
    <n v="520.38"/>
    <n v="623.89"/>
    <n v="622.25"/>
    <x v="2"/>
    <x v="7"/>
    <n v="4090.88"/>
    <n v="3708.2899999999995"/>
    <x v="1"/>
    <x v="277"/>
    <n v="2686.85"/>
  </r>
  <r>
    <n v="8410"/>
    <x v="7"/>
    <x v="1"/>
    <n v="35"/>
    <x v="101"/>
    <n v="182.53"/>
    <n v="120.81"/>
    <n v="101.56"/>
    <n v="200.51"/>
    <n v="438.91"/>
    <n v="146.12"/>
    <n v="113.12"/>
    <n v="146.59"/>
    <n v="175.74"/>
    <n v="155.56"/>
    <x v="2"/>
    <x v="7"/>
    <n v="1781.4499999999998"/>
    <n v="1598.9199999999998"/>
    <x v="1"/>
    <x v="278"/>
    <n v="737.13000000000011"/>
  </r>
  <r>
    <n v="8411"/>
    <x v="0"/>
    <x v="0"/>
    <n v="35"/>
    <x v="102"/>
    <n v="0"/>
    <n v="1809.54"/>
    <n v="0"/>
    <n v="0"/>
    <n v="0"/>
    <n v="0"/>
    <n v="0"/>
    <n v="0"/>
    <n v="0"/>
    <n v="0"/>
    <x v="2"/>
    <x v="0"/>
    <n v="1809.54"/>
    <n v="1809.54"/>
    <x v="1"/>
    <x v="279"/>
    <n v="0"/>
  </r>
  <r>
    <n v="8411"/>
    <x v="2"/>
    <x v="0"/>
    <n v="29"/>
    <x v="102"/>
    <n v="0"/>
    <n v="268"/>
    <n v="23407"/>
    <n v="35025.360000000001"/>
    <n v="19262"/>
    <n v="0"/>
    <n v="0"/>
    <n v="0"/>
    <n v="0"/>
    <n v="0"/>
    <x v="2"/>
    <x v="2"/>
    <n v="77962.36"/>
    <n v="77962.36"/>
    <x v="1"/>
    <x v="280"/>
    <n v="0"/>
  </r>
  <r>
    <n v="8411"/>
    <x v="2"/>
    <x v="0"/>
    <n v="35"/>
    <x v="102"/>
    <n v="0"/>
    <n v="0"/>
    <n v="0"/>
    <n v="0"/>
    <n v="0"/>
    <n v="0"/>
    <n v="0"/>
    <n v="0"/>
    <n v="2268.75"/>
    <n v="0"/>
    <x v="2"/>
    <x v="2"/>
    <n v="2268.75"/>
    <n v="2268.75"/>
    <x v="1"/>
    <x v="3"/>
    <n v="2268.75"/>
  </r>
  <r>
    <n v="8411"/>
    <x v="5"/>
    <x v="0"/>
    <n v="29"/>
    <x v="102"/>
    <n v="26150"/>
    <n v="13835.42"/>
    <n v="39980"/>
    <n v="17950"/>
    <n v="0"/>
    <n v="0"/>
    <n v="0"/>
    <n v="0"/>
    <n v="0"/>
    <n v="0"/>
    <x v="2"/>
    <x v="5"/>
    <n v="97915.42"/>
    <n v="71765.42"/>
    <x v="1"/>
    <x v="281"/>
    <n v="0"/>
  </r>
  <r>
    <n v="8411"/>
    <x v="5"/>
    <x v="0"/>
    <n v="35"/>
    <x v="103"/>
    <n v="0"/>
    <n v="0"/>
    <n v="0"/>
    <n v="0"/>
    <n v="300"/>
    <n v="0"/>
    <n v="38800"/>
    <n v="48300"/>
    <n v="6545.45"/>
    <n v="56718.75"/>
    <x v="2"/>
    <x v="5"/>
    <n v="150664.20000000001"/>
    <n v="150664.20000000001"/>
    <x v="1"/>
    <x v="282"/>
    <n v="150364.20000000001"/>
  </r>
  <r>
    <n v="8412"/>
    <x v="0"/>
    <x v="0"/>
    <n v="35"/>
    <x v="104"/>
    <n v="0"/>
    <n v="1662.59"/>
    <n v="10080"/>
    <n v="-10080"/>
    <n v="4661.04"/>
    <n v="0"/>
    <n v="0"/>
    <n v="2170.4899999999998"/>
    <n v="-6319.13"/>
    <n v="952.88"/>
    <x v="2"/>
    <x v="0"/>
    <n v="3127.869999999999"/>
    <n v="3127.869999999999"/>
    <x v="1"/>
    <x v="283"/>
    <n v="-3195.76"/>
  </r>
  <r>
    <n v="8412"/>
    <x v="0"/>
    <x v="1"/>
    <n v="35"/>
    <x v="104"/>
    <n v="0"/>
    <n v="0"/>
    <n v="1920"/>
    <n v="-1920"/>
    <n v="0"/>
    <n v="0"/>
    <n v="0"/>
    <n v="0"/>
    <n v="0"/>
    <n v="0"/>
    <x v="2"/>
    <x v="0"/>
    <n v="0"/>
    <n v="0"/>
    <x v="1"/>
    <x v="3"/>
    <n v="0"/>
  </r>
  <r>
    <n v="8412"/>
    <x v="1"/>
    <x v="0"/>
    <n v="35"/>
    <x v="104"/>
    <n v="0"/>
    <n v="0"/>
    <n v="880"/>
    <n v="0"/>
    <n v="1320"/>
    <n v="2504.58"/>
    <n v="3495.61"/>
    <n v="0"/>
    <n v="-1636.32"/>
    <n v="0"/>
    <x v="2"/>
    <x v="1"/>
    <n v="6563.8700000000008"/>
    <n v="6563.8700000000008"/>
    <x v="1"/>
    <x v="284"/>
    <n v="4363.8700000000008"/>
  </r>
  <r>
    <n v="8412"/>
    <x v="1"/>
    <x v="1"/>
    <n v="35"/>
    <x v="104"/>
    <n v="0"/>
    <n v="0"/>
    <n v="0"/>
    <n v="0"/>
    <n v="0"/>
    <n v="0"/>
    <n v="0"/>
    <n v="0"/>
    <n v="0"/>
    <n v="1357.43"/>
    <x v="2"/>
    <x v="1"/>
    <n v="1357.43"/>
    <n v="1357.43"/>
    <x v="1"/>
    <x v="3"/>
    <n v="1357.43"/>
  </r>
  <r>
    <n v="8412"/>
    <x v="2"/>
    <x v="0"/>
    <n v="35"/>
    <x v="104"/>
    <n v="0"/>
    <n v="0"/>
    <n v="0"/>
    <n v="0"/>
    <n v="0"/>
    <n v="0"/>
    <n v="0"/>
    <n v="0"/>
    <n v="0"/>
    <n v="404.14"/>
    <x v="2"/>
    <x v="2"/>
    <n v="404.14"/>
    <n v="404.14"/>
    <x v="1"/>
    <x v="3"/>
    <n v="404.14"/>
  </r>
  <r>
    <n v="8412"/>
    <x v="3"/>
    <x v="0"/>
    <n v="35"/>
    <x v="104"/>
    <n v="0"/>
    <n v="0"/>
    <n v="21000"/>
    <n v="-17820"/>
    <n v="0"/>
    <n v="0"/>
    <n v="0"/>
    <n v="9109.75"/>
    <n v="-3865.06"/>
    <n v="12251.25"/>
    <x v="2"/>
    <x v="3"/>
    <n v="20675.940000000002"/>
    <n v="20675.940000000002"/>
    <x v="1"/>
    <x v="285"/>
    <n v="17495.940000000002"/>
  </r>
  <r>
    <n v="8412"/>
    <x v="3"/>
    <x v="1"/>
    <n v="35"/>
    <x v="104"/>
    <n v="0"/>
    <n v="0"/>
    <n v="19000"/>
    <n v="-18536.78"/>
    <n v="461.45"/>
    <n v="0"/>
    <n v="0"/>
    <n v="8170.98"/>
    <n v="-2557"/>
    <n v="5930.97"/>
    <x v="2"/>
    <x v="3"/>
    <n v="12469.620000000003"/>
    <n v="12469.620000000003"/>
    <x v="1"/>
    <x v="286"/>
    <n v="11544.95"/>
  </r>
  <r>
    <n v="8412"/>
    <x v="4"/>
    <x v="0"/>
    <n v="35"/>
    <x v="104"/>
    <n v="0"/>
    <n v="0"/>
    <n v="0"/>
    <n v="0"/>
    <n v="0"/>
    <n v="0"/>
    <n v="0"/>
    <n v="11725.32"/>
    <n v="-3449.01"/>
    <n v="0"/>
    <x v="2"/>
    <x v="4"/>
    <n v="8276.31"/>
    <n v="8276.31"/>
    <x v="1"/>
    <x v="3"/>
    <n v="8276.31"/>
  </r>
  <r>
    <n v="8412"/>
    <x v="4"/>
    <x v="1"/>
    <n v="35"/>
    <x v="104"/>
    <n v="0"/>
    <n v="0"/>
    <n v="0"/>
    <n v="0"/>
    <n v="0"/>
    <n v="0"/>
    <n v="0"/>
    <n v="10313.25"/>
    <n v="-3033.65"/>
    <n v="0"/>
    <x v="2"/>
    <x v="4"/>
    <n v="7279.6"/>
    <n v="7279.6"/>
    <x v="1"/>
    <x v="3"/>
    <n v="7279.6"/>
  </r>
  <r>
    <n v="8412"/>
    <x v="5"/>
    <x v="0"/>
    <n v="35"/>
    <x v="104"/>
    <n v="3493.7"/>
    <n v="1746.85"/>
    <n v="1746.85"/>
    <n v="1746.85"/>
    <n v="1746.85"/>
    <n v="2079.58"/>
    <n v="1975.56"/>
    <n v="21373.24"/>
    <n v="-9169.66"/>
    <n v="0"/>
    <x v="2"/>
    <x v="5"/>
    <n v="26739.820000000003"/>
    <n v="23246.12"/>
    <x v="1"/>
    <x v="287"/>
    <n v="16258.720000000001"/>
  </r>
  <r>
    <n v="8412"/>
    <x v="5"/>
    <x v="1"/>
    <n v="35"/>
    <x v="104"/>
    <n v="0"/>
    <n v="0"/>
    <n v="0"/>
    <n v="0"/>
    <n v="0"/>
    <n v="0"/>
    <n v="0"/>
    <n v="0"/>
    <n v="0"/>
    <n v="1746.85"/>
    <x v="2"/>
    <x v="5"/>
    <n v="1746.85"/>
    <n v="1746.85"/>
    <x v="1"/>
    <x v="3"/>
    <n v="1746.85"/>
  </r>
  <r>
    <n v="8412"/>
    <x v="6"/>
    <x v="1"/>
    <n v="35"/>
    <x v="104"/>
    <n v="0"/>
    <n v="0"/>
    <n v="3200"/>
    <n v="0"/>
    <n v="0"/>
    <n v="11596.5"/>
    <n v="998.25"/>
    <n v="11096.5"/>
    <n v="-35155.11"/>
    <n v="4397.1400000000003"/>
    <x v="2"/>
    <x v="6"/>
    <n v="-3866.7200000000003"/>
    <n v="-3866.7200000000003"/>
    <x v="1"/>
    <x v="288"/>
    <n v="-7066.72"/>
  </r>
  <r>
    <n v="8412"/>
    <x v="7"/>
    <x v="0"/>
    <n v="35"/>
    <x v="104"/>
    <n v="0"/>
    <n v="0"/>
    <n v="12793.83"/>
    <n v="-12000"/>
    <n v="0"/>
    <n v="0"/>
    <n v="0"/>
    <n v="25792.97"/>
    <n v="-6358.56"/>
    <n v="703.67"/>
    <x v="2"/>
    <x v="7"/>
    <n v="20931.91"/>
    <n v="20931.91"/>
    <x v="1"/>
    <x v="289"/>
    <n v="20138.079999999998"/>
  </r>
  <r>
    <n v="8412"/>
    <x v="7"/>
    <x v="1"/>
    <n v="35"/>
    <x v="104"/>
    <n v="0"/>
    <n v="0"/>
    <n v="5093.53"/>
    <n v="1606.4"/>
    <n v="0"/>
    <n v="1474.53"/>
    <n v="4677.01"/>
    <n v="18768.86"/>
    <n v="-7019.13"/>
    <n v="1521.64"/>
    <x v="2"/>
    <x v="7"/>
    <n v="26122.84"/>
    <n v="26122.84"/>
    <x v="1"/>
    <x v="290"/>
    <n v="1942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918E8-9E0E-49C5-A053-CC1A8B77E26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2" firstHeaderRow="0" firstDataRow="1" firstDataCol="2" rowPageCount="1" colPageCount="1"/>
  <pivotFields count="19">
    <pivotField compact="0" numFmtId="1" outline="0" showAll="0" defaultSubtotal="0"/>
    <pivotField axis="axisRow" compact="0" numFmtId="1" outline="0" showAll="0" sortType="descending" defaultSubtotal="0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Page" compact="0" numFmtId="49" outline="0" multipleItemSelectionAllowed="1" showAll="0" defaultSubtotal="0">
      <items count="22">
        <item h="1" x="6"/>
        <item h="1" x="0"/>
        <item h="1" x="8"/>
        <item h="1" x="10"/>
        <item h="1" x="9"/>
        <item h="1" x="21"/>
        <item h="1" x="13"/>
        <item h="1" x="4"/>
        <item h="1" x="11"/>
        <item h="1" x="5"/>
        <item x="19"/>
        <item h="1" x="14"/>
        <item x="12"/>
        <item h="1" x="15"/>
        <item x="3"/>
        <item h="1" x="7"/>
        <item x="1"/>
        <item h="1" x="18"/>
        <item h="1" x="20"/>
        <item h="1" x="16"/>
        <item h="1" x="17"/>
        <item h="1" x="2"/>
      </items>
    </pivotField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axis="axisRow" compact="0" outline="0" showAll="0" sortType="descending" defaultSubtotal="0">
      <items count="8">
        <item x="6"/>
        <item x="2"/>
        <item x="1"/>
        <item x="7"/>
        <item x="0"/>
        <item x="4"/>
        <item x="3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4" outline="0" subtotalTop="0" showAll="0" defaultSubtotal="0"/>
    <pivotField dataField="1" compact="0" outline="0" subtotalTop="0" showAll="0" defaultSubtotal="0">
      <items count="164">
        <item x="161"/>
        <item x="2"/>
        <item x="68"/>
        <item x="69"/>
        <item x="45"/>
        <item x="59"/>
        <item x="40"/>
        <item x="75"/>
        <item x="154"/>
        <item x="65"/>
        <item x="124"/>
        <item x="78"/>
        <item x="61"/>
        <item x="79"/>
        <item x="4"/>
        <item x="127"/>
        <item x="17"/>
        <item x="153"/>
        <item x="128"/>
        <item x="145"/>
        <item x="160"/>
        <item x="146"/>
        <item x="148"/>
        <item x="87"/>
        <item x="82"/>
        <item x="29"/>
        <item x="31"/>
        <item x="139"/>
        <item x="151"/>
        <item x="91"/>
        <item x="15"/>
        <item x="144"/>
        <item x="133"/>
        <item x="62"/>
        <item x="67"/>
        <item x="71"/>
        <item x="41"/>
        <item x="14"/>
        <item x="129"/>
        <item x="126"/>
        <item x="141"/>
        <item x="152"/>
        <item x="77"/>
        <item x="143"/>
        <item x="73"/>
        <item x="158"/>
        <item x="131"/>
        <item x="80"/>
        <item x="55"/>
        <item x="25"/>
        <item x="157"/>
        <item x="66"/>
        <item x="142"/>
        <item x="138"/>
        <item x="76"/>
        <item x="74"/>
        <item x="26"/>
        <item x="156"/>
        <item x="9"/>
        <item x="60"/>
        <item x="136"/>
        <item x="123"/>
        <item x="135"/>
        <item x="134"/>
        <item x="81"/>
        <item x="109"/>
        <item x="63"/>
        <item x="6"/>
        <item x="72"/>
        <item x="111"/>
        <item x="86"/>
        <item x="58"/>
        <item x="140"/>
        <item x="83"/>
        <item x="1"/>
        <item x="115"/>
        <item x="137"/>
        <item x="155"/>
        <item x="162"/>
        <item x="114"/>
        <item x="121"/>
        <item x="64"/>
        <item x="159"/>
        <item x="107"/>
        <item x="84"/>
        <item x="88"/>
        <item x="163"/>
        <item x="132"/>
        <item x="7"/>
        <item x="113"/>
        <item x="116"/>
        <item x="32"/>
        <item x="122"/>
        <item x="47"/>
        <item x="125"/>
        <item x="12"/>
        <item x="92"/>
        <item x="108"/>
        <item x="89"/>
        <item x="96"/>
        <item x="18"/>
        <item x="110"/>
        <item x="70"/>
        <item x="51"/>
        <item x="85"/>
        <item x="149"/>
        <item x="99"/>
        <item x="52"/>
        <item x="147"/>
        <item x="120"/>
        <item x="94"/>
        <item x="112"/>
        <item x="28"/>
        <item x="100"/>
        <item x="22"/>
        <item x="46"/>
        <item x="98"/>
        <item x="50"/>
        <item x="57"/>
        <item x="49"/>
        <item x="90"/>
        <item x="48"/>
        <item x="20"/>
        <item x="130"/>
        <item x="54"/>
        <item x="119"/>
        <item x="118"/>
        <item x="103"/>
        <item x="104"/>
        <item x="44"/>
        <item x="150"/>
        <item x="11"/>
        <item x="34"/>
        <item x="97"/>
        <item x="43"/>
        <item x="101"/>
        <item x="106"/>
        <item x="117"/>
        <item x="95"/>
        <item x="27"/>
        <item x="5"/>
        <item x="102"/>
        <item x="56"/>
        <item x="53"/>
        <item x="23"/>
        <item x="30"/>
        <item x="21"/>
        <item x="93"/>
        <item x="24"/>
        <item x="13"/>
        <item x="38"/>
        <item x="105"/>
        <item x="42"/>
        <item x="10"/>
        <item x="8"/>
        <item x="3"/>
        <item x="19"/>
        <item x="35"/>
        <item x="36"/>
        <item x="16"/>
        <item x="39"/>
        <item x="33"/>
        <item x="37"/>
        <item x="0"/>
      </items>
    </pivotField>
  </pivotFields>
  <rowFields count="2">
    <field x="1"/>
    <field x="16"/>
  </rowFields>
  <rowItems count="9">
    <i>
      <x v="5"/>
      <x v="7"/>
    </i>
    <i>
      <x v="2"/>
      <x v="1"/>
    </i>
    <i>
      <x/>
      <x v="4"/>
    </i>
    <i>
      <x v="7"/>
      <x v="3"/>
    </i>
    <i>
      <x v="4"/>
      <x v="5"/>
    </i>
    <i>
      <x v="6"/>
      <x/>
    </i>
    <i>
      <x v="1"/>
      <x v="2"/>
    </i>
    <i>
      <x v="3"/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Valores " fld="17" baseField="0" baseItem="0" numFmtId="44"/>
    <dataField name="Apenas Valor de Frete" fld="18" baseField="16" baseItem="2" numFmtId="44"/>
  </dataFields>
  <formats count="57">
    <format dxfId="455">
      <pivotArea type="all" dataOnly="0" outline="0" fieldPosition="0"/>
    </format>
    <format dxfId="454">
      <pivotArea field="1" type="button" dataOnly="0" labelOnly="1" outline="0" axis="axisRow" fieldPosition="0"/>
    </format>
    <format dxfId="453">
      <pivotArea field="16" type="button" dataOnly="0" labelOnly="1" outline="0" axis="axisRow" fieldPosition="1"/>
    </format>
    <format dxfId="452">
      <pivotArea dataOnly="0" labelOnly="1" outline="0" fieldPosition="0">
        <references count="1">
          <reference field="1" count="0"/>
        </references>
      </pivotArea>
    </format>
    <format dxfId="451">
      <pivotArea dataOnly="0" labelOnly="1" outline="0" fieldPosition="0">
        <references count="2">
          <reference field="1" count="1" selected="0">
            <x v="0"/>
          </reference>
          <reference field="16" count="1">
            <x v="4"/>
          </reference>
        </references>
      </pivotArea>
    </format>
    <format dxfId="450">
      <pivotArea dataOnly="0" labelOnly="1" outline="0" fieldPosition="0">
        <references count="2">
          <reference field="1" count="1" selected="0">
            <x v="1"/>
          </reference>
          <reference field="16" count="1">
            <x v="2"/>
          </reference>
        </references>
      </pivotArea>
    </format>
    <format dxfId="449">
      <pivotArea dataOnly="0" labelOnly="1" outline="0" fieldPosition="0">
        <references count="2">
          <reference field="1" count="1" selected="0">
            <x v="2"/>
          </reference>
          <reference field="16" count="1">
            <x v="1"/>
          </reference>
        </references>
      </pivotArea>
    </format>
    <format dxfId="448">
      <pivotArea dataOnly="0" labelOnly="1" outline="0" fieldPosition="0">
        <references count="2">
          <reference field="1" count="1" selected="0">
            <x v="3"/>
          </reference>
          <reference field="16" count="1">
            <x v="6"/>
          </reference>
        </references>
      </pivotArea>
    </format>
    <format dxfId="447">
      <pivotArea dataOnly="0" labelOnly="1" outline="0" fieldPosition="0">
        <references count="2">
          <reference field="1" count="1" selected="0">
            <x v="4"/>
          </reference>
          <reference field="16" count="1">
            <x v="5"/>
          </reference>
        </references>
      </pivotArea>
    </format>
    <format dxfId="446">
      <pivotArea dataOnly="0" labelOnly="1" outline="0" fieldPosition="0">
        <references count="2">
          <reference field="1" count="1" selected="0">
            <x v="5"/>
          </reference>
          <reference field="16" count="1">
            <x v="7"/>
          </reference>
        </references>
      </pivotArea>
    </format>
    <format dxfId="445">
      <pivotArea dataOnly="0" labelOnly="1" outline="0" fieldPosition="0">
        <references count="2">
          <reference field="1" count="1" selected="0">
            <x v="6"/>
          </reference>
          <reference field="16" count="1">
            <x v="0"/>
          </reference>
        </references>
      </pivotArea>
    </format>
    <format dxfId="444">
      <pivotArea dataOnly="0" labelOnly="1" outline="0" fieldPosition="0">
        <references count="2">
          <reference field="1" count="1" selected="0">
            <x v="7"/>
          </reference>
          <reference field="16" count="1">
            <x v="3"/>
          </reference>
        </references>
      </pivotArea>
    </format>
    <format dxfId="443">
      <pivotArea type="all" dataOnly="0" outline="0" fieldPosition="0"/>
    </format>
    <format dxfId="442">
      <pivotArea outline="0" collapsedLevelsAreSubtotals="1" fieldPosition="0"/>
    </format>
    <format dxfId="441">
      <pivotArea field="1" type="button" dataOnly="0" labelOnly="1" outline="0" axis="axisRow" fieldPosition="0"/>
    </format>
    <format dxfId="440">
      <pivotArea field="16" type="button" dataOnly="0" labelOnly="1" outline="0" axis="axisRow" fieldPosition="1"/>
    </format>
    <format dxfId="439">
      <pivotArea dataOnly="0" labelOnly="1" outline="0" fieldPosition="0">
        <references count="1">
          <reference field="1" count="0"/>
        </references>
      </pivotArea>
    </format>
    <format dxfId="438">
      <pivotArea dataOnly="0" labelOnly="1" outline="0" fieldPosition="0">
        <references count="2">
          <reference field="1" count="1" selected="0">
            <x v="5"/>
          </reference>
          <reference field="16" count="1">
            <x v="7"/>
          </reference>
        </references>
      </pivotArea>
    </format>
    <format dxfId="437">
      <pivotArea dataOnly="0" labelOnly="1" outline="0" fieldPosition="0">
        <references count="2">
          <reference field="1" count="1" selected="0">
            <x v="2"/>
          </reference>
          <reference field="16" count="1">
            <x v="1"/>
          </reference>
        </references>
      </pivotArea>
    </format>
    <format dxfId="436">
      <pivotArea dataOnly="0" labelOnly="1" outline="0" fieldPosition="0">
        <references count="2">
          <reference field="1" count="1" selected="0">
            <x v="0"/>
          </reference>
          <reference field="16" count="1">
            <x v="4"/>
          </reference>
        </references>
      </pivotArea>
    </format>
    <format dxfId="435">
      <pivotArea dataOnly="0" labelOnly="1" outline="0" fieldPosition="0">
        <references count="2">
          <reference field="1" count="1" selected="0">
            <x v="7"/>
          </reference>
          <reference field="16" count="1">
            <x v="3"/>
          </reference>
        </references>
      </pivotArea>
    </format>
    <format dxfId="434">
      <pivotArea dataOnly="0" labelOnly="1" outline="0" fieldPosition="0">
        <references count="2">
          <reference field="1" count="1" selected="0">
            <x v="4"/>
          </reference>
          <reference field="16" count="1">
            <x v="5"/>
          </reference>
        </references>
      </pivotArea>
    </format>
    <format dxfId="433">
      <pivotArea dataOnly="0" labelOnly="1" outline="0" fieldPosition="0">
        <references count="2">
          <reference field="1" count="1" selected="0">
            <x v="6"/>
          </reference>
          <reference field="16" count="1">
            <x v="0"/>
          </reference>
        </references>
      </pivotArea>
    </format>
    <format dxfId="432">
      <pivotArea dataOnly="0" labelOnly="1" outline="0" fieldPosition="0">
        <references count="2">
          <reference field="1" count="1" selected="0">
            <x v="1"/>
          </reference>
          <reference field="16" count="1">
            <x v="2"/>
          </reference>
        </references>
      </pivotArea>
    </format>
    <format dxfId="431">
      <pivotArea dataOnly="0" labelOnly="1" outline="0" fieldPosition="0">
        <references count="2">
          <reference field="1" count="1" selected="0">
            <x v="3"/>
          </reference>
          <reference field="16" count="1">
            <x v="6"/>
          </reference>
        </references>
      </pivotArea>
    </format>
    <format dxfId="430">
      <pivotArea dataOnly="0" labelOnly="1" outline="0" axis="axisValues" fieldPosition="0"/>
    </format>
    <format dxfId="429">
      <pivotArea type="all" dataOnly="0" outline="0" fieldPosition="0"/>
    </format>
    <format dxfId="428">
      <pivotArea outline="0" collapsedLevelsAreSubtotals="1" fieldPosition="0"/>
    </format>
    <format dxfId="427">
      <pivotArea field="1" type="button" dataOnly="0" labelOnly="1" outline="0" axis="axisRow" fieldPosition="0"/>
    </format>
    <format dxfId="426">
      <pivotArea field="16" type="button" dataOnly="0" labelOnly="1" outline="0" axis="axisRow" fieldPosition="1"/>
    </format>
    <format dxfId="425">
      <pivotArea dataOnly="0" labelOnly="1" outline="0" fieldPosition="0">
        <references count="1">
          <reference field="1" count="0"/>
        </references>
      </pivotArea>
    </format>
    <format dxfId="424">
      <pivotArea dataOnly="0" labelOnly="1" outline="0" fieldPosition="0">
        <references count="2">
          <reference field="1" count="1" selected="0">
            <x v="5"/>
          </reference>
          <reference field="16" count="1">
            <x v="7"/>
          </reference>
        </references>
      </pivotArea>
    </format>
    <format dxfId="423">
      <pivotArea dataOnly="0" labelOnly="1" outline="0" fieldPosition="0">
        <references count="2">
          <reference field="1" count="1" selected="0">
            <x v="2"/>
          </reference>
          <reference field="16" count="1">
            <x v="1"/>
          </reference>
        </references>
      </pivotArea>
    </format>
    <format dxfId="422">
      <pivotArea dataOnly="0" labelOnly="1" outline="0" fieldPosition="0">
        <references count="2">
          <reference field="1" count="1" selected="0">
            <x v="0"/>
          </reference>
          <reference field="16" count="1">
            <x v="4"/>
          </reference>
        </references>
      </pivotArea>
    </format>
    <format dxfId="421">
      <pivotArea dataOnly="0" labelOnly="1" outline="0" fieldPosition="0">
        <references count="2">
          <reference field="1" count="1" selected="0">
            <x v="7"/>
          </reference>
          <reference field="16" count="1">
            <x v="3"/>
          </reference>
        </references>
      </pivotArea>
    </format>
    <format dxfId="420">
      <pivotArea dataOnly="0" labelOnly="1" outline="0" fieldPosition="0">
        <references count="2">
          <reference field="1" count="1" selected="0">
            <x v="4"/>
          </reference>
          <reference field="16" count="1">
            <x v="5"/>
          </reference>
        </references>
      </pivotArea>
    </format>
    <format dxfId="419">
      <pivotArea dataOnly="0" labelOnly="1" outline="0" fieldPosition="0">
        <references count="2">
          <reference field="1" count="1" selected="0">
            <x v="6"/>
          </reference>
          <reference field="16" count="1">
            <x v="0"/>
          </reference>
        </references>
      </pivotArea>
    </format>
    <format dxfId="418">
      <pivotArea dataOnly="0" labelOnly="1" outline="0" fieldPosition="0">
        <references count="2">
          <reference field="1" count="1" selected="0">
            <x v="1"/>
          </reference>
          <reference field="16" count="1">
            <x v="2"/>
          </reference>
        </references>
      </pivotArea>
    </format>
    <format dxfId="417">
      <pivotArea dataOnly="0" labelOnly="1" outline="0" fieldPosition="0">
        <references count="2">
          <reference field="1" count="1" selected="0">
            <x v="3"/>
          </reference>
          <reference field="16" count="1">
            <x v="6"/>
          </reference>
        </references>
      </pivotArea>
    </format>
    <format dxfId="416">
      <pivotArea dataOnly="0" labelOnly="1" outline="0" axis="axisValues" fieldPosition="0"/>
    </format>
    <format dxfId="415">
      <pivotArea outline="0" fieldPosition="0">
        <references count="1">
          <reference field="4294967294" count="1" selected="0">
            <x v="1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1" type="button" dataOnly="0" labelOnly="1" outline="0" axis="axisRow" fieldPosition="0"/>
    </format>
    <format dxfId="410">
      <pivotArea field="16" type="button" dataOnly="0" labelOnly="1" outline="0" axis="axisRow" fieldPosition="1"/>
    </format>
    <format dxfId="409">
      <pivotArea dataOnly="0" labelOnly="1" outline="0" fieldPosition="0">
        <references count="1">
          <reference field="1" count="0"/>
        </references>
      </pivotArea>
    </format>
    <format dxfId="408">
      <pivotArea dataOnly="0" labelOnly="1" grandRow="1" outline="0" fieldPosition="0"/>
    </format>
    <format dxfId="407">
      <pivotArea dataOnly="0" labelOnly="1" outline="0" fieldPosition="0">
        <references count="2">
          <reference field="1" count="1" selected="0">
            <x v="5"/>
          </reference>
          <reference field="16" count="1">
            <x v="7"/>
          </reference>
        </references>
      </pivotArea>
    </format>
    <format dxfId="406">
      <pivotArea dataOnly="0" labelOnly="1" outline="0" fieldPosition="0">
        <references count="2">
          <reference field="1" count="1" selected="0">
            <x v="2"/>
          </reference>
          <reference field="16" count="1">
            <x v="1"/>
          </reference>
        </references>
      </pivotArea>
    </format>
    <format dxfId="405">
      <pivotArea dataOnly="0" labelOnly="1" outline="0" fieldPosition="0">
        <references count="2">
          <reference field="1" count="1" selected="0">
            <x v="0"/>
          </reference>
          <reference field="16" count="1">
            <x v="4"/>
          </reference>
        </references>
      </pivotArea>
    </format>
    <format dxfId="404">
      <pivotArea dataOnly="0" labelOnly="1" outline="0" fieldPosition="0">
        <references count="2">
          <reference field="1" count="1" selected="0">
            <x v="7"/>
          </reference>
          <reference field="16" count="1">
            <x v="3"/>
          </reference>
        </references>
      </pivotArea>
    </format>
    <format dxfId="403">
      <pivotArea dataOnly="0" labelOnly="1" outline="0" fieldPosition="0">
        <references count="2">
          <reference field="1" count="1" selected="0">
            <x v="4"/>
          </reference>
          <reference field="16" count="1">
            <x v="5"/>
          </reference>
        </references>
      </pivotArea>
    </format>
    <format dxfId="402">
      <pivotArea dataOnly="0" labelOnly="1" outline="0" fieldPosition="0">
        <references count="2">
          <reference field="1" count="1" selected="0">
            <x v="6"/>
          </reference>
          <reference field="16" count="1">
            <x v="0"/>
          </reference>
        </references>
      </pivotArea>
    </format>
    <format dxfId="401">
      <pivotArea dataOnly="0" labelOnly="1" outline="0" fieldPosition="0">
        <references count="2">
          <reference field="1" count="1" selected="0">
            <x v="1"/>
          </reference>
          <reference field="16" count="1">
            <x v="2"/>
          </reference>
        </references>
      </pivotArea>
    </format>
    <format dxfId="400">
      <pivotArea dataOnly="0" labelOnly="1" outline="0" fieldPosition="0">
        <references count="2">
          <reference field="1" count="1" selected="0">
            <x v="3"/>
          </reference>
          <reference field="16" count="1">
            <x v="6"/>
          </reference>
        </references>
      </pivotArea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F9D55-5C48-426C-9731-22CB2DED47B1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22">
    <pivotField numFmtId="1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49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axis="axisRow" showAll="0">
      <items count="9">
        <item x="5"/>
        <item x="3"/>
        <item x="4"/>
        <item x="0"/>
        <item x="7"/>
        <item x="1"/>
        <item x="2"/>
        <item x="6"/>
        <item t="default"/>
      </items>
    </pivotField>
    <pivotField numFmtId="44" showAll="0"/>
    <pivotField showAll="0"/>
    <pivotField axis="axisPage" showAll="0">
      <items count="3">
        <item x="1"/>
        <item x="0"/>
        <item t="default"/>
      </items>
    </pivotField>
    <pivotField dataField="1" numFmtId="164" showAll="0">
      <items count="292">
        <item x="55"/>
        <item x="59"/>
        <item x="58"/>
        <item x="56"/>
        <item x="57"/>
        <item x="60"/>
        <item x="3"/>
        <item x="136"/>
        <item x="9"/>
        <item x="89"/>
        <item x="124"/>
        <item x="282"/>
        <item x="98"/>
        <item x="188"/>
        <item x="218"/>
        <item x="265"/>
        <item x="88"/>
        <item x="206"/>
        <item x="177"/>
        <item x="91"/>
        <item x="141"/>
        <item x="210"/>
        <item x="65"/>
        <item x="221"/>
        <item x="127"/>
        <item x="54"/>
        <item x="262"/>
        <item x="179"/>
        <item x="87"/>
        <item x="104"/>
        <item x="289"/>
        <item x="34"/>
        <item x="160"/>
        <item x="286"/>
        <item x="149"/>
        <item x="148"/>
        <item x="115"/>
        <item x="278"/>
        <item x="99"/>
        <item x="128"/>
        <item x="97"/>
        <item x="73"/>
        <item x="132"/>
        <item x="83"/>
        <item x="114"/>
        <item x="102"/>
        <item x="74"/>
        <item x="94"/>
        <item x="220"/>
        <item x="252"/>
        <item x="134"/>
        <item x="277"/>
        <item x="274"/>
        <item x="251"/>
        <item x="253"/>
        <item x="84"/>
        <item x="103"/>
        <item x="216"/>
        <item x="30"/>
        <item x="92"/>
        <item x="63"/>
        <item x="279"/>
        <item x="238"/>
        <item x="266"/>
        <item x="142"/>
        <item x="75"/>
        <item x="284"/>
        <item x="272"/>
        <item x="121"/>
        <item x="81"/>
        <item x="174"/>
        <item x="85"/>
        <item x="122"/>
        <item x="72"/>
        <item x="212"/>
        <item x="207"/>
        <item x="76"/>
        <item x="69"/>
        <item x="285"/>
        <item x="288"/>
        <item x="100"/>
        <item x="86"/>
        <item x="82"/>
        <item x="96"/>
        <item x="247"/>
        <item x="118"/>
        <item x="165"/>
        <item x="52"/>
        <item x="130"/>
        <item x="66"/>
        <item x="45"/>
        <item x="40"/>
        <item x="80"/>
        <item x="214"/>
        <item x="264"/>
        <item x="39"/>
        <item x="5"/>
        <item x="53"/>
        <item x="215"/>
        <item x="147"/>
        <item x="267"/>
        <item x="113"/>
        <item x="135"/>
        <item x="79"/>
        <item x="283"/>
        <item x="28"/>
        <item x="131"/>
        <item x="71"/>
        <item x="290"/>
        <item x="208"/>
        <item x="139"/>
        <item x="271"/>
        <item x="276"/>
        <item x="154"/>
        <item x="41"/>
        <item x="95"/>
        <item x="219"/>
        <item x="211"/>
        <item x="133"/>
        <item x="217"/>
        <item x="77"/>
        <item x="201"/>
        <item x="112"/>
        <item x="157"/>
        <item x="120"/>
        <item x="204"/>
        <item x="50"/>
        <item x="48"/>
        <item x="49"/>
        <item x="111"/>
        <item x="64"/>
        <item x="119"/>
        <item x="261"/>
        <item x="38"/>
        <item x="259"/>
        <item x="287"/>
        <item x="137"/>
        <item x="269"/>
        <item x="273"/>
        <item x="15"/>
        <item x="275"/>
        <item x="35"/>
        <item x="42"/>
        <item x="270"/>
        <item x="254"/>
        <item x="223"/>
        <item x="51"/>
        <item x="205"/>
        <item x="14"/>
        <item x="24"/>
        <item x="68"/>
        <item x="78"/>
        <item x="209"/>
        <item x="248"/>
        <item x="143"/>
        <item x="62"/>
        <item x="101"/>
        <item x="249"/>
        <item x="222"/>
        <item x="31"/>
        <item x="25"/>
        <item x="245"/>
        <item x="116"/>
        <item x="117"/>
        <item x="2"/>
        <item x="61"/>
        <item x="246"/>
        <item x="93"/>
        <item x="47"/>
        <item x="227"/>
        <item x="180"/>
        <item x="158"/>
        <item x="167"/>
        <item x="268"/>
        <item x="226"/>
        <item x="46"/>
        <item x="70"/>
        <item x="260"/>
        <item x="16"/>
        <item x="228"/>
        <item x="105"/>
        <item x="37"/>
        <item x="22"/>
        <item x="10"/>
        <item x="263"/>
        <item x="213"/>
        <item x="125"/>
        <item x="110"/>
        <item x="197"/>
        <item x="140"/>
        <item x="90"/>
        <item x="126"/>
        <item x="13"/>
        <item x="23"/>
        <item x="193"/>
        <item x="230"/>
        <item x="43"/>
        <item x="234"/>
        <item x="29"/>
        <item x="144"/>
        <item x="224"/>
        <item x="109"/>
        <item x="17"/>
        <item x="123"/>
        <item x="107"/>
        <item x="106"/>
        <item x="67"/>
        <item x="250"/>
        <item x="225"/>
        <item x="146"/>
        <item x="6"/>
        <item x="33"/>
        <item x="129"/>
        <item x="44"/>
        <item x="232"/>
        <item x="21"/>
        <item x="176"/>
        <item x="27"/>
        <item x="258"/>
        <item x="171"/>
        <item x="256"/>
        <item x="200"/>
        <item x="163"/>
        <item x="192"/>
        <item x="203"/>
        <item x="18"/>
        <item x="26"/>
        <item x="198"/>
        <item x="108"/>
        <item x="12"/>
        <item x="169"/>
        <item x="8"/>
        <item x="195"/>
        <item x="196"/>
        <item x="153"/>
        <item x="20"/>
        <item x="237"/>
        <item x="175"/>
        <item x="138"/>
        <item x="162"/>
        <item x="242"/>
        <item x="36"/>
        <item x="280"/>
        <item x="191"/>
        <item x="236"/>
        <item x="229"/>
        <item x="239"/>
        <item x="244"/>
        <item x="182"/>
        <item x="190"/>
        <item x="4"/>
        <item x="235"/>
        <item x="150"/>
        <item x="156"/>
        <item x="194"/>
        <item x="281"/>
        <item x="19"/>
        <item x="241"/>
        <item x="257"/>
        <item x="172"/>
        <item x="32"/>
        <item x="255"/>
        <item x="233"/>
        <item x="1"/>
        <item x="145"/>
        <item x="164"/>
        <item x="152"/>
        <item x="0"/>
        <item x="170"/>
        <item x="202"/>
        <item x="240"/>
        <item x="178"/>
        <item x="199"/>
        <item x="173"/>
        <item x="11"/>
        <item x="231"/>
        <item x="243"/>
        <item x="189"/>
        <item x="186"/>
        <item x="159"/>
        <item x="168"/>
        <item x="7"/>
        <item x="161"/>
        <item x="155"/>
        <item x="151"/>
        <item x="184"/>
        <item x="183"/>
        <item x="166"/>
        <item x="187"/>
        <item x="185"/>
        <item x="181"/>
        <item t="default"/>
      </items>
    </pivotField>
    <pivotField dataField="1" numFmtId="164"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9" item="0" hier="-1"/>
  </pageFields>
  <dataFields count="2">
    <dataField name="Soma de Total 2017" fld="20" baseField="0" baseItem="0" numFmtId="164"/>
    <dataField name="Soma de Total 2018" fld="21" baseField="0" baseItem="0" numFmtId="164"/>
  </dataFields>
  <formats count="19">
    <format dxfId="247">
      <pivotArea collapsedLevelsAreSubtotals="1" fieldPosition="0">
        <references count="1">
          <reference field="16" count="0"/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6" type="button" dataOnly="0" labelOnly="1" outline="0" axis="axisRow" fieldPosition="0"/>
    </format>
    <format dxfId="243">
      <pivotArea dataOnly="0" labelOnly="1" fieldPosition="0">
        <references count="1">
          <reference field="16" count="0"/>
        </references>
      </pivotArea>
    </format>
    <format dxfId="242">
      <pivotArea dataOnly="0" labelOnly="1" grandRow="1" outline="0" fieldPosition="0"/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16" type="button" dataOnly="0" labelOnly="1" outline="0" axis="axisRow" fieldPosition="0"/>
    </format>
    <format dxfId="237">
      <pivotArea dataOnly="0" labelOnly="1" fieldPosition="0">
        <references count="1">
          <reference field="16" count="0"/>
        </references>
      </pivotArea>
    </format>
    <format dxfId="236">
      <pivotArea dataOnly="0" labelOnly="1" grandRow="1" outline="0" fieldPosition="0"/>
    </format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16" type="button" dataOnly="0" labelOnly="1" outline="0" axis="axisRow" fieldPosition="0"/>
    </format>
    <format dxfId="231">
      <pivotArea dataOnly="0" labelOnly="1" fieldPosition="0">
        <references count="1">
          <reference field="16" count="0"/>
        </references>
      </pivotArea>
    </format>
    <format dxfId="230">
      <pivotArea dataOnly="0" labelOnly="1" grandRow="1" outline="0" fieldPosition="0"/>
    </format>
    <format dxfId="2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B1889-7A12-43AC-8E49-ED65A9CD1819}" name="Tabela dinâmica1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22">
    <pivotField numFmtId="1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49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axis="axisRow" showAll="0">
      <items count="9">
        <item x="5"/>
        <item x="3"/>
        <item x="4"/>
        <item x="0"/>
        <item x="7"/>
        <item x="1"/>
        <item x="2"/>
        <item x="6"/>
        <item t="default"/>
      </items>
    </pivotField>
    <pivotField numFmtId="44" showAll="0"/>
    <pivotField showAll="0"/>
    <pivotField axis="axisPage" showAll="0">
      <items count="3">
        <item x="1"/>
        <item x="0"/>
        <item t="default"/>
      </items>
    </pivotField>
    <pivotField dataField="1" numFmtId="164" showAll="0">
      <items count="292">
        <item x="55"/>
        <item x="59"/>
        <item x="58"/>
        <item x="56"/>
        <item x="57"/>
        <item x="60"/>
        <item x="3"/>
        <item x="136"/>
        <item x="9"/>
        <item x="89"/>
        <item x="124"/>
        <item x="282"/>
        <item x="98"/>
        <item x="188"/>
        <item x="218"/>
        <item x="265"/>
        <item x="88"/>
        <item x="206"/>
        <item x="177"/>
        <item x="91"/>
        <item x="141"/>
        <item x="210"/>
        <item x="65"/>
        <item x="221"/>
        <item x="127"/>
        <item x="54"/>
        <item x="262"/>
        <item x="179"/>
        <item x="87"/>
        <item x="104"/>
        <item x="289"/>
        <item x="34"/>
        <item x="160"/>
        <item x="286"/>
        <item x="149"/>
        <item x="148"/>
        <item x="115"/>
        <item x="278"/>
        <item x="99"/>
        <item x="128"/>
        <item x="97"/>
        <item x="73"/>
        <item x="132"/>
        <item x="83"/>
        <item x="114"/>
        <item x="102"/>
        <item x="74"/>
        <item x="94"/>
        <item x="220"/>
        <item x="252"/>
        <item x="134"/>
        <item x="277"/>
        <item x="274"/>
        <item x="251"/>
        <item x="253"/>
        <item x="84"/>
        <item x="103"/>
        <item x="216"/>
        <item x="30"/>
        <item x="92"/>
        <item x="63"/>
        <item x="279"/>
        <item x="238"/>
        <item x="266"/>
        <item x="142"/>
        <item x="75"/>
        <item x="284"/>
        <item x="272"/>
        <item x="121"/>
        <item x="81"/>
        <item x="174"/>
        <item x="85"/>
        <item x="122"/>
        <item x="72"/>
        <item x="212"/>
        <item x="207"/>
        <item x="76"/>
        <item x="69"/>
        <item x="285"/>
        <item x="288"/>
        <item x="100"/>
        <item x="86"/>
        <item x="82"/>
        <item x="96"/>
        <item x="247"/>
        <item x="118"/>
        <item x="165"/>
        <item x="52"/>
        <item x="130"/>
        <item x="66"/>
        <item x="45"/>
        <item x="40"/>
        <item x="80"/>
        <item x="214"/>
        <item x="264"/>
        <item x="39"/>
        <item x="5"/>
        <item x="53"/>
        <item x="215"/>
        <item x="147"/>
        <item x="267"/>
        <item x="113"/>
        <item x="135"/>
        <item x="79"/>
        <item x="283"/>
        <item x="28"/>
        <item x="131"/>
        <item x="71"/>
        <item x="290"/>
        <item x="208"/>
        <item x="139"/>
        <item x="271"/>
        <item x="276"/>
        <item x="154"/>
        <item x="41"/>
        <item x="95"/>
        <item x="219"/>
        <item x="211"/>
        <item x="133"/>
        <item x="217"/>
        <item x="77"/>
        <item x="201"/>
        <item x="112"/>
        <item x="157"/>
        <item x="120"/>
        <item x="204"/>
        <item x="50"/>
        <item x="48"/>
        <item x="49"/>
        <item x="111"/>
        <item x="64"/>
        <item x="119"/>
        <item x="261"/>
        <item x="38"/>
        <item x="259"/>
        <item x="287"/>
        <item x="137"/>
        <item x="269"/>
        <item x="273"/>
        <item x="15"/>
        <item x="275"/>
        <item x="35"/>
        <item x="42"/>
        <item x="270"/>
        <item x="254"/>
        <item x="223"/>
        <item x="51"/>
        <item x="205"/>
        <item x="14"/>
        <item x="24"/>
        <item x="68"/>
        <item x="78"/>
        <item x="209"/>
        <item x="248"/>
        <item x="143"/>
        <item x="62"/>
        <item x="101"/>
        <item x="249"/>
        <item x="222"/>
        <item x="31"/>
        <item x="25"/>
        <item x="245"/>
        <item x="116"/>
        <item x="117"/>
        <item x="2"/>
        <item x="61"/>
        <item x="246"/>
        <item x="93"/>
        <item x="47"/>
        <item x="227"/>
        <item x="180"/>
        <item x="158"/>
        <item x="167"/>
        <item x="268"/>
        <item x="226"/>
        <item x="46"/>
        <item x="70"/>
        <item x="260"/>
        <item x="16"/>
        <item x="228"/>
        <item x="105"/>
        <item x="37"/>
        <item x="22"/>
        <item x="10"/>
        <item x="263"/>
        <item x="213"/>
        <item x="125"/>
        <item x="110"/>
        <item x="197"/>
        <item x="140"/>
        <item x="90"/>
        <item x="126"/>
        <item x="13"/>
        <item x="23"/>
        <item x="193"/>
        <item x="230"/>
        <item x="43"/>
        <item x="234"/>
        <item x="29"/>
        <item x="144"/>
        <item x="224"/>
        <item x="109"/>
        <item x="17"/>
        <item x="123"/>
        <item x="107"/>
        <item x="106"/>
        <item x="67"/>
        <item x="250"/>
        <item x="225"/>
        <item x="146"/>
        <item x="6"/>
        <item x="33"/>
        <item x="129"/>
        <item x="44"/>
        <item x="232"/>
        <item x="21"/>
        <item x="176"/>
        <item x="27"/>
        <item x="258"/>
        <item x="171"/>
        <item x="256"/>
        <item x="200"/>
        <item x="163"/>
        <item x="192"/>
        <item x="203"/>
        <item x="18"/>
        <item x="26"/>
        <item x="198"/>
        <item x="108"/>
        <item x="12"/>
        <item x="169"/>
        <item x="8"/>
        <item x="195"/>
        <item x="196"/>
        <item x="153"/>
        <item x="20"/>
        <item x="237"/>
        <item x="175"/>
        <item x="138"/>
        <item x="162"/>
        <item x="242"/>
        <item x="36"/>
        <item x="280"/>
        <item x="191"/>
        <item x="236"/>
        <item x="229"/>
        <item x="239"/>
        <item x="244"/>
        <item x="182"/>
        <item x="190"/>
        <item x="4"/>
        <item x="235"/>
        <item x="150"/>
        <item x="156"/>
        <item x="194"/>
        <item x="281"/>
        <item x="19"/>
        <item x="241"/>
        <item x="257"/>
        <item x="172"/>
        <item x="32"/>
        <item x="255"/>
        <item x="233"/>
        <item x="1"/>
        <item x="145"/>
        <item x="164"/>
        <item x="152"/>
        <item x="0"/>
        <item x="170"/>
        <item x="202"/>
        <item x="240"/>
        <item x="178"/>
        <item x="199"/>
        <item x="173"/>
        <item x="11"/>
        <item x="231"/>
        <item x="243"/>
        <item x="189"/>
        <item x="186"/>
        <item x="159"/>
        <item x="168"/>
        <item x="7"/>
        <item x="161"/>
        <item x="155"/>
        <item x="151"/>
        <item x="184"/>
        <item x="183"/>
        <item x="166"/>
        <item x="187"/>
        <item x="185"/>
        <item x="181"/>
        <item t="default"/>
      </items>
    </pivotField>
    <pivotField dataField="1" numFmtId="164"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9" item="0" hier="-1"/>
  </pageFields>
  <dataFields count="2">
    <dataField name="Soma de Total 2017" fld="20" baseField="0" baseItem="0" numFmtId="164"/>
    <dataField name="Soma de Total 2018" fld="21" baseField="0" baseItem="0" numFmtId="164"/>
  </dataFields>
  <formats count="25">
    <format dxfId="183">
      <pivotArea collapsedLevelsAreSubtotals="1" fieldPosition="0">
        <references count="1">
          <reference field="16" count="0"/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16" type="button" dataOnly="0" labelOnly="1" outline="0" axis="axisRow" fieldPosition="0"/>
    </format>
    <format dxfId="179">
      <pivotArea dataOnly="0" labelOnly="1" fieldPosition="0">
        <references count="1">
          <reference field="16" count="0"/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16" type="button" dataOnly="0" labelOnly="1" outline="0" axis="axisRow" fieldPosition="0"/>
    </format>
    <format dxfId="173">
      <pivotArea dataOnly="0" labelOnly="1" fieldPosition="0">
        <references count="1">
          <reference field="16" count="0"/>
        </references>
      </pivotArea>
    </format>
    <format dxfId="172">
      <pivotArea dataOnly="0" labelOnly="1" grandRow="1" outline="0" fieldPosition="0"/>
    </format>
    <format dxfId="1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6" type="button" dataOnly="0" labelOnly="1" outline="0" axis="axisRow" fieldPosition="0"/>
    </format>
    <format dxfId="167">
      <pivotArea dataOnly="0" labelOnly="1" fieldPosition="0">
        <references count="1">
          <reference field="16" count="0"/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16" type="button" dataOnly="0" labelOnly="1" outline="0" axis="axisRow" fieldPosition="0"/>
    </format>
    <format dxfId="161">
      <pivotArea dataOnly="0" labelOnly="1" fieldPosition="0">
        <references count="1">
          <reference field="16" count="0"/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1E8CA-8A76-4DCB-8D60-984037E18C72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4" firstHeaderRow="1" firstDataRow="1" firstDataCol="1"/>
  <pivotFields count="20">
    <pivotField numFmtId="1" showAll="0"/>
    <pivotField numFmtId="1" showAll="0"/>
    <pivotField showAll="0"/>
    <pivotField numFmtId="49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numFmtId="44" showAll="0"/>
    <pivotField showAll="0"/>
    <pivotField axis="axisRow" showAll="0">
      <items count="4">
        <item m="1" x="2"/>
        <item x="1"/>
        <item x="0"/>
        <item t="default"/>
      </items>
    </pivotField>
  </pivotFields>
  <rowFields count="1">
    <field x="19"/>
  </rowFields>
  <rowItems count="3">
    <i>
      <x v="1"/>
    </i>
    <i>
      <x v="2"/>
    </i>
    <i t="grand">
      <x/>
    </i>
  </rowItems>
  <colItems count="1">
    <i/>
  </colItems>
  <dataFields count="1">
    <dataField name="Valores " fld="17" baseField="0" baseItem="0" numFmtId="44"/>
  </dataFields>
  <formats count="24"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19" type="button" dataOnly="0" labelOnly="1" outline="0" axis="axisRow" fieldPosition="0"/>
    </format>
    <format dxfId="370">
      <pivotArea dataOnly="0" labelOnly="1" fieldPosition="0">
        <references count="1">
          <reference field="19" count="0"/>
        </references>
      </pivotArea>
    </format>
    <format dxfId="369">
      <pivotArea dataOnly="0" labelOnly="1" grandRow="1" outline="0" fieldPosition="0"/>
    </format>
    <format dxfId="368">
      <pivotArea dataOnly="0" labelOnly="1" outline="0" axis="axisValues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19" type="button" dataOnly="0" labelOnly="1" outline="0" axis="axisRow" fieldPosition="0"/>
    </format>
    <format dxfId="364">
      <pivotArea dataOnly="0" labelOnly="1" fieldPosition="0">
        <references count="1">
          <reference field="19" count="0"/>
        </references>
      </pivotArea>
    </format>
    <format dxfId="363">
      <pivotArea dataOnly="0" labelOnly="1" grandRow="1" outline="0" fieldPosition="0"/>
    </format>
    <format dxfId="362">
      <pivotArea dataOnly="0" labelOnly="1" outline="0" axis="axisValues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19" type="button" dataOnly="0" labelOnly="1" outline="0" axis="axisRow" fieldPosition="0"/>
    </format>
    <format dxfId="358">
      <pivotArea dataOnly="0" labelOnly="1" fieldPosition="0">
        <references count="1">
          <reference field="19" count="0"/>
        </references>
      </pivotArea>
    </format>
    <format dxfId="357">
      <pivotArea dataOnly="0" labelOnly="1" grandRow="1" outline="0" fieldPosition="0"/>
    </format>
    <format dxfId="356">
      <pivotArea dataOnly="0" labelOnly="1" outline="0" axis="axisValues" fieldPosition="0"/>
    </format>
    <format dxfId="355">
      <pivotArea type="all" dataOnly="0" outline="0" fieldPosition="0"/>
    </format>
    <format dxfId="354">
      <pivotArea outline="0" collapsedLevelsAreSubtotals="1" fieldPosition="0"/>
    </format>
    <format dxfId="353">
      <pivotArea field="19" type="button" dataOnly="0" labelOnly="1" outline="0" axis="axisRow" fieldPosition="0"/>
    </format>
    <format dxfId="352">
      <pivotArea dataOnly="0" labelOnly="1" fieldPosition="0">
        <references count="1">
          <reference field="19" count="0"/>
        </references>
      </pivotArea>
    </format>
    <format dxfId="351">
      <pivotArea dataOnly="0" labelOnly="1" grandRow="1" outline="0" fieldPosition="0"/>
    </format>
    <format dxfId="3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58EF7-51FF-4452-84A5-9E5FE70D52C5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H6" firstHeaderRow="1" firstDataRow="2" firstDataCol="1"/>
  <pivotFields count="20">
    <pivotField numFmtId="1" showAll="0"/>
    <pivotField numFmtId="1" showAll="0"/>
    <pivotField showAll="0"/>
    <pivotField numFmtId="49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44" showAll="0"/>
    <pivotField showAll="0">
      <items count="165">
        <item x="161"/>
        <item x="2"/>
        <item x="68"/>
        <item x="69"/>
        <item x="45"/>
        <item x="59"/>
        <item x="40"/>
        <item x="75"/>
        <item x="154"/>
        <item x="65"/>
        <item x="124"/>
        <item x="78"/>
        <item x="61"/>
        <item x="79"/>
        <item x="4"/>
        <item x="127"/>
        <item x="17"/>
        <item x="153"/>
        <item x="128"/>
        <item x="145"/>
        <item x="160"/>
        <item x="146"/>
        <item x="148"/>
        <item x="87"/>
        <item x="82"/>
        <item x="29"/>
        <item x="31"/>
        <item x="139"/>
        <item x="151"/>
        <item x="91"/>
        <item x="15"/>
        <item x="144"/>
        <item x="133"/>
        <item x="62"/>
        <item x="67"/>
        <item x="71"/>
        <item x="41"/>
        <item x="14"/>
        <item x="129"/>
        <item x="126"/>
        <item x="141"/>
        <item x="152"/>
        <item x="77"/>
        <item x="143"/>
        <item x="73"/>
        <item x="158"/>
        <item x="131"/>
        <item x="80"/>
        <item x="55"/>
        <item x="25"/>
        <item x="157"/>
        <item x="66"/>
        <item x="142"/>
        <item x="138"/>
        <item x="76"/>
        <item x="74"/>
        <item x="26"/>
        <item x="156"/>
        <item x="9"/>
        <item x="60"/>
        <item x="136"/>
        <item x="123"/>
        <item x="135"/>
        <item x="134"/>
        <item x="81"/>
        <item x="109"/>
        <item x="63"/>
        <item x="6"/>
        <item x="72"/>
        <item x="111"/>
        <item x="86"/>
        <item x="58"/>
        <item x="140"/>
        <item x="83"/>
        <item x="1"/>
        <item x="115"/>
        <item x="137"/>
        <item x="155"/>
        <item x="162"/>
        <item x="114"/>
        <item x="121"/>
        <item x="64"/>
        <item x="159"/>
        <item x="107"/>
        <item x="84"/>
        <item x="88"/>
        <item x="163"/>
        <item x="132"/>
        <item x="7"/>
        <item x="113"/>
        <item x="116"/>
        <item x="32"/>
        <item x="122"/>
        <item x="47"/>
        <item x="125"/>
        <item x="12"/>
        <item x="92"/>
        <item x="108"/>
        <item x="89"/>
        <item x="96"/>
        <item x="18"/>
        <item x="110"/>
        <item x="70"/>
        <item x="51"/>
        <item x="85"/>
        <item x="149"/>
        <item x="99"/>
        <item x="52"/>
        <item x="147"/>
        <item x="120"/>
        <item x="94"/>
        <item x="112"/>
        <item x="28"/>
        <item x="100"/>
        <item x="22"/>
        <item x="46"/>
        <item x="98"/>
        <item x="50"/>
        <item x="57"/>
        <item x="49"/>
        <item x="90"/>
        <item x="48"/>
        <item x="20"/>
        <item x="130"/>
        <item x="54"/>
        <item x="119"/>
        <item x="118"/>
        <item x="103"/>
        <item x="104"/>
        <item x="44"/>
        <item x="150"/>
        <item x="11"/>
        <item x="34"/>
        <item x="97"/>
        <item x="43"/>
        <item x="101"/>
        <item x="106"/>
        <item x="117"/>
        <item x="95"/>
        <item x="27"/>
        <item x="5"/>
        <item x="102"/>
        <item x="56"/>
        <item x="53"/>
        <item x="23"/>
        <item x="30"/>
        <item x="21"/>
        <item x="93"/>
        <item x="24"/>
        <item x="13"/>
        <item x="38"/>
        <item x="105"/>
        <item x="42"/>
        <item x="10"/>
        <item x="8"/>
        <item x="3"/>
        <item x="19"/>
        <item x="35"/>
        <item x="36"/>
        <item x="16"/>
        <item x="39"/>
        <item x="33"/>
        <item x="37"/>
        <item x="0"/>
        <item t="default"/>
      </items>
    </pivotField>
    <pivotField axis="axisCol" showAll="0">
      <items count="4">
        <item m="1" x="2"/>
        <item x="1"/>
        <item x="0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 v="1"/>
    </i>
    <i>
      <x v="2"/>
    </i>
    <i t="grand">
      <x/>
    </i>
  </colItems>
  <dataFields count="1">
    <dataField name="Valores " fld="17" baseField="0" baseItem="0" numFmtId="44"/>
  </dataFields>
  <formats count="25">
    <format dxfId="398">
      <pivotArea type="all" dataOnly="0" outline="0" fieldPosition="0"/>
    </format>
    <format dxfId="397">
      <pivotArea outline="0" collapsedLevelsAreSubtotals="1" fieldPosition="0"/>
    </format>
    <format dxfId="396">
      <pivotArea field="19" type="button" dataOnly="0" labelOnly="1" outline="0" axis="axisCol" fieldPosition="0"/>
    </format>
    <format dxfId="395">
      <pivotArea dataOnly="0" labelOnly="1" grandRow="1" outline="0" fieldPosition="0"/>
    </format>
    <format dxfId="394">
      <pivotArea dataOnly="0" labelOnly="1" outline="0" axis="axisValues" fieldPosition="0"/>
    </format>
    <format dxfId="393">
      <pivotArea type="all" dataOnly="0" outline="0" fieldPosition="0"/>
    </format>
    <format dxfId="392">
      <pivotArea outline="0" collapsedLevelsAreSubtotals="1" fieldPosition="0"/>
    </format>
    <format dxfId="391">
      <pivotArea field="19" type="button" dataOnly="0" labelOnly="1" outline="0" axis="axisCol" fieldPosition="0"/>
    </format>
    <format dxfId="390">
      <pivotArea dataOnly="0" labelOnly="1" grandRow="1" outline="0" fieldPosition="0"/>
    </format>
    <format dxfId="389">
      <pivotArea dataOnly="0" labelOnly="1" outline="0" axis="axisValues" fieldPosition="0"/>
    </format>
    <format dxfId="388">
      <pivotArea type="all" dataOnly="0" outline="0" fieldPosition="0"/>
    </format>
    <format dxfId="387">
      <pivotArea outline="0" collapsedLevelsAreSubtotals="1" fieldPosition="0"/>
    </format>
    <format dxfId="386">
      <pivotArea field="19" type="button" dataOnly="0" labelOnly="1" outline="0" axis="axisCol" fieldPosition="0"/>
    </format>
    <format dxfId="385">
      <pivotArea dataOnly="0" labelOnly="1" grandRow="1" outline="0" fieldPosition="0"/>
    </format>
    <format dxfId="384">
      <pivotArea dataOnly="0" labelOnly="1" outline="0" axis="axisValues" fieldPosition="0"/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type="origin" dataOnly="0" labelOnly="1" outline="0" fieldPosition="0"/>
    </format>
    <format dxfId="380">
      <pivotArea field="19" type="button" dataOnly="0" labelOnly="1" outline="0" axis="axisCol" fieldPosition="0"/>
    </format>
    <format dxfId="379">
      <pivotArea type="topRight" dataOnly="0" labelOnly="1" outline="0" fieldPosition="0"/>
    </format>
    <format dxfId="378">
      <pivotArea field="15" type="button" dataOnly="0" labelOnly="1" outline="0" axis="axisRow" fieldPosition="0"/>
    </format>
    <format dxfId="377">
      <pivotArea dataOnly="0" labelOnly="1" fieldPosition="0">
        <references count="1">
          <reference field="15" count="0"/>
        </references>
      </pivotArea>
    </format>
    <format dxfId="376">
      <pivotArea dataOnly="0" labelOnly="1" grandRow="1" outline="0" fieldPosition="0"/>
    </format>
    <format dxfId="375">
      <pivotArea dataOnly="0" labelOnly="1" fieldPosition="0">
        <references count="1">
          <reference field="19" count="0"/>
        </references>
      </pivotArea>
    </format>
    <format dxfId="37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DEBAC-E864-4DC6-A0EE-C425FAF8EBD9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8:S27" firstHeaderRow="0" firstDataRow="1" firstDataCol="1" rowPageCount="2" colPageCount="1"/>
  <pivotFields count="20">
    <pivotField numFmtI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" showAll="0"/>
    <pivotField showAll="0"/>
    <pivotField numFmtId="49" showAll="0">
      <items count="23">
        <item x="6"/>
        <item x="0"/>
        <item x="8"/>
        <item x="10"/>
        <item x="9"/>
        <item x="21"/>
        <item x="13"/>
        <item x="4"/>
        <item x="11"/>
        <item x="5"/>
        <item x="19"/>
        <item x="14"/>
        <item x="12"/>
        <item x="15"/>
        <item x="3"/>
        <item x="7"/>
        <item x="1"/>
        <item x="18"/>
        <item x="20"/>
        <item x="16"/>
        <item x="17"/>
        <item x="2"/>
        <item t="default"/>
      </items>
    </pivotField>
    <pivotField showAll="0"/>
    <pivotField dataField="1" numFmtId="164" showAll="0">
      <items count="220">
        <item x="116"/>
        <item x="3"/>
        <item x="64"/>
        <item x="104"/>
        <item x="80"/>
        <item x="109"/>
        <item x="87"/>
        <item x="38"/>
        <item x="51"/>
        <item x="169"/>
        <item x="168"/>
        <item x="84"/>
        <item x="216"/>
        <item x="97"/>
        <item x="81"/>
        <item x="63"/>
        <item x="206"/>
        <item x="8"/>
        <item x="96"/>
        <item x="78"/>
        <item x="205"/>
        <item x="166"/>
        <item x="73"/>
        <item x="74"/>
        <item x="83"/>
        <item x="215"/>
        <item x="66"/>
        <item x="65"/>
        <item x="76"/>
        <item x="138"/>
        <item x="124"/>
        <item x="54"/>
        <item x="110"/>
        <item x="71"/>
        <item x="77"/>
        <item x="32"/>
        <item x="85"/>
        <item x="210"/>
        <item x="62"/>
        <item x="162"/>
        <item x="75"/>
        <item x="130"/>
        <item x="140"/>
        <item x="59"/>
        <item x="193"/>
        <item x="106"/>
        <item x="72"/>
        <item x="212"/>
        <item x="14"/>
        <item x="100"/>
        <item x="37"/>
        <item x="56"/>
        <item x="49"/>
        <item x="43"/>
        <item x="50"/>
        <item x="204"/>
        <item x="107"/>
        <item x="108"/>
        <item x="165"/>
        <item x="70"/>
        <item x="95"/>
        <item x="209"/>
        <item x="135"/>
        <item x="61"/>
        <item x="69"/>
        <item x="39"/>
        <item x="163"/>
        <item x="86"/>
        <item x="27"/>
        <item x="202"/>
        <item x="167"/>
        <item x="40"/>
        <item x="47"/>
        <item x="185"/>
        <item x="55"/>
        <item x="67"/>
        <item x="184"/>
        <item x="94"/>
        <item x="53"/>
        <item x="120"/>
        <item x="101"/>
        <item x="123"/>
        <item x="68"/>
        <item x="200"/>
        <item x="36"/>
        <item x="46"/>
        <item x="33"/>
        <item x="13"/>
        <item x="141"/>
        <item x="58"/>
        <item x="132"/>
        <item x="211"/>
        <item x="194"/>
        <item x="164"/>
        <item x="161"/>
        <item x="48"/>
        <item x="23"/>
        <item x="192"/>
        <item x="191"/>
        <item x="24"/>
        <item x="52"/>
        <item x="29"/>
        <item x="160"/>
        <item x="98"/>
        <item x="99"/>
        <item x="218"/>
        <item x="60"/>
        <item x="208"/>
        <item x="2"/>
        <item x="45"/>
        <item x="201"/>
        <item x="170"/>
        <item x="79"/>
        <item x="82"/>
        <item x="15"/>
        <item x="88"/>
        <item x="214"/>
        <item x="112"/>
        <item x="16"/>
        <item x="21"/>
        <item x="44"/>
        <item x="35"/>
        <item x="9"/>
        <item x="103"/>
        <item x="102"/>
        <item x="93"/>
        <item x="12"/>
        <item x="28"/>
        <item x="153"/>
        <item x="207"/>
        <item x="57"/>
        <item x="178"/>
        <item x="22"/>
        <item x="92"/>
        <item x="90"/>
        <item x="89"/>
        <item x="41"/>
        <item x="26"/>
        <item x="213"/>
        <item x="136"/>
        <item x="42"/>
        <item x="203"/>
        <item x="111"/>
        <item x="195"/>
        <item x="5"/>
        <item x="176"/>
        <item x="113"/>
        <item x="31"/>
        <item x="173"/>
        <item x="119"/>
        <item x="199"/>
        <item x="127"/>
        <item x="159"/>
        <item x="128"/>
        <item x="105"/>
        <item x="181"/>
        <item x="180"/>
        <item x="20"/>
        <item x="134"/>
        <item x="143"/>
        <item x="25"/>
        <item x="157"/>
        <item x="182"/>
        <item x="183"/>
        <item x="7"/>
        <item x="34"/>
        <item x="91"/>
        <item x="11"/>
        <item x="17"/>
        <item x="174"/>
        <item x="190"/>
        <item x="152"/>
        <item x="19"/>
        <item x="171"/>
        <item x="197"/>
        <item x="115"/>
        <item x="188"/>
        <item x="4"/>
        <item x="150"/>
        <item x="114"/>
        <item x="151"/>
        <item x="172"/>
        <item x="18"/>
        <item x="1"/>
        <item x="175"/>
        <item x="155"/>
        <item x="30"/>
        <item x="122"/>
        <item x="118"/>
        <item x="217"/>
        <item x="158"/>
        <item x="129"/>
        <item x="137"/>
        <item x="0"/>
        <item x="146"/>
        <item x="177"/>
        <item x="198"/>
        <item x="10"/>
        <item x="154"/>
        <item x="189"/>
        <item x="179"/>
        <item x="187"/>
        <item x="147"/>
        <item x="156"/>
        <item x="149"/>
        <item x="139"/>
        <item x="126"/>
        <item x="6"/>
        <item x="196"/>
        <item x="125"/>
        <item x="186"/>
        <item x="117"/>
        <item x="133"/>
        <item x="121"/>
        <item x="145"/>
        <item x="144"/>
        <item x="131"/>
        <item x="148"/>
        <item x="14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axis="axisPage" showAll="0">
      <items count="4">
        <item x="2"/>
        <item x="1"/>
        <item x="0"/>
        <item t="default"/>
      </items>
    </pivotField>
    <pivotField axis="axisRow" showAll="0" sortType="descending">
      <items count="9">
        <item x="5"/>
        <item x="3"/>
        <item x="4"/>
        <item x="0"/>
        <item x="7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</pivotField>
    <pivotField dataField="1" numFmtId="44" showAll="0"/>
    <pivotField showAll="0"/>
    <pivotField axis="axisPage" showAll="0">
      <items count="4">
        <item m="1" x="2"/>
        <item x="1"/>
        <item x="0"/>
        <item t="default"/>
      </items>
    </pivotField>
  </pivotFields>
  <rowFields count="1">
    <field x="16"/>
  </rowFields>
  <rowItems count="9">
    <i>
      <x v="2"/>
    </i>
    <i>
      <x v="4"/>
    </i>
    <i>
      <x v="3"/>
    </i>
    <i>
      <x v="6"/>
    </i>
    <i>
      <x v="1"/>
    </i>
    <i>
      <x v="7"/>
    </i>
    <i>
      <x/>
    </i>
    <i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19" item="1" hier="-1"/>
    <pageField fld="15" item="1" hier="-1"/>
  </pageFields>
  <dataFields count="11">
    <dataField name="Janeiro - 2017" fld="5" baseField="0" baseItem="0" numFmtId="164"/>
    <dataField name="Fevereiro  - 2017" fld="6" baseField="0" baseItem="0" numFmtId="164"/>
    <dataField name="Março - 2017" fld="7" baseField="0" baseItem="0" numFmtId="164"/>
    <dataField name="Abril - 2017" fld="8" baseField="0" baseItem="0" numFmtId="164"/>
    <dataField name="Maio - 2017" fld="9" baseField="0" baseItem="0" numFmtId="164"/>
    <dataField name="Janeiro - 2018" fld="10" baseField="0" baseItem="0" numFmtId="164"/>
    <dataField name="Fevereiro - 2018" fld="11" baseField="0" baseItem="0" numFmtId="164"/>
    <dataField name="Março - 2018" fld="12" baseField="0" baseItem="0" numFmtId="164"/>
    <dataField name="Abril - 2018" fld="13" baseField="0" baseItem="0" numFmtId="164"/>
    <dataField name="Maio - 2018" fld="14" baseField="0" baseItem="0" numFmtId="164"/>
    <dataField name="Total" fld="17" baseField="0" baseItem="0" numFmtId="44"/>
  </dataFields>
  <formats count="25">
    <format dxfId="271">
      <pivotArea type="all" dataOnly="0" outline="0" fieldPosition="0"/>
    </format>
    <format dxfId="270">
      <pivotArea outline="0" collapsedLevelsAreSubtotals="1" fieldPosition="0"/>
    </format>
    <format dxfId="269">
      <pivotArea type="origin" dataOnly="0" labelOnly="1" outline="0" fieldPosition="0"/>
    </format>
    <format dxfId="268">
      <pivotArea field="19" type="button" dataOnly="0" labelOnly="1" outline="0" axis="axisPage" fieldPosition="0"/>
    </format>
    <format dxfId="267">
      <pivotArea type="topRight" dataOnly="0" labelOnly="1" outline="0" fieldPosition="0"/>
    </format>
    <format dxfId="266">
      <pivotArea field="15" type="button" dataOnly="0" labelOnly="1" outline="0" axis="axisPage" fieldPosition="1"/>
    </format>
    <format dxfId="265">
      <pivotArea dataOnly="0" labelOnly="1" fieldPosition="0">
        <references count="1">
          <reference field="15" count="0"/>
        </references>
      </pivotArea>
    </format>
    <format dxfId="264">
      <pivotArea dataOnly="0" labelOnly="1" grandRow="1" outline="0" fieldPosition="0"/>
    </format>
    <format dxfId="263">
      <pivotArea dataOnly="0" labelOnly="1" grandCol="1" outline="0" fieldPosition="0"/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fieldPosition="0"/>
    </format>
    <format dxfId="259">
      <pivotArea field="19" type="button" dataOnly="0" labelOnly="1" outline="0" axis="axisPage" fieldPosition="0"/>
    </format>
    <format dxfId="258">
      <pivotArea type="topRight" dataOnly="0" labelOnly="1" outline="0" fieldPosition="0"/>
    </format>
    <format dxfId="257">
      <pivotArea field="15" type="button" dataOnly="0" labelOnly="1" outline="0" axis="axisPage" fieldPosition="1"/>
    </format>
    <format dxfId="256">
      <pivotArea dataOnly="0" labelOnly="1" fieldPosition="0">
        <references count="1">
          <reference field="15" count="0"/>
        </references>
      </pivotArea>
    </format>
    <format dxfId="255">
      <pivotArea dataOnly="0" labelOnly="1" grandRow="1" outline="0" fieldPosition="0"/>
    </format>
    <format dxfId="254">
      <pivotArea dataOnly="0" labelOnly="1" grandCol="1" outline="0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15" type="button" dataOnly="0" labelOnly="1" outline="0" axis="axisPage" fieldPosition="1"/>
    </format>
    <format dxfId="250">
      <pivotArea dataOnly="0" labelOnly="1" fieldPosition="0">
        <references count="1">
          <reference field="15" count="0"/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C677F-F58A-478E-8085-5BD19A9F62F7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S13" firstHeaderRow="0" firstDataRow="1" firstDataCol="1" rowPageCount="2" colPageCount="1"/>
  <pivotFields count="20">
    <pivotField numFmtI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" showAll="0"/>
    <pivotField showAll="0"/>
    <pivotField numFmtId="49" showAll="0">
      <items count="23">
        <item x="6"/>
        <item x="0"/>
        <item x="8"/>
        <item x="10"/>
        <item x="9"/>
        <item x="21"/>
        <item x="13"/>
        <item x="4"/>
        <item x="11"/>
        <item x="5"/>
        <item x="19"/>
        <item x="14"/>
        <item x="12"/>
        <item x="15"/>
        <item x="3"/>
        <item x="7"/>
        <item x="1"/>
        <item x="18"/>
        <item x="20"/>
        <item x="16"/>
        <item x="17"/>
        <item x="2"/>
        <item t="default"/>
      </items>
    </pivotField>
    <pivotField showAll="0"/>
    <pivotField dataField="1" numFmtId="164" showAll="0">
      <items count="220">
        <item x="116"/>
        <item x="3"/>
        <item x="64"/>
        <item x="104"/>
        <item x="80"/>
        <item x="109"/>
        <item x="87"/>
        <item x="38"/>
        <item x="51"/>
        <item x="169"/>
        <item x="168"/>
        <item x="84"/>
        <item x="216"/>
        <item x="97"/>
        <item x="81"/>
        <item x="63"/>
        <item x="206"/>
        <item x="8"/>
        <item x="96"/>
        <item x="78"/>
        <item x="205"/>
        <item x="166"/>
        <item x="73"/>
        <item x="74"/>
        <item x="83"/>
        <item x="215"/>
        <item x="66"/>
        <item x="65"/>
        <item x="76"/>
        <item x="138"/>
        <item x="124"/>
        <item x="54"/>
        <item x="110"/>
        <item x="71"/>
        <item x="77"/>
        <item x="32"/>
        <item x="85"/>
        <item x="210"/>
        <item x="62"/>
        <item x="162"/>
        <item x="75"/>
        <item x="130"/>
        <item x="140"/>
        <item x="59"/>
        <item x="193"/>
        <item x="106"/>
        <item x="72"/>
        <item x="212"/>
        <item x="14"/>
        <item x="100"/>
        <item x="37"/>
        <item x="56"/>
        <item x="49"/>
        <item x="43"/>
        <item x="50"/>
        <item x="204"/>
        <item x="107"/>
        <item x="108"/>
        <item x="165"/>
        <item x="70"/>
        <item x="95"/>
        <item x="209"/>
        <item x="135"/>
        <item x="61"/>
        <item x="69"/>
        <item x="39"/>
        <item x="163"/>
        <item x="86"/>
        <item x="27"/>
        <item x="202"/>
        <item x="167"/>
        <item x="40"/>
        <item x="47"/>
        <item x="185"/>
        <item x="55"/>
        <item x="67"/>
        <item x="184"/>
        <item x="94"/>
        <item x="53"/>
        <item x="120"/>
        <item x="101"/>
        <item x="123"/>
        <item x="68"/>
        <item x="200"/>
        <item x="36"/>
        <item x="46"/>
        <item x="33"/>
        <item x="13"/>
        <item x="141"/>
        <item x="58"/>
        <item x="132"/>
        <item x="211"/>
        <item x="194"/>
        <item x="164"/>
        <item x="161"/>
        <item x="48"/>
        <item x="23"/>
        <item x="192"/>
        <item x="191"/>
        <item x="24"/>
        <item x="52"/>
        <item x="29"/>
        <item x="160"/>
        <item x="98"/>
        <item x="99"/>
        <item x="218"/>
        <item x="60"/>
        <item x="208"/>
        <item x="2"/>
        <item x="45"/>
        <item x="201"/>
        <item x="170"/>
        <item x="79"/>
        <item x="82"/>
        <item x="15"/>
        <item x="88"/>
        <item x="214"/>
        <item x="112"/>
        <item x="16"/>
        <item x="21"/>
        <item x="44"/>
        <item x="35"/>
        <item x="9"/>
        <item x="103"/>
        <item x="102"/>
        <item x="93"/>
        <item x="12"/>
        <item x="28"/>
        <item x="153"/>
        <item x="207"/>
        <item x="57"/>
        <item x="178"/>
        <item x="22"/>
        <item x="92"/>
        <item x="90"/>
        <item x="89"/>
        <item x="41"/>
        <item x="26"/>
        <item x="213"/>
        <item x="136"/>
        <item x="42"/>
        <item x="203"/>
        <item x="111"/>
        <item x="195"/>
        <item x="5"/>
        <item x="176"/>
        <item x="113"/>
        <item x="31"/>
        <item x="173"/>
        <item x="119"/>
        <item x="199"/>
        <item x="127"/>
        <item x="159"/>
        <item x="128"/>
        <item x="105"/>
        <item x="181"/>
        <item x="180"/>
        <item x="20"/>
        <item x="134"/>
        <item x="143"/>
        <item x="25"/>
        <item x="157"/>
        <item x="182"/>
        <item x="183"/>
        <item x="7"/>
        <item x="34"/>
        <item x="91"/>
        <item x="11"/>
        <item x="17"/>
        <item x="174"/>
        <item x="190"/>
        <item x="152"/>
        <item x="19"/>
        <item x="171"/>
        <item x="197"/>
        <item x="115"/>
        <item x="188"/>
        <item x="4"/>
        <item x="150"/>
        <item x="114"/>
        <item x="151"/>
        <item x="172"/>
        <item x="18"/>
        <item x="1"/>
        <item x="175"/>
        <item x="155"/>
        <item x="30"/>
        <item x="122"/>
        <item x="118"/>
        <item x="217"/>
        <item x="158"/>
        <item x="129"/>
        <item x="137"/>
        <item x="0"/>
        <item x="146"/>
        <item x="177"/>
        <item x="198"/>
        <item x="10"/>
        <item x="154"/>
        <item x="189"/>
        <item x="179"/>
        <item x="187"/>
        <item x="147"/>
        <item x="156"/>
        <item x="149"/>
        <item x="139"/>
        <item x="126"/>
        <item x="6"/>
        <item x="196"/>
        <item x="125"/>
        <item x="186"/>
        <item x="117"/>
        <item x="133"/>
        <item x="121"/>
        <item x="145"/>
        <item x="144"/>
        <item x="131"/>
        <item x="148"/>
        <item x="14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axis="axisPage" showAll="0">
      <items count="4">
        <item x="2"/>
        <item x="1"/>
        <item x="0"/>
        <item t="default"/>
      </items>
    </pivotField>
    <pivotField axis="axisRow" showAll="0" sortType="descending">
      <items count="9">
        <item x="5"/>
        <item x="3"/>
        <item x="4"/>
        <item x="0"/>
        <item x="7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</pivotField>
    <pivotField dataField="1" numFmtId="44" showAll="0"/>
    <pivotField showAll="0"/>
    <pivotField axis="axisPage" showAll="0">
      <items count="4">
        <item m="1" x="2"/>
        <item x="1"/>
        <item x="0"/>
        <item t="default"/>
      </items>
    </pivotField>
  </pivotFields>
  <rowFields count="1">
    <field x="16"/>
  </rowFields>
  <rowItems count="9">
    <i>
      <x/>
    </i>
    <i>
      <x v="4"/>
    </i>
    <i>
      <x v="6"/>
    </i>
    <i>
      <x v="3"/>
    </i>
    <i>
      <x v="7"/>
    </i>
    <i>
      <x v="5"/>
    </i>
    <i>
      <x v="1"/>
    </i>
    <i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19" item="1" hier="-1"/>
    <pageField fld="15" item="0" hier="-1"/>
  </pageFields>
  <dataFields count="11">
    <dataField name="Janeiro - 2017" fld="5" baseField="0" baseItem="0" numFmtId="164"/>
    <dataField name="Fevereiro  - 2017" fld="6" baseField="0" baseItem="0" numFmtId="164"/>
    <dataField name="Março - 2017" fld="7" baseField="0" baseItem="0" numFmtId="164"/>
    <dataField name="Abril - 2017" fld="8" baseField="0" baseItem="0" numFmtId="164"/>
    <dataField name="Maio - 2017" fld="9" baseField="0" baseItem="0" numFmtId="164"/>
    <dataField name="Janeiro - 2018" fld="10" baseField="0" baseItem="0" numFmtId="164"/>
    <dataField name="Fevereiro - 2018" fld="11" baseField="0" baseItem="0" numFmtId="164"/>
    <dataField name="Março - 2018" fld="12" baseField="0" baseItem="0" numFmtId="164"/>
    <dataField name="Abril - 2018" fld="13" baseField="0" baseItem="0" numFmtId="164"/>
    <dataField name="Maio - 2018" fld="14" baseField="0" baseItem="0" numFmtId="164"/>
    <dataField name="Total" fld="17" baseField="0" baseItem="0" numFmtId="44"/>
  </dataFields>
  <formats count="25">
    <format dxfId="295">
      <pivotArea type="all" dataOnly="0" outline="0" fieldPosition="0"/>
    </format>
    <format dxfId="294">
      <pivotArea outline="0" collapsedLevelsAreSubtotals="1" fieldPosition="0"/>
    </format>
    <format dxfId="293">
      <pivotArea type="origin" dataOnly="0" labelOnly="1" outline="0" fieldPosition="0"/>
    </format>
    <format dxfId="292">
      <pivotArea field="19" type="button" dataOnly="0" labelOnly="1" outline="0" axis="axisPage" fieldPosition="0"/>
    </format>
    <format dxfId="291">
      <pivotArea type="topRight" dataOnly="0" labelOnly="1" outline="0" fieldPosition="0"/>
    </format>
    <format dxfId="290">
      <pivotArea field="15" type="button" dataOnly="0" labelOnly="1" outline="0" axis="axisPage" fieldPosition="1"/>
    </format>
    <format dxfId="289">
      <pivotArea dataOnly="0" labelOnly="1" fieldPosition="0">
        <references count="1">
          <reference field="15" count="0"/>
        </references>
      </pivotArea>
    </format>
    <format dxfId="288">
      <pivotArea dataOnly="0" labelOnly="1" grandRow="1" outline="0" fieldPosition="0"/>
    </format>
    <format dxfId="287">
      <pivotArea dataOnly="0" labelOnly="1" grandCol="1" outline="0" fieldPosition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type="origin" dataOnly="0" labelOnly="1" outline="0" fieldPosition="0"/>
    </format>
    <format dxfId="283">
      <pivotArea field="19" type="button" dataOnly="0" labelOnly="1" outline="0" axis="axisPage" fieldPosition="0"/>
    </format>
    <format dxfId="282">
      <pivotArea type="topRight" dataOnly="0" labelOnly="1" outline="0" fieldPosition="0"/>
    </format>
    <format dxfId="281">
      <pivotArea field="15" type="button" dataOnly="0" labelOnly="1" outline="0" axis="axisPage" fieldPosition="1"/>
    </format>
    <format dxfId="280">
      <pivotArea dataOnly="0" labelOnly="1" fieldPosition="0">
        <references count="1">
          <reference field="15" count="0"/>
        </references>
      </pivotArea>
    </format>
    <format dxfId="279">
      <pivotArea dataOnly="0" labelOnly="1" grandRow="1" outline="0" fieldPosition="0"/>
    </format>
    <format dxfId="278">
      <pivotArea dataOnly="0" labelOnly="1" grandCol="1" outline="0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field="15" type="button" dataOnly="0" labelOnly="1" outline="0" axis="axisPage" fieldPosition="1"/>
    </format>
    <format dxfId="274">
      <pivotArea dataOnly="0" labelOnly="1" fieldPosition="0">
        <references count="1">
          <reference field="15" count="0"/>
        </references>
      </pivotArea>
    </format>
    <format dxfId="273">
      <pivotArea dataOnly="0" labelOnly="1" grandRow="1" outline="0" fieldPosition="0"/>
    </format>
    <format dxfId="27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EADC6-394D-4E05-81AF-91E8DE0F2011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20">
    <pivotField numFmtI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" showAll="0"/>
    <pivotField showAll="0"/>
    <pivotField axis="axisPage" numFmtId="49" showAll="0">
      <items count="23">
        <item x="6"/>
        <item x="0"/>
        <item x="8"/>
        <item x="10"/>
        <item x="9"/>
        <item x="21"/>
        <item x="13"/>
        <item x="4"/>
        <item x="11"/>
        <item x="5"/>
        <item x="19"/>
        <item x="14"/>
        <item x="12"/>
        <item x="15"/>
        <item x="3"/>
        <item x="7"/>
        <item x="1"/>
        <item x="18"/>
        <item x="20"/>
        <item x="16"/>
        <item x="17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44" showAll="0"/>
    <pivotField showAll="0"/>
    <pivotField axis="axisCol" showAll="0">
      <items count="4">
        <item m="1" x="2"/>
        <item x="1"/>
        <item x="0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Soma de Valores2" fld="17" baseField="0" baseItem="0" numFmtId="44"/>
  </dataFields>
  <formats count="30">
    <format dxfId="325">
      <pivotArea type="all" dataOnly="0" outline="0" fieldPosition="0"/>
    </format>
    <format dxfId="324">
      <pivotArea outline="0" collapsedLevelsAreSubtotals="1" fieldPosition="0"/>
    </format>
    <format dxfId="323">
      <pivotArea type="origin" dataOnly="0" labelOnly="1" outline="0" fieldPosition="0"/>
    </format>
    <format dxfId="322">
      <pivotArea field="19" type="button" dataOnly="0" labelOnly="1" outline="0" axis="axisCol" fieldPosition="0"/>
    </format>
    <format dxfId="321">
      <pivotArea type="topRight" dataOnly="0" labelOnly="1" outline="0" fieldPosition="0"/>
    </format>
    <format dxfId="320">
      <pivotArea field="15" type="button" dataOnly="0" labelOnly="1" outline="0" axis="axisRow" fieldPosition="0"/>
    </format>
    <format dxfId="319">
      <pivotArea dataOnly="0" labelOnly="1" fieldPosition="0">
        <references count="1">
          <reference field="15" count="0"/>
        </references>
      </pivotArea>
    </format>
    <format dxfId="318">
      <pivotArea dataOnly="0" labelOnly="1" grandRow="1" outline="0" fieldPosition="0"/>
    </format>
    <format dxfId="317">
      <pivotArea dataOnly="0" labelOnly="1" fieldPosition="0">
        <references count="1">
          <reference field="19" count="0"/>
        </references>
      </pivotArea>
    </format>
    <format dxfId="316">
      <pivotArea dataOnly="0" labelOnly="1" grandCol="1" outline="0" fieldPosition="0"/>
    </format>
    <format dxfId="315">
      <pivotArea type="all" dataOnly="0" outline="0" fieldPosition="0"/>
    </format>
    <format dxfId="314">
      <pivotArea outline="0" collapsedLevelsAreSubtotals="1" fieldPosition="0"/>
    </format>
    <format dxfId="313">
      <pivotArea type="origin" dataOnly="0" labelOnly="1" outline="0" fieldPosition="0"/>
    </format>
    <format dxfId="312">
      <pivotArea field="19" type="button" dataOnly="0" labelOnly="1" outline="0" axis="axisCol" fieldPosition="0"/>
    </format>
    <format dxfId="311">
      <pivotArea type="topRight" dataOnly="0" labelOnly="1" outline="0" fieldPosition="0"/>
    </format>
    <format dxfId="310">
      <pivotArea field="15" type="button" dataOnly="0" labelOnly="1" outline="0" axis="axisRow" fieldPosition="0"/>
    </format>
    <format dxfId="309">
      <pivotArea dataOnly="0" labelOnly="1" fieldPosition="0">
        <references count="1">
          <reference field="15" count="0"/>
        </references>
      </pivotArea>
    </format>
    <format dxfId="308">
      <pivotArea dataOnly="0" labelOnly="1" grandRow="1" outline="0" fieldPosition="0"/>
    </format>
    <format dxfId="307">
      <pivotArea dataOnly="0" labelOnly="1" fieldPosition="0">
        <references count="1">
          <reference field="19" count="0"/>
        </references>
      </pivotArea>
    </format>
    <format dxfId="306">
      <pivotArea dataOnly="0" labelOnly="1" grandCol="1" outline="0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type="origin" dataOnly="0" labelOnly="1" outline="0" fieldPosition="0"/>
    </format>
    <format dxfId="302">
      <pivotArea field="19" type="button" dataOnly="0" labelOnly="1" outline="0" axis="axisCol" fieldPosition="0"/>
    </format>
    <format dxfId="301">
      <pivotArea type="topRight" dataOnly="0" labelOnly="1" outline="0" fieldPosition="0"/>
    </format>
    <format dxfId="300">
      <pivotArea field="15" type="button" dataOnly="0" labelOnly="1" outline="0" axis="axisRow" fieldPosition="0"/>
    </format>
    <format dxfId="299">
      <pivotArea dataOnly="0" labelOnly="1" fieldPosition="0">
        <references count="1">
          <reference field="15" count="0"/>
        </references>
      </pivotArea>
    </format>
    <format dxfId="298">
      <pivotArea dataOnly="0" labelOnly="1" grandRow="1" outline="0" fieldPosition="0"/>
    </format>
    <format dxfId="297">
      <pivotArea dataOnly="0" labelOnly="1" fieldPosition="0">
        <references count="1">
          <reference field="19" count="0"/>
        </references>
      </pivotArea>
    </format>
    <format dxfId="29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D108-DCC7-4E31-83EE-B0B081BBADB4}" name="Tabela dinâ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2:S41" firstHeaderRow="0" firstDataRow="1" firstDataCol="1" rowPageCount="2" colPageCount="1"/>
  <pivotFields count="20">
    <pivotField numFmtI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" showAll="0"/>
    <pivotField showAll="0"/>
    <pivotField numFmtId="49" showAll="0">
      <items count="23">
        <item x="6"/>
        <item x="0"/>
        <item x="8"/>
        <item x="10"/>
        <item x="9"/>
        <item x="21"/>
        <item x="13"/>
        <item x="4"/>
        <item x="11"/>
        <item x="5"/>
        <item x="19"/>
        <item x="14"/>
        <item x="12"/>
        <item x="15"/>
        <item x="3"/>
        <item x="7"/>
        <item x="1"/>
        <item x="18"/>
        <item x="20"/>
        <item x="16"/>
        <item x="17"/>
        <item x="2"/>
        <item t="default"/>
      </items>
    </pivotField>
    <pivotField showAll="0"/>
    <pivotField dataField="1" numFmtId="164" showAll="0">
      <items count="220">
        <item x="116"/>
        <item x="3"/>
        <item x="64"/>
        <item x="104"/>
        <item x="80"/>
        <item x="109"/>
        <item x="87"/>
        <item x="38"/>
        <item x="51"/>
        <item x="169"/>
        <item x="168"/>
        <item x="84"/>
        <item x="216"/>
        <item x="97"/>
        <item x="81"/>
        <item x="63"/>
        <item x="206"/>
        <item x="8"/>
        <item x="96"/>
        <item x="78"/>
        <item x="205"/>
        <item x="166"/>
        <item x="73"/>
        <item x="74"/>
        <item x="83"/>
        <item x="215"/>
        <item x="66"/>
        <item x="65"/>
        <item x="76"/>
        <item x="138"/>
        <item x="124"/>
        <item x="54"/>
        <item x="110"/>
        <item x="71"/>
        <item x="77"/>
        <item x="32"/>
        <item x="85"/>
        <item x="210"/>
        <item x="62"/>
        <item x="162"/>
        <item x="75"/>
        <item x="130"/>
        <item x="140"/>
        <item x="59"/>
        <item x="193"/>
        <item x="106"/>
        <item x="72"/>
        <item x="212"/>
        <item x="14"/>
        <item x="100"/>
        <item x="37"/>
        <item x="56"/>
        <item x="49"/>
        <item x="43"/>
        <item x="50"/>
        <item x="204"/>
        <item x="107"/>
        <item x="108"/>
        <item x="165"/>
        <item x="70"/>
        <item x="95"/>
        <item x="209"/>
        <item x="135"/>
        <item x="61"/>
        <item x="69"/>
        <item x="39"/>
        <item x="163"/>
        <item x="86"/>
        <item x="27"/>
        <item x="202"/>
        <item x="167"/>
        <item x="40"/>
        <item x="47"/>
        <item x="185"/>
        <item x="55"/>
        <item x="67"/>
        <item x="184"/>
        <item x="94"/>
        <item x="53"/>
        <item x="120"/>
        <item x="101"/>
        <item x="123"/>
        <item x="68"/>
        <item x="200"/>
        <item x="36"/>
        <item x="46"/>
        <item x="33"/>
        <item x="13"/>
        <item x="141"/>
        <item x="58"/>
        <item x="132"/>
        <item x="211"/>
        <item x="194"/>
        <item x="164"/>
        <item x="161"/>
        <item x="48"/>
        <item x="23"/>
        <item x="192"/>
        <item x="191"/>
        <item x="24"/>
        <item x="52"/>
        <item x="29"/>
        <item x="160"/>
        <item x="98"/>
        <item x="99"/>
        <item x="218"/>
        <item x="60"/>
        <item x="208"/>
        <item x="2"/>
        <item x="45"/>
        <item x="201"/>
        <item x="170"/>
        <item x="79"/>
        <item x="82"/>
        <item x="15"/>
        <item x="88"/>
        <item x="214"/>
        <item x="112"/>
        <item x="16"/>
        <item x="21"/>
        <item x="44"/>
        <item x="35"/>
        <item x="9"/>
        <item x="103"/>
        <item x="102"/>
        <item x="93"/>
        <item x="12"/>
        <item x="28"/>
        <item x="153"/>
        <item x="207"/>
        <item x="57"/>
        <item x="178"/>
        <item x="22"/>
        <item x="92"/>
        <item x="90"/>
        <item x="89"/>
        <item x="41"/>
        <item x="26"/>
        <item x="213"/>
        <item x="136"/>
        <item x="42"/>
        <item x="203"/>
        <item x="111"/>
        <item x="195"/>
        <item x="5"/>
        <item x="176"/>
        <item x="113"/>
        <item x="31"/>
        <item x="173"/>
        <item x="119"/>
        <item x="199"/>
        <item x="127"/>
        <item x="159"/>
        <item x="128"/>
        <item x="105"/>
        <item x="181"/>
        <item x="180"/>
        <item x="20"/>
        <item x="134"/>
        <item x="143"/>
        <item x="25"/>
        <item x="157"/>
        <item x="182"/>
        <item x="183"/>
        <item x="7"/>
        <item x="34"/>
        <item x="91"/>
        <item x="11"/>
        <item x="17"/>
        <item x="174"/>
        <item x="190"/>
        <item x="152"/>
        <item x="19"/>
        <item x="171"/>
        <item x="197"/>
        <item x="115"/>
        <item x="188"/>
        <item x="4"/>
        <item x="150"/>
        <item x="114"/>
        <item x="151"/>
        <item x="172"/>
        <item x="18"/>
        <item x="1"/>
        <item x="175"/>
        <item x="155"/>
        <item x="30"/>
        <item x="122"/>
        <item x="118"/>
        <item x="217"/>
        <item x="158"/>
        <item x="129"/>
        <item x="137"/>
        <item x="0"/>
        <item x="146"/>
        <item x="177"/>
        <item x="198"/>
        <item x="10"/>
        <item x="154"/>
        <item x="189"/>
        <item x="179"/>
        <item x="187"/>
        <item x="147"/>
        <item x="156"/>
        <item x="149"/>
        <item x="139"/>
        <item x="126"/>
        <item x="6"/>
        <item x="196"/>
        <item x="125"/>
        <item x="186"/>
        <item x="117"/>
        <item x="133"/>
        <item x="121"/>
        <item x="145"/>
        <item x="144"/>
        <item x="131"/>
        <item x="148"/>
        <item x="14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axis="axisPage" showAll="0">
      <items count="4">
        <item x="2"/>
        <item x="1"/>
        <item x="0"/>
        <item t="default"/>
      </items>
    </pivotField>
    <pivotField axis="axisRow" showAll="0" sortType="descending">
      <items count="9">
        <item x="5"/>
        <item x="3"/>
        <item x="4"/>
        <item x="0"/>
        <item x="7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</pivotField>
    <pivotField dataField="1" numFmtId="44" showAll="0"/>
    <pivotField showAll="0"/>
    <pivotField axis="axisPage" showAll="0">
      <items count="4">
        <item m="1" x="2"/>
        <item x="1"/>
        <item x="0"/>
        <item t="default"/>
      </items>
    </pivotField>
  </pivotFields>
  <rowFields count="1">
    <field x="16"/>
  </rowFields>
  <rowItems count="9">
    <i>
      <x v="6"/>
    </i>
    <i>
      <x v="3"/>
    </i>
    <i>
      <x/>
    </i>
    <i>
      <x v="5"/>
    </i>
    <i>
      <x v="1"/>
    </i>
    <i>
      <x v="2"/>
    </i>
    <i>
      <x v="7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19" item="1" hier="-1"/>
    <pageField fld="15" item="2" hier="-1"/>
  </pageFields>
  <dataFields count="11">
    <dataField name="Janeiro - 2017" fld="5" baseField="0" baseItem="0" numFmtId="164"/>
    <dataField name="Fevereiro  - 2017" fld="6" baseField="0" baseItem="0" numFmtId="164"/>
    <dataField name="Março - 2017" fld="7" baseField="0" baseItem="0" numFmtId="164"/>
    <dataField name="Abril - 2017" fld="8" baseField="0" baseItem="0" numFmtId="164"/>
    <dataField name="Maio - 2017" fld="9" baseField="0" baseItem="0" numFmtId="164"/>
    <dataField name="Janeiro - 2018" fld="10" baseField="0" baseItem="0" numFmtId="164"/>
    <dataField name="Fevereiro - 2018" fld="11" baseField="0" baseItem="0" numFmtId="164"/>
    <dataField name="Março - 2018" fld="12" baseField="0" baseItem="0" numFmtId="164"/>
    <dataField name="Abril - 2018" fld="13" baseField="0" baseItem="0" numFmtId="164"/>
    <dataField name="Maio - 2018" fld="14" baseField="0" baseItem="0" numFmtId="164"/>
    <dataField name="Total" fld="17" baseField="0" baseItem="0" numFmtId="44"/>
  </dataFields>
  <formats count="25">
    <format dxfId="349">
      <pivotArea type="all" dataOnly="0" outline="0" fieldPosition="0"/>
    </format>
    <format dxfId="348">
      <pivotArea outline="0" collapsedLevelsAreSubtotals="1" fieldPosition="0"/>
    </format>
    <format dxfId="347">
      <pivotArea type="origin" dataOnly="0" labelOnly="1" outline="0" fieldPosition="0"/>
    </format>
    <format dxfId="346">
      <pivotArea field="19" type="button" dataOnly="0" labelOnly="1" outline="0" axis="axisPage" fieldPosition="0"/>
    </format>
    <format dxfId="345">
      <pivotArea type="topRight" dataOnly="0" labelOnly="1" outline="0" fieldPosition="0"/>
    </format>
    <format dxfId="344">
      <pivotArea field="15" type="button" dataOnly="0" labelOnly="1" outline="0" axis="axisPage" fieldPosition="1"/>
    </format>
    <format dxfId="343">
      <pivotArea dataOnly="0" labelOnly="1" fieldPosition="0">
        <references count="1">
          <reference field="15" count="0"/>
        </references>
      </pivotArea>
    </format>
    <format dxfId="342">
      <pivotArea dataOnly="0" labelOnly="1" grandRow="1" outline="0" fieldPosition="0"/>
    </format>
    <format dxfId="341">
      <pivotArea dataOnly="0" labelOnly="1" grandCol="1" outline="0" fieldPosition="0"/>
    </format>
    <format dxfId="340">
      <pivotArea type="all" dataOnly="0" outline="0" fieldPosition="0"/>
    </format>
    <format dxfId="339">
      <pivotArea outline="0" collapsedLevelsAreSubtotals="1" fieldPosition="0"/>
    </format>
    <format dxfId="338">
      <pivotArea type="origin" dataOnly="0" labelOnly="1" outline="0" fieldPosition="0"/>
    </format>
    <format dxfId="337">
      <pivotArea field="19" type="button" dataOnly="0" labelOnly="1" outline="0" axis="axisPage" fieldPosition="0"/>
    </format>
    <format dxfId="336">
      <pivotArea type="topRight" dataOnly="0" labelOnly="1" outline="0" fieldPosition="0"/>
    </format>
    <format dxfId="335">
      <pivotArea field="15" type="button" dataOnly="0" labelOnly="1" outline="0" axis="axisPage" fieldPosition="1"/>
    </format>
    <format dxfId="334">
      <pivotArea dataOnly="0" labelOnly="1" fieldPosition="0">
        <references count="1">
          <reference field="15" count="0"/>
        </references>
      </pivotArea>
    </format>
    <format dxfId="333">
      <pivotArea dataOnly="0" labelOnly="1" grandRow="1" outline="0" fieldPosition="0"/>
    </format>
    <format dxfId="332">
      <pivotArea dataOnly="0" labelOnly="1" grandCol="1" outline="0" fieldPosition="0"/>
    </format>
    <format dxfId="331">
      <pivotArea type="all" dataOnly="0" outline="0" fieldPosition="0"/>
    </format>
    <format dxfId="330">
      <pivotArea outline="0" collapsedLevelsAreSubtotals="1" fieldPosition="0"/>
    </format>
    <format dxfId="329">
      <pivotArea field="15" type="button" dataOnly="0" labelOnly="1" outline="0" axis="axisPage" fieldPosition="1"/>
    </format>
    <format dxfId="328">
      <pivotArea dataOnly="0" labelOnly="1" fieldPosition="0">
        <references count="1">
          <reference field="15" count="0"/>
        </references>
      </pivotArea>
    </format>
    <format dxfId="327">
      <pivotArea dataOnly="0" labelOnly="1" grandRow="1" outline="0" fieldPosition="0"/>
    </format>
    <format dxfId="32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DCCC6-CD50-4BCC-949F-A8C067F679CF}" name="Tabela dinâ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3:J71" firstHeaderRow="0" firstDataRow="1" firstDataCol="1" rowPageCount="1" colPageCount="1"/>
  <pivotFields count="22">
    <pivotField numFmtId="1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0"/>
        <item x="1"/>
        <item t="default"/>
      </items>
    </pivotField>
    <pivotField numFmtId="49" showAll="0"/>
    <pivotField axis="axisRow" showAll="0" sortType="descending">
      <items count="106">
        <item x="47"/>
        <item x="48"/>
        <item x="51"/>
        <item x="52"/>
        <item x="49"/>
        <item x="50"/>
        <item x="55"/>
        <item x="54"/>
        <item x="53"/>
        <item x="31"/>
        <item x="34"/>
        <item x="33"/>
        <item x="32"/>
        <item x="29"/>
        <item x="30"/>
        <item x="104"/>
        <item x="80"/>
        <item x="85"/>
        <item x="81"/>
        <item x="83"/>
        <item x="87"/>
        <item x="84"/>
        <item x="86"/>
        <item x="82"/>
        <item x="38"/>
        <item x="45"/>
        <item x="37"/>
        <item x="42"/>
        <item x="40"/>
        <item x="39"/>
        <item x="41"/>
        <item x="43"/>
        <item x="35"/>
        <item x="36"/>
        <item x="44"/>
        <item x="46"/>
        <item x="15"/>
        <item x="28"/>
        <item x="24"/>
        <item x="25"/>
        <item x="21"/>
        <item x="27"/>
        <item x="18"/>
        <item x="20"/>
        <item x="26"/>
        <item x="19"/>
        <item x="17"/>
        <item x="13"/>
        <item x="23"/>
        <item x="16"/>
        <item x="14"/>
        <item x="22"/>
        <item x="2"/>
        <item x="0"/>
        <item x="6"/>
        <item x="4"/>
        <item x="12"/>
        <item x="3"/>
        <item x="8"/>
        <item x="7"/>
        <item x="10"/>
        <item x="5"/>
        <item x="1"/>
        <item x="11"/>
        <item x="9"/>
        <item x="56"/>
        <item x="73"/>
        <item x="78"/>
        <item x="79"/>
        <item x="76"/>
        <item x="75"/>
        <item x="77"/>
        <item x="74"/>
        <item x="70"/>
        <item x="72"/>
        <item x="71"/>
        <item x="60"/>
        <item x="67"/>
        <item x="68"/>
        <item x="64"/>
        <item x="63"/>
        <item x="62"/>
        <item x="61"/>
        <item x="69"/>
        <item x="59"/>
        <item x="65"/>
        <item x="66"/>
        <item x="101"/>
        <item x="89"/>
        <item x="98"/>
        <item x="88"/>
        <item x="93"/>
        <item x="91"/>
        <item x="100"/>
        <item x="90"/>
        <item x="97"/>
        <item x="94"/>
        <item x="95"/>
        <item x="96"/>
        <item x="99"/>
        <item x="92"/>
        <item x="57"/>
        <item x="58"/>
        <item x="102"/>
        <item x="10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>
      <items count="9">
        <item x="5"/>
        <item x="3"/>
        <item x="4"/>
        <item x="0"/>
        <item x="7"/>
        <item x="1"/>
        <item x="2"/>
        <item x="6"/>
        <item t="default"/>
      </items>
    </pivotField>
    <pivotField dataField="1" numFmtId="44" showAll="0"/>
    <pivotField showAll="0"/>
    <pivotField axis="axisPage" showAll="0">
      <items count="3">
        <item x="1"/>
        <item x="0"/>
        <item t="default"/>
      </items>
    </pivotField>
    <pivotField dataField="1" numFmtId="164" showAll="0">
      <items count="292">
        <item x="55"/>
        <item x="59"/>
        <item x="58"/>
        <item x="56"/>
        <item x="57"/>
        <item x="60"/>
        <item x="3"/>
        <item x="136"/>
        <item x="9"/>
        <item x="89"/>
        <item x="124"/>
        <item x="282"/>
        <item x="98"/>
        <item x="188"/>
        <item x="218"/>
        <item x="265"/>
        <item x="88"/>
        <item x="206"/>
        <item x="177"/>
        <item x="91"/>
        <item x="141"/>
        <item x="210"/>
        <item x="65"/>
        <item x="221"/>
        <item x="127"/>
        <item x="54"/>
        <item x="262"/>
        <item x="179"/>
        <item x="87"/>
        <item x="104"/>
        <item x="289"/>
        <item x="34"/>
        <item x="160"/>
        <item x="286"/>
        <item x="149"/>
        <item x="148"/>
        <item x="115"/>
        <item x="278"/>
        <item x="99"/>
        <item x="128"/>
        <item x="97"/>
        <item x="73"/>
        <item x="132"/>
        <item x="83"/>
        <item x="114"/>
        <item x="102"/>
        <item x="74"/>
        <item x="94"/>
        <item x="220"/>
        <item x="252"/>
        <item x="134"/>
        <item x="277"/>
        <item x="274"/>
        <item x="251"/>
        <item x="253"/>
        <item x="84"/>
        <item x="103"/>
        <item x="216"/>
        <item x="30"/>
        <item x="92"/>
        <item x="63"/>
        <item x="279"/>
        <item x="238"/>
        <item x="266"/>
        <item x="142"/>
        <item x="75"/>
        <item x="284"/>
        <item x="272"/>
        <item x="121"/>
        <item x="81"/>
        <item x="174"/>
        <item x="85"/>
        <item x="122"/>
        <item x="72"/>
        <item x="212"/>
        <item x="207"/>
        <item x="76"/>
        <item x="69"/>
        <item x="285"/>
        <item x="288"/>
        <item x="100"/>
        <item x="86"/>
        <item x="82"/>
        <item x="96"/>
        <item x="247"/>
        <item x="118"/>
        <item x="165"/>
        <item x="52"/>
        <item x="130"/>
        <item x="66"/>
        <item x="45"/>
        <item x="40"/>
        <item x="80"/>
        <item x="214"/>
        <item x="264"/>
        <item x="39"/>
        <item x="5"/>
        <item x="53"/>
        <item x="215"/>
        <item x="147"/>
        <item x="267"/>
        <item x="113"/>
        <item x="135"/>
        <item x="79"/>
        <item x="283"/>
        <item x="28"/>
        <item x="131"/>
        <item x="71"/>
        <item x="290"/>
        <item x="208"/>
        <item x="139"/>
        <item x="271"/>
        <item x="276"/>
        <item x="154"/>
        <item x="41"/>
        <item x="95"/>
        <item x="219"/>
        <item x="211"/>
        <item x="133"/>
        <item x="217"/>
        <item x="77"/>
        <item x="201"/>
        <item x="112"/>
        <item x="157"/>
        <item x="120"/>
        <item x="204"/>
        <item x="50"/>
        <item x="48"/>
        <item x="49"/>
        <item x="111"/>
        <item x="64"/>
        <item x="119"/>
        <item x="261"/>
        <item x="38"/>
        <item x="259"/>
        <item x="287"/>
        <item x="137"/>
        <item x="269"/>
        <item x="273"/>
        <item x="15"/>
        <item x="275"/>
        <item x="35"/>
        <item x="42"/>
        <item x="270"/>
        <item x="254"/>
        <item x="223"/>
        <item x="51"/>
        <item x="205"/>
        <item x="14"/>
        <item x="24"/>
        <item x="68"/>
        <item x="78"/>
        <item x="209"/>
        <item x="248"/>
        <item x="143"/>
        <item x="62"/>
        <item x="101"/>
        <item x="249"/>
        <item x="222"/>
        <item x="31"/>
        <item x="25"/>
        <item x="245"/>
        <item x="116"/>
        <item x="117"/>
        <item x="2"/>
        <item x="61"/>
        <item x="246"/>
        <item x="93"/>
        <item x="47"/>
        <item x="227"/>
        <item x="180"/>
        <item x="158"/>
        <item x="167"/>
        <item x="268"/>
        <item x="226"/>
        <item x="46"/>
        <item x="70"/>
        <item x="260"/>
        <item x="16"/>
        <item x="228"/>
        <item x="105"/>
        <item x="37"/>
        <item x="22"/>
        <item x="10"/>
        <item x="263"/>
        <item x="213"/>
        <item x="125"/>
        <item x="110"/>
        <item x="197"/>
        <item x="140"/>
        <item x="90"/>
        <item x="126"/>
        <item x="13"/>
        <item x="23"/>
        <item x="193"/>
        <item x="230"/>
        <item x="43"/>
        <item x="234"/>
        <item x="29"/>
        <item x="144"/>
        <item x="224"/>
        <item x="109"/>
        <item x="17"/>
        <item x="123"/>
        <item x="107"/>
        <item x="106"/>
        <item x="67"/>
        <item x="250"/>
        <item x="225"/>
        <item x="146"/>
        <item x="6"/>
        <item x="33"/>
        <item x="129"/>
        <item x="44"/>
        <item x="232"/>
        <item x="21"/>
        <item x="176"/>
        <item x="27"/>
        <item x="258"/>
        <item x="171"/>
        <item x="256"/>
        <item x="200"/>
        <item x="163"/>
        <item x="192"/>
        <item x="203"/>
        <item x="18"/>
        <item x="26"/>
        <item x="198"/>
        <item x="108"/>
        <item x="12"/>
        <item x="169"/>
        <item x="8"/>
        <item x="195"/>
        <item x="196"/>
        <item x="153"/>
        <item x="20"/>
        <item x="237"/>
        <item x="175"/>
        <item x="138"/>
        <item x="162"/>
        <item x="242"/>
        <item x="36"/>
        <item x="280"/>
        <item x="191"/>
        <item x="236"/>
        <item x="229"/>
        <item x="239"/>
        <item x="244"/>
        <item x="182"/>
        <item x="190"/>
        <item x="4"/>
        <item x="235"/>
        <item x="150"/>
        <item x="156"/>
        <item x="194"/>
        <item x="281"/>
        <item x="19"/>
        <item x="241"/>
        <item x="257"/>
        <item x="172"/>
        <item x="32"/>
        <item x="255"/>
        <item x="233"/>
        <item x="1"/>
        <item x="145"/>
        <item x="164"/>
        <item x="152"/>
        <item x="0"/>
        <item x="170"/>
        <item x="202"/>
        <item x="240"/>
        <item x="178"/>
        <item x="199"/>
        <item x="173"/>
        <item x="11"/>
        <item x="231"/>
        <item x="243"/>
        <item x="189"/>
        <item x="186"/>
        <item x="159"/>
        <item x="168"/>
        <item x="7"/>
        <item x="161"/>
        <item x="155"/>
        <item x="151"/>
        <item x="184"/>
        <item x="183"/>
        <item x="166"/>
        <item x="187"/>
        <item x="185"/>
        <item x="181"/>
        <item t="default"/>
      </items>
    </pivotField>
    <pivotField dataField="1" numFmtId="164" showAll="0"/>
  </pivotFields>
  <rowFields count="2">
    <field x="15"/>
    <field x="4"/>
  </rowFields>
  <rowItems count="58">
    <i>
      <x/>
    </i>
    <i r="1">
      <x v="82"/>
    </i>
    <i r="1">
      <x v="16"/>
    </i>
    <i r="1">
      <x v="76"/>
    </i>
    <i r="1">
      <x v="73"/>
    </i>
    <i r="1">
      <x v="23"/>
    </i>
    <i r="1">
      <x v="74"/>
    </i>
    <i r="1">
      <x v="66"/>
    </i>
    <i r="1">
      <x v="83"/>
    </i>
    <i r="1">
      <x v="79"/>
    </i>
    <i r="1">
      <x v="103"/>
    </i>
    <i r="1">
      <x v="104"/>
    </i>
    <i r="1">
      <x v="15"/>
    </i>
    <i r="1">
      <x v="90"/>
    </i>
    <i r="1">
      <x v="75"/>
    </i>
    <i r="1">
      <x v="22"/>
    </i>
    <i r="1">
      <x v="87"/>
    </i>
    <i r="1">
      <x v="94"/>
    </i>
    <i r="1">
      <x v="92"/>
    </i>
    <i r="1">
      <x v="89"/>
    </i>
    <i r="1">
      <x v="17"/>
    </i>
    <i r="1">
      <x v="21"/>
    </i>
    <i r="1">
      <x v="88"/>
    </i>
    <i r="1">
      <x v="20"/>
    </i>
    <i r="1">
      <x v="93"/>
    </i>
    <i r="1">
      <x v="19"/>
    </i>
    <i r="1">
      <x v="69"/>
    </i>
    <i r="1">
      <x v="70"/>
    </i>
    <i r="1">
      <x v="91"/>
    </i>
    <i r="1">
      <x v="97"/>
    </i>
    <i>
      <x v="1"/>
    </i>
    <i r="1">
      <x v="102"/>
    </i>
    <i r="1">
      <x v="101"/>
    </i>
    <i r="1">
      <x v="65"/>
    </i>
    <i r="1">
      <x/>
    </i>
    <i r="1">
      <x v="6"/>
    </i>
    <i r="1">
      <x v="5"/>
    </i>
    <i r="1">
      <x v="4"/>
    </i>
    <i r="1">
      <x v="3"/>
    </i>
    <i r="1">
      <x v="7"/>
    </i>
    <i>
      <x v="2"/>
    </i>
    <i r="1">
      <x v="62"/>
    </i>
    <i r="1">
      <x v="50"/>
    </i>
    <i r="1">
      <x v="52"/>
    </i>
    <i r="1">
      <x v="36"/>
    </i>
    <i r="1">
      <x v="14"/>
    </i>
    <i r="1">
      <x v="63"/>
    </i>
    <i r="1">
      <x v="33"/>
    </i>
    <i r="1">
      <x v="40"/>
    </i>
    <i r="1">
      <x v="9"/>
    </i>
    <i r="1">
      <x v="24"/>
    </i>
    <i r="1">
      <x v="10"/>
    </i>
    <i r="1">
      <x v="25"/>
    </i>
    <i r="1">
      <x v="26"/>
    </i>
    <i r="1">
      <x v="27"/>
    </i>
    <i r="1">
      <x v="37"/>
    </i>
    <i r="1"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9" item="0" hier="-1"/>
  </pageFields>
  <dataFields count="3">
    <dataField name="Total 2017 " fld="20" baseField="0" baseItem="0" numFmtId="164"/>
    <dataField name="Total 2018 " fld="21" baseField="0" baseItem="0" numFmtId="164"/>
    <dataField name="Total Geral" fld="17" baseField="0" baseItem="0" numFmtId="44"/>
  </dataFields>
  <formats count="27"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15" type="button" dataOnly="0" labelOnly="1" outline="0" axis="axisRow" fieldPosition="0"/>
    </format>
    <format dxfId="207">
      <pivotArea dataOnly="0" labelOnly="1" fieldPosition="0">
        <references count="1">
          <reference field="15" count="0"/>
        </references>
      </pivotArea>
    </format>
    <format dxfId="206">
      <pivotArea dataOnly="0" labelOnly="1" grandRow="1" outline="0" fieldPosition="0"/>
    </format>
    <format dxfId="205">
      <pivotArea dataOnly="0" labelOnly="1" fieldPosition="0">
        <references count="2">
          <reference field="4" count="29">
            <x v="15"/>
            <x v="16"/>
            <x v="17"/>
            <x v="19"/>
            <x v="20"/>
            <x v="21"/>
            <x v="22"/>
            <x v="23"/>
            <x v="66"/>
            <x v="69"/>
            <x v="70"/>
            <x v="73"/>
            <x v="74"/>
            <x v="75"/>
            <x v="76"/>
            <x v="79"/>
            <x v="82"/>
            <x v="83"/>
            <x v="87"/>
            <x v="88"/>
            <x v="89"/>
            <x v="90"/>
            <x v="91"/>
            <x v="92"/>
            <x v="93"/>
            <x v="94"/>
            <x v="97"/>
            <x v="103"/>
            <x v="104"/>
          </reference>
          <reference field="15" count="1" selected="0">
            <x v="0"/>
          </reference>
        </references>
      </pivotArea>
    </format>
    <format dxfId="204">
      <pivotArea dataOnly="0" labelOnly="1" fieldPosition="0">
        <references count="2">
          <reference field="4" count="9">
            <x v="0"/>
            <x v="3"/>
            <x v="4"/>
            <x v="5"/>
            <x v="6"/>
            <x v="7"/>
            <x v="65"/>
            <x v="101"/>
            <x v="102"/>
          </reference>
          <reference field="15" count="1" selected="0">
            <x v="1"/>
          </reference>
        </references>
      </pivotArea>
    </format>
    <format dxfId="203">
      <pivotArea dataOnly="0" labelOnly="1" fieldPosition="0">
        <references count="2">
          <reference field="4" count="16">
            <x v="9"/>
            <x v="10"/>
            <x v="14"/>
            <x v="24"/>
            <x v="25"/>
            <x v="26"/>
            <x v="27"/>
            <x v="33"/>
            <x v="36"/>
            <x v="37"/>
            <x v="39"/>
            <x v="40"/>
            <x v="50"/>
            <x v="52"/>
            <x v="62"/>
            <x v="63"/>
          </reference>
          <reference field="15" count="1" selected="0">
            <x v="2"/>
          </reference>
        </references>
      </pivotArea>
    </format>
    <format dxfId="2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5" type="button" dataOnly="0" labelOnly="1" outline="0" axis="axisRow" fieldPosition="0"/>
    </format>
    <format dxfId="198">
      <pivotArea dataOnly="0" labelOnly="1" fieldPosition="0">
        <references count="1">
          <reference field="15" count="0"/>
        </references>
      </pivotArea>
    </format>
    <format dxfId="197">
      <pivotArea dataOnly="0" labelOnly="1" grandRow="1" outline="0" fieldPosition="0"/>
    </format>
    <format dxfId="196">
      <pivotArea dataOnly="0" labelOnly="1" fieldPosition="0">
        <references count="2">
          <reference field="4" count="29">
            <x v="15"/>
            <x v="16"/>
            <x v="17"/>
            <x v="19"/>
            <x v="20"/>
            <x v="21"/>
            <x v="22"/>
            <x v="23"/>
            <x v="66"/>
            <x v="69"/>
            <x v="70"/>
            <x v="73"/>
            <x v="74"/>
            <x v="75"/>
            <x v="76"/>
            <x v="79"/>
            <x v="82"/>
            <x v="83"/>
            <x v="87"/>
            <x v="88"/>
            <x v="89"/>
            <x v="90"/>
            <x v="91"/>
            <x v="92"/>
            <x v="93"/>
            <x v="94"/>
            <x v="97"/>
            <x v="103"/>
            <x v="104"/>
          </reference>
          <reference field="15" count="1" selected="0">
            <x v="0"/>
          </reference>
        </references>
      </pivotArea>
    </format>
    <format dxfId="195">
      <pivotArea dataOnly="0" labelOnly="1" fieldPosition="0">
        <references count="2">
          <reference field="4" count="9">
            <x v="0"/>
            <x v="3"/>
            <x v="4"/>
            <x v="5"/>
            <x v="6"/>
            <x v="7"/>
            <x v="65"/>
            <x v="101"/>
            <x v="102"/>
          </reference>
          <reference field="15" count="1" selected="0">
            <x v="1"/>
          </reference>
        </references>
      </pivotArea>
    </format>
    <format dxfId="194">
      <pivotArea dataOnly="0" labelOnly="1" fieldPosition="0">
        <references count="2">
          <reference field="4" count="16">
            <x v="9"/>
            <x v="10"/>
            <x v="14"/>
            <x v="24"/>
            <x v="25"/>
            <x v="26"/>
            <x v="27"/>
            <x v="33"/>
            <x v="36"/>
            <x v="37"/>
            <x v="39"/>
            <x v="40"/>
            <x v="50"/>
            <x v="52"/>
            <x v="62"/>
            <x v="63"/>
          </reference>
          <reference field="15" count="1" selected="0">
            <x v="2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5" type="button" dataOnly="0" labelOnly="1" outline="0" axis="axisRow" fieldPosition="0"/>
    </format>
    <format dxfId="189">
      <pivotArea dataOnly="0" labelOnly="1" fieldPosition="0">
        <references count="1">
          <reference field="15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2">
          <reference field="4" count="29">
            <x v="15"/>
            <x v="16"/>
            <x v="17"/>
            <x v="19"/>
            <x v="20"/>
            <x v="21"/>
            <x v="22"/>
            <x v="23"/>
            <x v="66"/>
            <x v="69"/>
            <x v="70"/>
            <x v="73"/>
            <x v="74"/>
            <x v="75"/>
            <x v="76"/>
            <x v="79"/>
            <x v="82"/>
            <x v="83"/>
            <x v="87"/>
            <x v="88"/>
            <x v="89"/>
            <x v="90"/>
            <x v="91"/>
            <x v="92"/>
            <x v="93"/>
            <x v="94"/>
            <x v="97"/>
            <x v="103"/>
            <x v="104"/>
          </reference>
          <reference field="15" count="1" selected="0">
            <x v="0"/>
          </reference>
        </references>
      </pivotArea>
    </format>
    <format dxfId="186">
      <pivotArea dataOnly="0" labelOnly="1" fieldPosition="0">
        <references count="2">
          <reference field="4" count="9">
            <x v="0"/>
            <x v="3"/>
            <x v="4"/>
            <x v="5"/>
            <x v="6"/>
            <x v="7"/>
            <x v="65"/>
            <x v="101"/>
            <x v="102"/>
          </reference>
          <reference field="15" count="1" selected="0">
            <x v="1"/>
          </reference>
        </references>
      </pivotArea>
    </format>
    <format dxfId="185">
      <pivotArea dataOnly="0" labelOnly="1" fieldPosition="0">
        <references count="2">
          <reference field="4" count="16">
            <x v="9"/>
            <x v="10"/>
            <x v="14"/>
            <x v="24"/>
            <x v="25"/>
            <x v="26"/>
            <x v="27"/>
            <x v="33"/>
            <x v="36"/>
            <x v="37"/>
            <x v="39"/>
            <x v="40"/>
            <x v="50"/>
            <x v="52"/>
            <x v="62"/>
            <x v="63"/>
          </reference>
          <reference field="15" count="1" selected="0">
            <x v="2"/>
          </reference>
        </references>
      </pivotArea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E7626-FBC5-4B76-BEE3-AFF047326DEB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I7" firstHeaderRow="0" firstDataRow="1" firstDataCol="1" rowPageCount="1" colPageCount="1"/>
  <pivotFields count="22">
    <pivotField numFmtId="1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0"/>
        <item x="1"/>
        <item t="default"/>
      </items>
    </pivotField>
    <pivotField numFmtId="49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>
      <items count="9">
        <item x="5"/>
        <item x="3"/>
        <item x="4"/>
        <item x="0"/>
        <item x="7"/>
        <item x="1"/>
        <item x="2"/>
        <item x="6"/>
        <item t="default"/>
      </items>
    </pivotField>
    <pivotField numFmtId="44" showAll="0"/>
    <pivotField showAll="0"/>
    <pivotField axis="axisPage" showAll="0">
      <items count="3">
        <item x="1"/>
        <item x="0"/>
        <item t="default"/>
      </items>
    </pivotField>
    <pivotField dataField="1" numFmtId="164" showAll="0">
      <items count="292">
        <item x="55"/>
        <item x="59"/>
        <item x="58"/>
        <item x="56"/>
        <item x="57"/>
        <item x="60"/>
        <item x="3"/>
        <item x="136"/>
        <item x="9"/>
        <item x="89"/>
        <item x="124"/>
        <item x="282"/>
        <item x="98"/>
        <item x="188"/>
        <item x="218"/>
        <item x="265"/>
        <item x="88"/>
        <item x="206"/>
        <item x="177"/>
        <item x="91"/>
        <item x="141"/>
        <item x="210"/>
        <item x="65"/>
        <item x="221"/>
        <item x="127"/>
        <item x="54"/>
        <item x="262"/>
        <item x="179"/>
        <item x="87"/>
        <item x="104"/>
        <item x="289"/>
        <item x="34"/>
        <item x="160"/>
        <item x="286"/>
        <item x="149"/>
        <item x="148"/>
        <item x="115"/>
        <item x="278"/>
        <item x="99"/>
        <item x="128"/>
        <item x="97"/>
        <item x="73"/>
        <item x="132"/>
        <item x="83"/>
        <item x="114"/>
        <item x="102"/>
        <item x="74"/>
        <item x="94"/>
        <item x="220"/>
        <item x="252"/>
        <item x="134"/>
        <item x="277"/>
        <item x="274"/>
        <item x="251"/>
        <item x="253"/>
        <item x="84"/>
        <item x="103"/>
        <item x="216"/>
        <item x="30"/>
        <item x="92"/>
        <item x="63"/>
        <item x="279"/>
        <item x="238"/>
        <item x="266"/>
        <item x="142"/>
        <item x="75"/>
        <item x="284"/>
        <item x="272"/>
        <item x="121"/>
        <item x="81"/>
        <item x="174"/>
        <item x="85"/>
        <item x="122"/>
        <item x="72"/>
        <item x="212"/>
        <item x="207"/>
        <item x="76"/>
        <item x="69"/>
        <item x="285"/>
        <item x="288"/>
        <item x="100"/>
        <item x="86"/>
        <item x="82"/>
        <item x="96"/>
        <item x="247"/>
        <item x="118"/>
        <item x="165"/>
        <item x="52"/>
        <item x="130"/>
        <item x="66"/>
        <item x="45"/>
        <item x="40"/>
        <item x="80"/>
        <item x="214"/>
        <item x="264"/>
        <item x="39"/>
        <item x="5"/>
        <item x="53"/>
        <item x="215"/>
        <item x="147"/>
        <item x="267"/>
        <item x="113"/>
        <item x="135"/>
        <item x="79"/>
        <item x="283"/>
        <item x="28"/>
        <item x="131"/>
        <item x="71"/>
        <item x="290"/>
        <item x="208"/>
        <item x="139"/>
        <item x="271"/>
        <item x="276"/>
        <item x="154"/>
        <item x="41"/>
        <item x="95"/>
        <item x="219"/>
        <item x="211"/>
        <item x="133"/>
        <item x="217"/>
        <item x="77"/>
        <item x="201"/>
        <item x="112"/>
        <item x="157"/>
        <item x="120"/>
        <item x="204"/>
        <item x="50"/>
        <item x="48"/>
        <item x="49"/>
        <item x="111"/>
        <item x="64"/>
        <item x="119"/>
        <item x="261"/>
        <item x="38"/>
        <item x="259"/>
        <item x="287"/>
        <item x="137"/>
        <item x="269"/>
        <item x="273"/>
        <item x="15"/>
        <item x="275"/>
        <item x="35"/>
        <item x="42"/>
        <item x="270"/>
        <item x="254"/>
        <item x="223"/>
        <item x="51"/>
        <item x="205"/>
        <item x="14"/>
        <item x="24"/>
        <item x="68"/>
        <item x="78"/>
        <item x="209"/>
        <item x="248"/>
        <item x="143"/>
        <item x="62"/>
        <item x="101"/>
        <item x="249"/>
        <item x="222"/>
        <item x="31"/>
        <item x="25"/>
        <item x="245"/>
        <item x="116"/>
        <item x="117"/>
        <item x="2"/>
        <item x="61"/>
        <item x="246"/>
        <item x="93"/>
        <item x="47"/>
        <item x="227"/>
        <item x="180"/>
        <item x="158"/>
        <item x="167"/>
        <item x="268"/>
        <item x="226"/>
        <item x="46"/>
        <item x="70"/>
        <item x="260"/>
        <item x="16"/>
        <item x="228"/>
        <item x="105"/>
        <item x="37"/>
        <item x="22"/>
        <item x="10"/>
        <item x="263"/>
        <item x="213"/>
        <item x="125"/>
        <item x="110"/>
        <item x="197"/>
        <item x="140"/>
        <item x="90"/>
        <item x="126"/>
        <item x="13"/>
        <item x="23"/>
        <item x="193"/>
        <item x="230"/>
        <item x="43"/>
        <item x="234"/>
        <item x="29"/>
        <item x="144"/>
        <item x="224"/>
        <item x="109"/>
        <item x="17"/>
        <item x="123"/>
        <item x="107"/>
        <item x="106"/>
        <item x="67"/>
        <item x="250"/>
        <item x="225"/>
        <item x="146"/>
        <item x="6"/>
        <item x="33"/>
        <item x="129"/>
        <item x="44"/>
        <item x="232"/>
        <item x="21"/>
        <item x="176"/>
        <item x="27"/>
        <item x="258"/>
        <item x="171"/>
        <item x="256"/>
        <item x="200"/>
        <item x="163"/>
        <item x="192"/>
        <item x="203"/>
        <item x="18"/>
        <item x="26"/>
        <item x="198"/>
        <item x="108"/>
        <item x="12"/>
        <item x="169"/>
        <item x="8"/>
        <item x="195"/>
        <item x="196"/>
        <item x="153"/>
        <item x="20"/>
        <item x="237"/>
        <item x="175"/>
        <item x="138"/>
        <item x="162"/>
        <item x="242"/>
        <item x="36"/>
        <item x="280"/>
        <item x="191"/>
        <item x="236"/>
        <item x="229"/>
        <item x="239"/>
        <item x="244"/>
        <item x="182"/>
        <item x="190"/>
        <item x="4"/>
        <item x="235"/>
        <item x="150"/>
        <item x="156"/>
        <item x="194"/>
        <item x="281"/>
        <item x="19"/>
        <item x="241"/>
        <item x="257"/>
        <item x="172"/>
        <item x="32"/>
        <item x="255"/>
        <item x="233"/>
        <item x="1"/>
        <item x="145"/>
        <item x="164"/>
        <item x="152"/>
        <item x="0"/>
        <item x="170"/>
        <item x="202"/>
        <item x="240"/>
        <item x="178"/>
        <item x="199"/>
        <item x="173"/>
        <item x="11"/>
        <item x="231"/>
        <item x="243"/>
        <item x="189"/>
        <item x="186"/>
        <item x="159"/>
        <item x="168"/>
        <item x="7"/>
        <item x="161"/>
        <item x="155"/>
        <item x="151"/>
        <item x="184"/>
        <item x="183"/>
        <item x="166"/>
        <item x="187"/>
        <item x="185"/>
        <item x="181"/>
        <item t="default"/>
      </items>
    </pivotField>
    <pivotField dataField="1" numFmtId="164"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9" item="0" hier="-1"/>
  </pageFields>
  <dataFields count="2">
    <dataField name="Soma de Total 2017" fld="20" baseField="0" baseItem="0" numFmtId="164"/>
    <dataField name="Soma de Total 2018" fld="21" baseField="0" baseItem="0" numFmtId="164"/>
  </dataFields>
  <formats count="18"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15" type="button" dataOnly="0" labelOnly="1" outline="0" axis="axisRow" fieldPosition="0"/>
    </format>
    <format dxfId="225">
      <pivotArea dataOnly="0" labelOnly="1" fieldPosition="0">
        <references count="1">
          <reference field="15" count="0"/>
        </references>
      </pivotArea>
    </format>
    <format dxfId="224">
      <pivotArea dataOnly="0" labelOnly="1" grandRow="1" outline="0" fieldPosition="0"/>
    </format>
    <format dxfId="2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15" type="button" dataOnly="0" labelOnly="1" outline="0" axis="axisRow" fieldPosition="0"/>
    </format>
    <format dxfId="219">
      <pivotArea dataOnly="0" labelOnly="1" fieldPosition="0">
        <references count="1">
          <reference field="15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15" type="button" dataOnly="0" labelOnly="1" outline="0" axis="axisRow" fieldPosition="0"/>
    </format>
    <format dxfId="213">
      <pivotArea dataOnly="0" labelOnly="1" fieldPosition="0">
        <references count="1">
          <reference field="15" count="0"/>
        </references>
      </pivotArea>
    </format>
    <format dxfId="212">
      <pivotArea dataOnly="0" labelOnly="1" grandRow="1" outline="0" fieldPosition="0"/>
    </format>
    <format dxfId="2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ft Consulting" headers="0" rowNumbers="1" growShrinkType="overwriteClear" fillFormulas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6D7A-18A5-499F-9CE7-EDBAD5237548}">
  <dimension ref="A1:H9"/>
  <sheetViews>
    <sheetView workbookViewId="0">
      <selection activeCell="G2" sqref="G2"/>
    </sheetView>
  </sheetViews>
  <sheetFormatPr defaultRowHeight="12.75" x14ac:dyDescent="0.2"/>
  <cols>
    <col min="1" max="1" width="20" style="5" bestFit="1" customWidth="1"/>
    <col min="2" max="2" width="12.140625" style="5" bestFit="1" customWidth="1"/>
    <col min="3" max="3" width="9.140625" style="5"/>
    <col min="4" max="4" width="10" style="5" customWidth="1"/>
    <col min="5" max="5" width="20.5703125" style="5" bestFit="1" customWidth="1"/>
    <col min="6" max="16384" width="9.140625" style="5"/>
  </cols>
  <sheetData>
    <row r="1" spans="1:8" x14ac:dyDescent="0.2">
      <c r="A1" s="5" t="s">
        <v>10</v>
      </c>
      <c r="B1" s="5" t="s">
        <v>14</v>
      </c>
      <c r="D1" s="5" t="s">
        <v>16</v>
      </c>
      <c r="E1" s="5" t="s">
        <v>17</v>
      </c>
      <c r="G1" s="21" t="s">
        <v>139</v>
      </c>
      <c r="H1" s="21" t="s">
        <v>140</v>
      </c>
    </row>
    <row r="2" spans="1:8" x14ac:dyDescent="0.2">
      <c r="A2" s="5">
        <v>81</v>
      </c>
      <c r="B2" s="5" t="s">
        <v>12</v>
      </c>
      <c r="D2" s="5">
        <v>20</v>
      </c>
      <c r="E2" s="5" t="s">
        <v>18</v>
      </c>
      <c r="G2" s="5">
        <v>29</v>
      </c>
      <c r="H2" s="21" t="s">
        <v>141</v>
      </c>
    </row>
    <row r="3" spans="1:8" x14ac:dyDescent="0.2">
      <c r="A3" s="5">
        <v>83</v>
      </c>
      <c r="B3" s="5" t="s">
        <v>13</v>
      </c>
      <c r="D3" s="5">
        <v>25</v>
      </c>
      <c r="E3" s="5" t="s">
        <v>19</v>
      </c>
      <c r="G3" s="5">
        <v>31</v>
      </c>
      <c r="H3" s="21" t="s">
        <v>141</v>
      </c>
    </row>
    <row r="4" spans="1:8" x14ac:dyDescent="0.2">
      <c r="A4" s="5">
        <v>84</v>
      </c>
      <c r="B4" s="5" t="s">
        <v>11</v>
      </c>
      <c r="D4" s="5">
        <v>28</v>
      </c>
      <c r="E4" s="5" t="s">
        <v>20</v>
      </c>
      <c r="G4" s="5">
        <v>33</v>
      </c>
      <c r="H4" s="21" t="s">
        <v>141</v>
      </c>
    </row>
    <row r="5" spans="1:8" x14ac:dyDescent="0.2">
      <c r="D5" s="5">
        <v>30</v>
      </c>
      <c r="E5" s="5" t="s">
        <v>21</v>
      </c>
      <c r="G5" s="5">
        <v>35</v>
      </c>
      <c r="H5" s="21" t="s">
        <v>141</v>
      </c>
    </row>
    <row r="6" spans="1:8" x14ac:dyDescent="0.2">
      <c r="D6" s="5">
        <v>31</v>
      </c>
      <c r="E6" s="5" t="s">
        <v>22</v>
      </c>
    </row>
    <row r="7" spans="1:8" x14ac:dyDescent="0.2">
      <c r="D7" s="5">
        <v>73</v>
      </c>
      <c r="E7" s="5" t="s">
        <v>23</v>
      </c>
    </row>
    <row r="8" spans="1:8" x14ac:dyDescent="0.2">
      <c r="D8" s="5">
        <v>80</v>
      </c>
      <c r="E8" s="5" t="s">
        <v>24</v>
      </c>
    </row>
    <row r="9" spans="1:8" x14ac:dyDescent="0.2">
      <c r="D9" s="5">
        <v>93</v>
      </c>
      <c r="E9" s="5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V396"/>
  <sheetViews>
    <sheetView workbookViewId="0">
      <pane xSplit="5" ySplit="1" topLeftCell="K2" activePane="bottomRight" state="frozen"/>
      <selection pane="topRight" activeCell="H1" sqref="H1"/>
      <selection pane="bottomLeft" activeCell="A3" sqref="A3"/>
      <selection pane="bottomRight" activeCell="T1" sqref="T1"/>
    </sheetView>
  </sheetViews>
  <sheetFormatPr defaultRowHeight="12.75" x14ac:dyDescent="0.2"/>
  <cols>
    <col min="1" max="1" width="13.140625" style="9" bestFit="1" customWidth="1"/>
    <col min="2" max="2" width="10.140625" style="9" bestFit="1" customWidth="1"/>
    <col min="3" max="3" width="14.140625" style="10" bestFit="1" customWidth="1"/>
    <col min="4" max="4" width="18.85546875" style="10" bestFit="1" customWidth="1"/>
    <col min="5" max="5" width="36.140625" style="10" bestFit="1" customWidth="1"/>
    <col min="6" max="15" width="12.42578125" style="11" bestFit="1" customWidth="1"/>
    <col min="16" max="16" width="12.42578125" style="13" bestFit="1" customWidth="1"/>
    <col min="17" max="17" width="18.5703125" style="15" bestFit="1" customWidth="1"/>
    <col min="18" max="18" width="16" style="13" bestFit="1" customWidth="1"/>
    <col min="19" max="19" width="15" style="13" bestFit="1" customWidth="1"/>
    <col min="20" max="20" width="20.42578125" style="13" bestFit="1" customWidth="1"/>
    <col min="21" max="22" width="11" style="13" bestFit="1" customWidth="1"/>
    <col min="23" max="16384" width="9.140625" style="13"/>
  </cols>
  <sheetData>
    <row r="1" spans="1:22" s="8" customFormat="1" ht="26.25" thickBot="1" x14ac:dyDescent="0.25">
      <c r="A1" s="3" t="s">
        <v>7</v>
      </c>
      <c r="B1" s="3" t="s">
        <v>6</v>
      </c>
      <c r="C1" s="2" t="s">
        <v>0</v>
      </c>
      <c r="D1" s="39" t="s">
        <v>165</v>
      </c>
      <c r="E1" s="1" t="s">
        <v>1</v>
      </c>
      <c r="F1" s="4">
        <v>42736</v>
      </c>
      <c r="G1" s="4">
        <v>42767</v>
      </c>
      <c r="H1" s="4">
        <v>42795</v>
      </c>
      <c r="I1" s="4">
        <v>42826</v>
      </c>
      <c r="J1" s="4">
        <v>42856</v>
      </c>
      <c r="K1" s="4">
        <v>43101</v>
      </c>
      <c r="L1" s="4">
        <v>43132</v>
      </c>
      <c r="M1" s="4">
        <v>43160</v>
      </c>
      <c r="N1" s="4">
        <v>43191</v>
      </c>
      <c r="O1" s="4">
        <v>43221</v>
      </c>
      <c r="P1" s="6" t="s">
        <v>15</v>
      </c>
      <c r="Q1" s="7" t="s">
        <v>17</v>
      </c>
      <c r="R1" s="7" t="s">
        <v>132</v>
      </c>
      <c r="S1" s="7" t="s">
        <v>136</v>
      </c>
      <c r="T1" s="7" t="s">
        <v>166</v>
      </c>
      <c r="U1" s="7" t="s">
        <v>159</v>
      </c>
      <c r="V1" s="7" t="s">
        <v>160</v>
      </c>
    </row>
    <row r="2" spans="1:22" s="10" customFormat="1" x14ac:dyDescent="0.2">
      <c r="A2" s="9">
        <v>8101</v>
      </c>
      <c r="B2" s="9">
        <v>20</v>
      </c>
      <c r="C2" s="10" t="s">
        <v>2</v>
      </c>
      <c r="D2" s="10">
        <v>8</v>
      </c>
      <c r="E2" s="10" t="s">
        <v>27</v>
      </c>
      <c r="F2" s="11">
        <v>31832.54</v>
      </c>
      <c r="G2" s="11">
        <v>31673.11</v>
      </c>
      <c r="H2" s="11">
        <v>33122.120000000003</v>
      </c>
      <c r="I2" s="11">
        <v>30186.42</v>
      </c>
      <c r="J2" s="11">
        <v>34770.14</v>
      </c>
      <c r="K2" s="11">
        <v>26484.68</v>
      </c>
      <c r="L2" s="11">
        <v>29306.47</v>
      </c>
      <c r="M2" s="11">
        <v>30190.7</v>
      </c>
      <c r="N2" s="11">
        <v>35284.480000000003</v>
      </c>
      <c r="O2" s="11">
        <v>33324.53</v>
      </c>
      <c r="P2" s="12" t="str">
        <f>IF(LEFT(A2,2)="81","RH",IF(LEFT(A2,2)="83","Manutenção",IF(LEFT(A2,2)="84","Frete","")))</f>
        <v>RH</v>
      </c>
      <c r="Q2" s="14" t="str">
        <f>INDEX(Cadastro!$E$2:$E$9,MATCH(Banco!B2,Cadastro!$D$2:$D$9,0))</f>
        <v>Parauapebas</v>
      </c>
      <c r="R2" s="13">
        <f>SUM(F2:O2)</f>
        <v>316175.19000000006</v>
      </c>
      <c r="S2" s="13" t="str">
        <f>IF(P2="Frete",SUM(G2:O2),"")</f>
        <v/>
      </c>
      <c r="T2" s="14" t="str">
        <f>IFERROR(INDEX(Cadastro!$H$2:$H$5,MATCH(Banco!D2,Cadastro!$G$2:$G$5,0)),"Outras Areas")</f>
        <v>Outras Areas</v>
      </c>
      <c r="U2" s="37">
        <f>SUM(F2:J2)</f>
        <v>161584.33000000002</v>
      </c>
      <c r="V2" s="37">
        <f>SUM(K2:O2)</f>
        <v>154590.86000000002</v>
      </c>
    </row>
    <row r="3" spans="1:22" x14ac:dyDescent="0.2">
      <c r="A3" s="9">
        <v>8101</v>
      </c>
      <c r="B3" s="9">
        <v>20</v>
      </c>
      <c r="C3" s="10" t="s">
        <v>2</v>
      </c>
      <c r="D3" s="10">
        <v>35</v>
      </c>
      <c r="E3" s="10" t="s">
        <v>28</v>
      </c>
      <c r="F3" s="11">
        <v>20608.7</v>
      </c>
      <c r="G3" s="11">
        <v>28826.81</v>
      </c>
      <c r="H3" s="11">
        <v>25801.88</v>
      </c>
      <c r="I3" s="11">
        <v>28826.81</v>
      </c>
      <c r="J3" s="11">
        <v>28826.81</v>
      </c>
      <c r="K3" s="11">
        <v>26641.66</v>
      </c>
      <c r="L3" s="11">
        <v>26765.99</v>
      </c>
      <c r="M3" s="11">
        <v>23613.06</v>
      </c>
      <c r="N3" s="11">
        <v>26765.99</v>
      </c>
      <c r="O3" s="11">
        <v>26765.99</v>
      </c>
      <c r="P3" s="12" t="str">
        <f t="shared" ref="P3:P66" si="0">IF(LEFT(A3,2)="81","RH",IF(LEFT(A3,2)="83","Manutenção",IF(LEFT(A3,2)="84","Frete","")))</f>
        <v>RH</v>
      </c>
      <c r="Q3" s="14" t="str">
        <f>INDEX(Cadastro!$E$2:$E$9,MATCH(Banco!B3,Cadastro!$D$2:$D$9,0))</f>
        <v>Parauapebas</v>
      </c>
      <c r="R3" s="13">
        <f t="shared" ref="R3:R66" si="1">SUM(F3:O3)</f>
        <v>263443.7</v>
      </c>
      <c r="S3" s="13" t="str">
        <f t="shared" ref="S3:S66" si="2">IF(P3="Frete",SUM(G3:O3),"")</f>
        <v/>
      </c>
      <c r="T3" s="14" t="str">
        <f>IFERROR(INDEX(Cadastro!$H$2:$H$5,MATCH(Banco!D3,Cadastro!$G$2:$G$5,0)),"Outras Areas")</f>
        <v>Distribuição</v>
      </c>
      <c r="U3" s="37">
        <f t="shared" ref="U3:U66" si="3">SUM(F3:J3)</f>
        <v>132891.01</v>
      </c>
      <c r="V3" s="37">
        <f t="shared" ref="V3:V66" si="4">SUM(K3:O3)</f>
        <v>130552.69000000002</v>
      </c>
    </row>
    <row r="4" spans="1:22" x14ac:dyDescent="0.2">
      <c r="A4" s="9">
        <v>8101</v>
      </c>
      <c r="B4" s="9">
        <v>20</v>
      </c>
      <c r="C4" s="10" t="s">
        <v>3</v>
      </c>
      <c r="D4" s="10">
        <v>35</v>
      </c>
      <c r="E4" s="10" t="s">
        <v>29</v>
      </c>
      <c r="F4" s="11">
        <v>3945.54</v>
      </c>
      <c r="G4" s="11">
        <v>3945.54</v>
      </c>
      <c r="H4" s="11">
        <v>3945.54</v>
      </c>
      <c r="I4" s="11">
        <v>3945.54</v>
      </c>
      <c r="J4" s="11">
        <v>1315.3</v>
      </c>
      <c r="K4" s="11">
        <v>4112.51</v>
      </c>
      <c r="L4" s="11">
        <v>4112.51</v>
      </c>
      <c r="M4" s="11">
        <v>4112.51</v>
      </c>
      <c r="N4" s="11">
        <v>4112.51</v>
      </c>
      <c r="O4" s="11">
        <v>1370.96</v>
      </c>
      <c r="P4" s="12" t="str">
        <f t="shared" si="0"/>
        <v>RH</v>
      </c>
      <c r="Q4" s="14" t="str">
        <f>INDEX(Cadastro!$E$2:$E$9,MATCH(Banco!B4,Cadastro!$D$2:$D$9,0))</f>
        <v>Parauapebas</v>
      </c>
      <c r="R4" s="13">
        <f t="shared" si="1"/>
        <v>34918.460000000006</v>
      </c>
      <c r="S4" s="13" t="str">
        <f t="shared" si="2"/>
        <v/>
      </c>
      <c r="T4" s="14" t="str">
        <f>IFERROR(INDEX(Cadastro!$H$2:$H$5,MATCH(Banco!D4,Cadastro!$G$2:$G$5,0)),"Outras Areas")</f>
        <v>Distribuição</v>
      </c>
      <c r="U4" s="37">
        <f t="shared" si="3"/>
        <v>17097.46</v>
      </c>
      <c r="V4" s="37">
        <f t="shared" si="4"/>
        <v>17821</v>
      </c>
    </row>
    <row r="5" spans="1:22" s="10" customFormat="1" x14ac:dyDescent="0.2">
      <c r="A5" s="9">
        <v>8101</v>
      </c>
      <c r="B5" s="9">
        <v>20</v>
      </c>
      <c r="C5" s="10" t="s">
        <v>3</v>
      </c>
      <c r="D5" s="10">
        <v>40</v>
      </c>
      <c r="E5" s="10" t="s">
        <v>29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10528.08</v>
      </c>
      <c r="L5" s="11">
        <v>14718.34</v>
      </c>
      <c r="M5" s="11">
        <v>15618.34</v>
      </c>
      <c r="N5" s="11">
        <v>15618.34</v>
      </c>
      <c r="O5" s="11">
        <v>15618.34</v>
      </c>
      <c r="P5" s="12" t="str">
        <f t="shared" si="0"/>
        <v>RH</v>
      </c>
      <c r="Q5" s="14" t="str">
        <f>INDEX(Cadastro!$E$2:$E$9,MATCH(Banco!B5,Cadastro!$D$2:$D$9,0))</f>
        <v>Parauapebas</v>
      </c>
      <c r="R5" s="13">
        <f t="shared" si="1"/>
        <v>72101.439999999988</v>
      </c>
      <c r="S5" s="13" t="str">
        <f t="shared" si="2"/>
        <v/>
      </c>
      <c r="T5" s="14" t="str">
        <f>IFERROR(INDEX(Cadastro!$H$2:$H$5,MATCH(Banco!D5,Cadastro!$G$2:$G$5,0)),"Outras Areas")</f>
        <v>Outras Areas</v>
      </c>
      <c r="U5" s="37">
        <f t="shared" si="3"/>
        <v>0</v>
      </c>
      <c r="V5" s="37">
        <f t="shared" si="4"/>
        <v>72101.439999999988</v>
      </c>
    </row>
    <row r="6" spans="1:22" s="10" customFormat="1" x14ac:dyDescent="0.2">
      <c r="A6" s="9">
        <v>8101</v>
      </c>
      <c r="B6" s="9">
        <v>25</v>
      </c>
      <c r="C6" s="10" t="s">
        <v>2</v>
      </c>
      <c r="D6" s="10">
        <v>8</v>
      </c>
      <c r="E6" s="10" t="s">
        <v>30</v>
      </c>
      <c r="F6" s="11">
        <v>16375.78</v>
      </c>
      <c r="G6" s="11">
        <v>17459.849999999999</v>
      </c>
      <c r="H6" s="11">
        <v>18555.22</v>
      </c>
      <c r="I6" s="11">
        <v>17156.810000000001</v>
      </c>
      <c r="J6" s="11">
        <v>17955.900000000001</v>
      </c>
      <c r="K6" s="11">
        <v>17049.73</v>
      </c>
      <c r="L6" s="11">
        <v>18015.759999999998</v>
      </c>
      <c r="M6" s="11">
        <v>20312.23</v>
      </c>
      <c r="N6" s="11">
        <v>21578.2</v>
      </c>
      <c r="O6" s="11">
        <v>19495.93</v>
      </c>
      <c r="P6" s="12" t="str">
        <f t="shared" si="0"/>
        <v>RH</v>
      </c>
      <c r="Q6" s="14" t="str">
        <f>INDEX(Cadastro!$E$2:$E$9,MATCH(Banco!B6,Cadastro!$D$2:$D$9,0))</f>
        <v>São Luis</v>
      </c>
      <c r="R6" s="13">
        <f t="shared" si="1"/>
        <v>183955.41</v>
      </c>
      <c r="S6" s="13" t="str">
        <f t="shared" si="2"/>
        <v/>
      </c>
      <c r="T6" s="14" t="str">
        <f>IFERROR(INDEX(Cadastro!$H$2:$H$5,MATCH(Banco!D6,Cadastro!$G$2:$G$5,0)),"Outras Areas")</f>
        <v>Outras Areas</v>
      </c>
      <c r="U6" s="37">
        <f t="shared" si="3"/>
        <v>87503.56</v>
      </c>
      <c r="V6" s="37">
        <f t="shared" si="4"/>
        <v>96451.85</v>
      </c>
    </row>
    <row r="7" spans="1:22" x14ac:dyDescent="0.2">
      <c r="A7" s="9">
        <v>8101</v>
      </c>
      <c r="B7" s="9">
        <v>25</v>
      </c>
      <c r="C7" s="10" t="s">
        <v>2</v>
      </c>
      <c r="D7" s="10">
        <v>33</v>
      </c>
      <c r="E7" s="10" t="s">
        <v>29</v>
      </c>
      <c r="F7" s="11">
        <v>0</v>
      </c>
      <c r="G7" s="11">
        <v>0</v>
      </c>
      <c r="H7" s="11">
        <v>0</v>
      </c>
      <c r="I7" s="11">
        <v>2520</v>
      </c>
      <c r="J7" s="11">
        <v>2700</v>
      </c>
      <c r="K7" s="11">
        <v>2728.62</v>
      </c>
      <c r="L7" s="11">
        <v>2728.62</v>
      </c>
      <c r="M7" s="11">
        <v>2728.62</v>
      </c>
      <c r="N7" s="11">
        <v>2728.62</v>
      </c>
      <c r="O7" s="11">
        <v>2728.62</v>
      </c>
      <c r="P7" s="12" t="str">
        <f t="shared" si="0"/>
        <v>RH</v>
      </c>
      <c r="Q7" s="14" t="str">
        <f>INDEX(Cadastro!$E$2:$E$9,MATCH(Banco!B7,Cadastro!$D$2:$D$9,0))</f>
        <v>São Luis</v>
      </c>
      <c r="R7" s="13">
        <f t="shared" si="1"/>
        <v>18863.099999999999</v>
      </c>
      <c r="S7" s="13" t="str">
        <f t="shared" si="2"/>
        <v/>
      </c>
      <c r="T7" s="14" t="str">
        <f>IFERROR(INDEX(Cadastro!$H$2:$H$5,MATCH(Banco!D7,Cadastro!$G$2:$G$5,0)),"Outras Areas")</f>
        <v>Distribuição</v>
      </c>
      <c r="U7" s="37">
        <f t="shared" si="3"/>
        <v>5220</v>
      </c>
      <c r="V7" s="37">
        <f t="shared" si="4"/>
        <v>13643.099999999999</v>
      </c>
    </row>
    <row r="8" spans="1:22" x14ac:dyDescent="0.2">
      <c r="A8" s="9">
        <v>8101</v>
      </c>
      <c r="B8" s="9">
        <v>25</v>
      </c>
      <c r="C8" s="10" t="s">
        <v>2</v>
      </c>
      <c r="D8" s="10">
        <v>35</v>
      </c>
      <c r="E8" s="10" t="s">
        <v>28</v>
      </c>
      <c r="F8" s="11">
        <v>8137.61</v>
      </c>
      <c r="G8" s="11">
        <v>8137.61</v>
      </c>
      <c r="H8" s="11">
        <v>8137.61</v>
      </c>
      <c r="I8" s="11">
        <v>7118.66</v>
      </c>
      <c r="J8" s="11">
        <v>8137.61</v>
      </c>
      <c r="K8" s="11">
        <v>8481.9699999999993</v>
      </c>
      <c r="L8" s="11">
        <v>8481.9699999999993</v>
      </c>
      <c r="M8" s="11">
        <v>8481.9699999999993</v>
      </c>
      <c r="N8" s="11">
        <v>6709.03</v>
      </c>
      <c r="O8" s="11">
        <v>8355.33</v>
      </c>
      <c r="P8" s="12" t="str">
        <f t="shared" si="0"/>
        <v>RH</v>
      </c>
      <c r="Q8" s="14" t="str">
        <f>INDEX(Cadastro!$E$2:$E$9,MATCH(Banco!B8,Cadastro!$D$2:$D$9,0))</f>
        <v>São Luis</v>
      </c>
      <c r="R8" s="13">
        <f t="shared" si="1"/>
        <v>80179.37000000001</v>
      </c>
      <c r="S8" s="13" t="str">
        <f t="shared" si="2"/>
        <v/>
      </c>
      <c r="T8" s="14" t="str">
        <f>IFERROR(INDEX(Cadastro!$H$2:$H$5,MATCH(Banco!D8,Cadastro!$G$2:$G$5,0)),"Outras Areas")</f>
        <v>Distribuição</v>
      </c>
      <c r="U8" s="37">
        <f t="shared" si="3"/>
        <v>39669.1</v>
      </c>
      <c r="V8" s="37">
        <f t="shared" si="4"/>
        <v>40510.269999999997</v>
      </c>
    </row>
    <row r="9" spans="1:22" s="10" customFormat="1" x14ac:dyDescent="0.2">
      <c r="A9" s="9">
        <v>8101</v>
      </c>
      <c r="B9" s="9">
        <v>25</v>
      </c>
      <c r="C9" s="10" t="s">
        <v>3</v>
      </c>
      <c r="D9" s="10">
        <v>40</v>
      </c>
      <c r="E9" s="10" t="s">
        <v>29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4897.3</v>
      </c>
      <c r="L9" s="11">
        <v>6247.3</v>
      </c>
      <c r="M9" s="11">
        <v>7597.3</v>
      </c>
      <c r="N9" s="11">
        <v>7597.3</v>
      </c>
      <c r="O9" s="11">
        <v>7597.3</v>
      </c>
      <c r="P9" s="12" t="str">
        <f t="shared" si="0"/>
        <v>RH</v>
      </c>
      <c r="Q9" s="14" t="str">
        <f>INDEX(Cadastro!$E$2:$E$9,MATCH(Banco!B9,Cadastro!$D$2:$D$9,0))</f>
        <v>São Luis</v>
      </c>
      <c r="R9" s="13">
        <f t="shared" si="1"/>
        <v>33936.5</v>
      </c>
      <c r="S9" s="13" t="str">
        <f t="shared" si="2"/>
        <v/>
      </c>
      <c r="T9" s="14" t="str">
        <f>IFERROR(INDEX(Cadastro!$H$2:$H$5,MATCH(Banco!D9,Cadastro!$G$2:$G$5,0)),"Outras Areas")</f>
        <v>Outras Areas</v>
      </c>
      <c r="U9" s="37">
        <f t="shared" si="3"/>
        <v>0</v>
      </c>
      <c r="V9" s="37">
        <f t="shared" si="4"/>
        <v>33936.5</v>
      </c>
    </row>
    <row r="10" spans="1:22" s="10" customFormat="1" x14ac:dyDescent="0.2">
      <c r="A10" s="9">
        <v>8101</v>
      </c>
      <c r="B10" s="9">
        <v>28</v>
      </c>
      <c r="C10" s="10" t="s">
        <v>2</v>
      </c>
      <c r="D10" s="10">
        <v>8</v>
      </c>
      <c r="E10" s="10" t="s">
        <v>31</v>
      </c>
      <c r="F10" s="11">
        <v>58093.440000000002</v>
      </c>
      <c r="G10" s="11">
        <v>64533.31</v>
      </c>
      <c r="H10" s="11">
        <v>64558.59</v>
      </c>
      <c r="I10" s="11">
        <v>65099.839999999997</v>
      </c>
      <c r="J10" s="11">
        <v>63949.01</v>
      </c>
      <c r="K10" s="11">
        <v>54801.35</v>
      </c>
      <c r="L10" s="11">
        <v>61931.71</v>
      </c>
      <c r="M10" s="11">
        <v>61191.360000000001</v>
      </c>
      <c r="N10" s="11">
        <v>61790.8</v>
      </c>
      <c r="O10" s="11">
        <v>62422.9</v>
      </c>
      <c r="P10" s="12" t="str">
        <f t="shared" si="0"/>
        <v>RH</v>
      </c>
      <c r="Q10" s="14" t="str">
        <f>INDEX(Cadastro!$E$2:$E$9,MATCH(Banco!B10,Cadastro!$D$2:$D$9,0))</f>
        <v>São Paulo ( Industrial )</v>
      </c>
      <c r="R10" s="13">
        <f t="shared" si="1"/>
        <v>618372.31000000006</v>
      </c>
      <c r="S10" s="13" t="str">
        <f t="shared" si="2"/>
        <v/>
      </c>
      <c r="T10" s="14" t="str">
        <f>IFERROR(INDEX(Cadastro!$H$2:$H$5,MATCH(Banco!D10,Cadastro!$G$2:$G$5,0)),"Outras Areas")</f>
        <v>Outras Areas</v>
      </c>
      <c r="U10" s="37">
        <f t="shared" si="3"/>
        <v>316234.19</v>
      </c>
      <c r="V10" s="37">
        <f t="shared" si="4"/>
        <v>302138.12</v>
      </c>
    </row>
    <row r="11" spans="1:22" s="10" customFormat="1" x14ac:dyDescent="0.2">
      <c r="A11" s="9">
        <v>8101</v>
      </c>
      <c r="B11" s="9">
        <v>28</v>
      </c>
      <c r="C11" s="10" t="s">
        <v>2</v>
      </c>
      <c r="D11" s="10">
        <v>19</v>
      </c>
      <c r="E11" s="10" t="s">
        <v>29</v>
      </c>
      <c r="F11" s="11">
        <v>12791.01</v>
      </c>
      <c r="G11" s="11">
        <v>12791.01</v>
      </c>
      <c r="H11" s="11">
        <v>12791.01</v>
      </c>
      <c r="I11" s="11">
        <v>12791.01</v>
      </c>
      <c r="J11" s="11">
        <v>12791.01</v>
      </c>
      <c r="K11" s="11">
        <v>13332.29</v>
      </c>
      <c r="L11" s="11">
        <v>13332.29</v>
      </c>
      <c r="M11" s="11">
        <v>13332.29</v>
      </c>
      <c r="N11" s="11">
        <v>13332.29</v>
      </c>
      <c r="O11" s="11">
        <v>13332.29</v>
      </c>
      <c r="P11" s="12" t="str">
        <f t="shared" si="0"/>
        <v>RH</v>
      </c>
      <c r="Q11" s="14" t="str">
        <f>INDEX(Cadastro!$E$2:$E$9,MATCH(Banco!B11,Cadastro!$D$2:$D$9,0))</f>
        <v>São Paulo ( Industrial )</v>
      </c>
      <c r="R11" s="13">
        <f t="shared" si="1"/>
        <v>130616.50000000003</v>
      </c>
      <c r="S11" s="13" t="str">
        <f t="shared" si="2"/>
        <v/>
      </c>
      <c r="T11" s="14" t="str">
        <f>IFERROR(INDEX(Cadastro!$H$2:$H$5,MATCH(Banco!D11,Cadastro!$G$2:$G$5,0)),"Outras Areas")</f>
        <v>Outras Areas</v>
      </c>
      <c r="U11" s="37">
        <f t="shared" si="3"/>
        <v>63955.05</v>
      </c>
      <c r="V11" s="37">
        <f t="shared" si="4"/>
        <v>66661.450000000012</v>
      </c>
    </row>
    <row r="12" spans="1:22" s="10" customFormat="1" x14ac:dyDescent="0.2">
      <c r="A12" s="9">
        <v>8101</v>
      </c>
      <c r="B12" s="9">
        <v>28</v>
      </c>
      <c r="C12" s="10" t="s">
        <v>2</v>
      </c>
      <c r="D12" s="10">
        <v>27</v>
      </c>
      <c r="E12" s="10" t="s">
        <v>32</v>
      </c>
      <c r="F12" s="11">
        <v>235.61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2" t="str">
        <f t="shared" si="0"/>
        <v>RH</v>
      </c>
      <c r="Q12" s="14" t="str">
        <f>INDEX(Cadastro!$E$2:$E$9,MATCH(Banco!B12,Cadastro!$D$2:$D$9,0))</f>
        <v>São Paulo ( Industrial )</v>
      </c>
      <c r="R12" s="13">
        <f t="shared" si="1"/>
        <v>235.61</v>
      </c>
      <c r="S12" s="13" t="str">
        <f t="shared" si="2"/>
        <v/>
      </c>
      <c r="T12" s="14" t="str">
        <f>IFERROR(INDEX(Cadastro!$H$2:$H$5,MATCH(Banco!D12,Cadastro!$G$2:$G$5,0)),"Outras Areas")</f>
        <v>Outras Areas</v>
      </c>
      <c r="U12" s="37">
        <f t="shared" si="3"/>
        <v>235.61</v>
      </c>
      <c r="V12" s="37">
        <f t="shared" si="4"/>
        <v>0</v>
      </c>
    </row>
    <row r="13" spans="1:22" x14ac:dyDescent="0.2">
      <c r="A13" s="9">
        <v>8101</v>
      </c>
      <c r="B13" s="9">
        <v>28</v>
      </c>
      <c r="C13" s="10" t="s">
        <v>2</v>
      </c>
      <c r="D13" s="10">
        <v>33</v>
      </c>
      <c r="E13" s="10" t="s">
        <v>29</v>
      </c>
      <c r="F13" s="11">
        <v>5234.6899999999996</v>
      </c>
      <c r="G13" s="11">
        <v>5234.6899999999996</v>
      </c>
      <c r="H13" s="11">
        <v>5234.6899999999996</v>
      </c>
      <c r="I13" s="11">
        <v>5016.3500000000004</v>
      </c>
      <c r="J13" s="11">
        <v>5234.6899999999996</v>
      </c>
      <c r="K13" s="11">
        <v>9251.8700000000008</v>
      </c>
      <c r="L13" s="11">
        <v>9251.8700000000008</v>
      </c>
      <c r="M13" s="11">
        <v>9251.8700000000008</v>
      </c>
      <c r="N13" s="11">
        <v>7867.41</v>
      </c>
      <c r="O13" s="11">
        <v>8776.0499999999993</v>
      </c>
      <c r="P13" s="12" t="str">
        <f t="shared" si="0"/>
        <v>RH</v>
      </c>
      <c r="Q13" s="14" t="str">
        <f>INDEX(Cadastro!$E$2:$E$9,MATCH(Banco!B13,Cadastro!$D$2:$D$9,0))</f>
        <v>São Paulo ( Industrial )</v>
      </c>
      <c r="R13" s="13">
        <f t="shared" si="1"/>
        <v>70354.180000000008</v>
      </c>
      <c r="S13" s="13" t="str">
        <f t="shared" si="2"/>
        <v/>
      </c>
      <c r="T13" s="14" t="str">
        <f>IFERROR(INDEX(Cadastro!$H$2:$H$5,MATCH(Banco!D13,Cadastro!$G$2:$G$5,0)),"Outras Areas")</f>
        <v>Distribuição</v>
      </c>
      <c r="U13" s="37">
        <f t="shared" si="3"/>
        <v>25955.109999999997</v>
      </c>
      <c r="V13" s="37">
        <f t="shared" si="4"/>
        <v>44399.070000000007</v>
      </c>
    </row>
    <row r="14" spans="1:22" x14ac:dyDescent="0.2">
      <c r="A14" s="9">
        <v>8101</v>
      </c>
      <c r="B14" s="9">
        <v>28</v>
      </c>
      <c r="C14" s="10" t="s">
        <v>2</v>
      </c>
      <c r="D14" s="10">
        <v>35</v>
      </c>
      <c r="E14" s="10" t="s">
        <v>28</v>
      </c>
      <c r="F14" s="11">
        <v>37110.58</v>
      </c>
      <c r="G14" s="11">
        <v>40565.800000000003</v>
      </c>
      <c r="H14" s="11">
        <v>41422.410000000003</v>
      </c>
      <c r="I14" s="11">
        <v>42385.02</v>
      </c>
      <c r="J14" s="11">
        <v>41422.410000000003</v>
      </c>
      <c r="K14" s="11">
        <v>26764.35</v>
      </c>
      <c r="L14" s="11">
        <v>36505.75</v>
      </c>
      <c r="M14" s="11">
        <v>32438.37</v>
      </c>
      <c r="N14" s="11">
        <v>37930.99</v>
      </c>
      <c r="O14" s="11">
        <v>36737.65</v>
      </c>
      <c r="P14" s="12" t="str">
        <f t="shared" si="0"/>
        <v>RH</v>
      </c>
      <c r="Q14" s="14" t="str">
        <f>INDEX(Cadastro!$E$2:$E$9,MATCH(Banco!B14,Cadastro!$D$2:$D$9,0))</f>
        <v>São Paulo ( Industrial )</v>
      </c>
      <c r="R14" s="13">
        <f t="shared" si="1"/>
        <v>373283.33</v>
      </c>
      <c r="S14" s="13" t="str">
        <f t="shared" si="2"/>
        <v/>
      </c>
      <c r="T14" s="14" t="str">
        <f>IFERROR(INDEX(Cadastro!$H$2:$H$5,MATCH(Banco!D14,Cadastro!$G$2:$G$5,0)),"Outras Areas")</f>
        <v>Distribuição</v>
      </c>
      <c r="U14" s="37">
        <f t="shared" si="3"/>
        <v>202906.22</v>
      </c>
      <c r="V14" s="37">
        <f t="shared" si="4"/>
        <v>170377.11</v>
      </c>
    </row>
    <row r="15" spans="1:22" s="10" customFormat="1" x14ac:dyDescent="0.2">
      <c r="A15" s="9">
        <v>8101</v>
      </c>
      <c r="B15" s="9">
        <v>30</v>
      </c>
      <c r="C15" s="10" t="s">
        <v>2</v>
      </c>
      <c r="D15" s="10">
        <v>8</v>
      </c>
      <c r="E15" s="10" t="s">
        <v>33</v>
      </c>
      <c r="F15" s="11">
        <v>13265.79</v>
      </c>
      <c r="G15" s="11">
        <v>13102.71</v>
      </c>
      <c r="H15" s="11">
        <v>10210.74</v>
      </c>
      <c r="I15" s="11">
        <v>11678.39</v>
      </c>
      <c r="J15" s="11">
        <v>14949.08</v>
      </c>
      <c r="K15" s="11">
        <v>12094.5</v>
      </c>
      <c r="L15" s="11">
        <v>13806.76</v>
      </c>
      <c r="M15" s="11">
        <v>13806.76</v>
      </c>
      <c r="N15" s="11">
        <v>13806.76</v>
      </c>
      <c r="O15" s="11">
        <v>13806.76</v>
      </c>
      <c r="P15" s="12" t="str">
        <f t="shared" si="0"/>
        <v>RH</v>
      </c>
      <c r="Q15" s="14" t="str">
        <f>INDEX(Cadastro!$E$2:$E$9,MATCH(Banco!B15,Cadastro!$D$2:$D$9,0))</f>
        <v>Bahia</v>
      </c>
      <c r="R15" s="13">
        <f t="shared" si="1"/>
        <v>130528.24999999997</v>
      </c>
      <c r="S15" s="13" t="str">
        <f t="shared" si="2"/>
        <v/>
      </c>
      <c r="T15" s="14" t="str">
        <f>IFERROR(INDEX(Cadastro!$H$2:$H$5,MATCH(Banco!D15,Cadastro!$G$2:$G$5,0)),"Outras Areas")</f>
        <v>Outras Areas</v>
      </c>
      <c r="U15" s="37">
        <f t="shared" si="3"/>
        <v>63206.71</v>
      </c>
      <c r="V15" s="37">
        <f t="shared" si="4"/>
        <v>67321.540000000008</v>
      </c>
    </row>
    <row r="16" spans="1:22" x14ac:dyDescent="0.2">
      <c r="A16" s="9">
        <v>8101</v>
      </c>
      <c r="B16" s="9">
        <v>30</v>
      </c>
      <c r="C16" s="10" t="s">
        <v>2</v>
      </c>
      <c r="D16" s="10">
        <v>33</v>
      </c>
      <c r="E16" s="10" t="s">
        <v>29</v>
      </c>
      <c r="F16" s="11">
        <v>5940.84</v>
      </c>
      <c r="G16" s="11">
        <v>4218.8500000000004</v>
      </c>
      <c r="H16" s="11">
        <v>5940.84</v>
      </c>
      <c r="I16" s="11">
        <v>5940.84</v>
      </c>
      <c r="J16" s="11">
        <v>6911.89</v>
      </c>
      <c r="K16" s="11">
        <v>5333.84</v>
      </c>
      <c r="L16" s="11">
        <v>5333.84</v>
      </c>
      <c r="M16" s="11">
        <v>6237.88</v>
      </c>
      <c r="N16" s="11">
        <v>3887.37</v>
      </c>
      <c r="O16" s="11">
        <v>6237.88</v>
      </c>
      <c r="P16" s="12" t="str">
        <f t="shared" si="0"/>
        <v>RH</v>
      </c>
      <c r="Q16" s="14" t="str">
        <f>INDEX(Cadastro!$E$2:$E$9,MATCH(Banco!B16,Cadastro!$D$2:$D$9,0))</f>
        <v>Bahia</v>
      </c>
      <c r="R16" s="13">
        <f t="shared" si="1"/>
        <v>55984.07</v>
      </c>
      <c r="S16" s="13" t="str">
        <f t="shared" si="2"/>
        <v/>
      </c>
      <c r="T16" s="14" t="str">
        <f>IFERROR(INDEX(Cadastro!$H$2:$H$5,MATCH(Banco!D16,Cadastro!$G$2:$G$5,0)),"Outras Areas")</f>
        <v>Distribuição</v>
      </c>
      <c r="U16" s="37">
        <f t="shared" si="3"/>
        <v>28953.260000000002</v>
      </c>
      <c r="V16" s="37">
        <f t="shared" si="4"/>
        <v>27030.81</v>
      </c>
    </row>
    <row r="17" spans="1:22" x14ac:dyDescent="0.2">
      <c r="A17" s="9">
        <v>8101</v>
      </c>
      <c r="B17" s="9">
        <v>30</v>
      </c>
      <c r="C17" s="10" t="s">
        <v>2</v>
      </c>
      <c r="D17" s="10">
        <v>35</v>
      </c>
      <c r="E17" s="10" t="s">
        <v>28</v>
      </c>
      <c r="F17" s="11">
        <v>2320.19</v>
      </c>
      <c r="G17" s="11">
        <v>2320.19</v>
      </c>
      <c r="H17" s="11">
        <v>2320.19</v>
      </c>
      <c r="I17" s="11">
        <v>2320.19</v>
      </c>
      <c r="J17" s="11">
        <v>2643.03</v>
      </c>
      <c r="K17" s="11">
        <v>2426.4499999999998</v>
      </c>
      <c r="L17" s="11">
        <v>2426.4499999999998</v>
      </c>
      <c r="M17" s="11">
        <v>2426.4499999999998</v>
      </c>
      <c r="N17" s="11">
        <v>2426.4499999999998</v>
      </c>
      <c r="O17" s="11">
        <v>2426.4499999999998</v>
      </c>
      <c r="P17" s="12" t="str">
        <f t="shared" si="0"/>
        <v>RH</v>
      </c>
      <c r="Q17" s="14" t="str">
        <f>INDEX(Cadastro!$E$2:$E$9,MATCH(Banco!B17,Cadastro!$D$2:$D$9,0))</f>
        <v>Bahia</v>
      </c>
      <c r="R17" s="13">
        <f t="shared" si="1"/>
        <v>24056.040000000005</v>
      </c>
      <c r="S17" s="13" t="str">
        <f t="shared" si="2"/>
        <v/>
      </c>
      <c r="T17" s="14" t="str">
        <f>IFERROR(INDEX(Cadastro!$H$2:$H$5,MATCH(Banco!D17,Cadastro!$G$2:$G$5,0)),"Outras Areas")</f>
        <v>Distribuição</v>
      </c>
      <c r="U17" s="37">
        <f t="shared" si="3"/>
        <v>11923.79</v>
      </c>
      <c r="V17" s="37">
        <f t="shared" si="4"/>
        <v>12132.25</v>
      </c>
    </row>
    <row r="18" spans="1:22" s="10" customFormat="1" x14ac:dyDescent="0.2">
      <c r="A18" s="9">
        <v>8101</v>
      </c>
      <c r="B18" s="9">
        <v>30</v>
      </c>
      <c r="C18" s="10" t="s">
        <v>3</v>
      </c>
      <c r="D18" s="10">
        <v>8</v>
      </c>
      <c r="E18" s="10" t="s">
        <v>34</v>
      </c>
      <c r="F18" s="11">
        <v>805.85</v>
      </c>
      <c r="G18" s="11">
        <v>2417.56</v>
      </c>
      <c r="H18" s="11">
        <v>2417.56</v>
      </c>
      <c r="I18" s="11">
        <v>2417.56</v>
      </c>
      <c r="J18" s="11">
        <v>2858.84</v>
      </c>
      <c r="K18" s="11">
        <v>2030.75</v>
      </c>
      <c r="L18" s="11">
        <v>2538.44</v>
      </c>
      <c r="M18" s="11">
        <v>2538.44</v>
      </c>
      <c r="N18" s="11">
        <v>2538.44</v>
      </c>
      <c r="O18" s="11">
        <v>2538.44</v>
      </c>
      <c r="P18" s="12" t="str">
        <f t="shared" si="0"/>
        <v>RH</v>
      </c>
      <c r="Q18" s="14" t="str">
        <f>INDEX(Cadastro!$E$2:$E$9,MATCH(Banco!B18,Cadastro!$D$2:$D$9,0))</f>
        <v>Bahia</v>
      </c>
      <c r="R18" s="13">
        <f t="shared" si="1"/>
        <v>23101.879999999997</v>
      </c>
      <c r="S18" s="13" t="str">
        <f t="shared" si="2"/>
        <v/>
      </c>
      <c r="T18" s="14" t="str">
        <f>IFERROR(INDEX(Cadastro!$H$2:$H$5,MATCH(Banco!D18,Cadastro!$G$2:$G$5,0)),"Outras Areas")</f>
        <v>Outras Areas</v>
      </c>
      <c r="U18" s="37">
        <f t="shared" si="3"/>
        <v>10917.369999999999</v>
      </c>
      <c r="V18" s="37">
        <f t="shared" si="4"/>
        <v>12184.510000000002</v>
      </c>
    </row>
    <row r="19" spans="1:22" s="10" customFormat="1" x14ac:dyDescent="0.2">
      <c r="A19" s="9">
        <v>8101</v>
      </c>
      <c r="B19" s="9">
        <v>30</v>
      </c>
      <c r="C19" s="10" t="s">
        <v>3</v>
      </c>
      <c r="D19" s="10">
        <v>40</v>
      </c>
      <c r="E19" s="10" t="s">
        <v>29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20168.07</v>
      </c>
      <c r="L19" s="11">
        <v>19248.03</v>
      </c>
      <c r="M19" s="11">
        <v>24343.79</v>
      </c>
      <c r="N19" s="11">
        <v>23293.78</v>
      </c>
      <c r="O19" s="11">
        <v>22760.53</v>
      </c>
      <c r="P19" s="12" t="str">
        <f t="shared" si="0"/>
        <v>RH</v>
      </c>
      <c r="Q19" s="14" t="str">
        <f>INDEX(Cadastro!$E$2:$E$9,MATCH(Banco!B19,Cadastro!$D$2:$D$9,0))</f>
        <v>Bahia</v>
      </c>
      <c r="R19" s="13">
        <f t="shared" si="1"/>
        <v>109814.2</v>
      </c>
      <c r="S19" s="13" t="str">
        <f t="shared" si="2"/>
        <v/>
      </c>
      <c r="T19" s="14" t="str">
        <f>IFERROR(INDEX(Cadastro!$H$2:$H$5,MATCH(Banco!D19,Cadastro!$G$2:$G$5,0)),"Outras Areas")</f>
        <v>Outras Areas</v>
      </c>
      <c r="U19" s="37">
        <f t="shared" si="3"/>
        <v>0</v>
      </c>
      <c r="V19" s="37">
        <f t="shared" si="4"/>
        <v>109814.2</v>
      </c>
    </row>
    <row r="20" spans="1:22" s="10" customFormat="1" x14ac:dyDescent="0.2">
      <c r="A20" s="9">
        <v>8101</v>
      </c>
      <c r="B20" s="9">
        <v>31</v>
      </c>
      <c r="C20" s="10" t="s">
        <v>2</v>
      </c>
      <c r="D20" s="10">
        <v>8</v>
      </c>
      <c r="E20" s="10" t="s">
        <v>35</v>
      </c>
      <c r="F20" s="11">
        <v>4513.6000000000004</v>
      </c>
      <c r="G20" s="11">
        <v>4513.6000000000004</v>
      </c>
      <c r="H20" s="11">
        <v>4513.6000000000004</v>
      </c>
      <c r="I20" s="11">
        <v>4513.6000000000004</v>
      </c>
      <c r="J20" s="11">
        <v>4513.6000000000004</v>
      </c>
      <c r="K20" s="11">
        <v>4435.57</v>
      </c>
      <c r="L20" s="11">
        <v>4359.09</v>
      </c>
      <c r="M20" s="11">
        <v>3288.44</v>
      </c>
      <c r="N20" s="11">
        <v>4588.5200000000004</v>
      </c>
      <c r="O20" s="11">
        <v>4588.5200000000004</v>
      </c>
      <c r="P20" s="12" t="str">
        <f t="shared" si="0"/>
        <v>RH</v>
      </c>
      <c r="Q20" s="14" t="str">
        <f>INDEX(Cadastro!$E$2:$E$9,MATCH(Banco!B20,Cadastro!$D$2:$D$9,0))</f>
        <v>Imperatriz</v>
      </c>
      <c r="R20" s="13">
        <f t="shared" si="1"/>
        <v>43828.14</v>
      </c>
      <c r="S20" s="13" t="str">
        <f t="shared" si="2"/>
        <v/>
      </c>
      <c r="T20" s="14" t="str">
        <f>IFERROR(INDEX(Cadastro!$H$2:$H$5,MATCH(Banco!D20,Cadastro!$G$2:$G$5,0)),"Outras Areas")</f>
        <v>Outras Areas</v>
      </c>
      <c r="U20" s="37">
        <f t="shared" si="3"/>
        <v>22568</v>
      </c>
      <c r="V20" s="37">
        <f t="shared" si="4"/>
        <v>21260.140000000003</v>
      </c>
    </row>
    <row r="21" spans="1:22" x14ac:dyDescent="0.2">
      <c r="A21" s="9">
        <v>8101</v>
      </c>
      <c r="B21" s="9">
        <v>31</v>
      </c>
      <c r="C21" s="10" t="s">
        <v>2</v>
      </c>
      <c r="D21" s="10">
        <v>35</v>
      </c>
      <c r="E21" s="10" t="s">
        <v>28</v>
      </c>
      <c r="F21" s="11">
        <v>4828.75</v>
      </c>
      <c r="G21" s="11">
        <v>6592.8</v>
      </c>
      <c r="H21" s="11">
        <v>7292.8</v>
      </c>
      <c r="I21" s="11">
        <v>7292.8</v>
      </c>
      <c r="J21" s="11">
        <v>7292.8</v>
      </c>
      <c r="K21" s="11">
        <v>5359.12</v>
      </c>
      <c r="L21" s="11">
        <v>7412.42</v>
      </c>
      <c r="M21" s="11">
        <v>7412.42</v>
      </c>
      <c r="N21" s="11">
        <v>7412.42</v>
      </c>
      <c r="O21" s="11">
        <v>7412.42</v>
      </c>
      <c r="P21" s="12" t="str">
        <f t="shared" si="0"/>
        <v>RH</v>
      </c>
      <c r="Q21" s="14" t="str">
        <f>INDEX(Cadastro!$E$2:$E$9,MATCH(Banco!B21,Cadastro!$D$2:$D$9,0))</f>
        <v>Imperatriz</v>
      </c>
      <c r="R21" s="13">
        <f t="shared" si="1"/>
        <v>68308.75</v>
      </c>
      <c r="S21" s="13" t="str">
        <f t="shared" si="2"/>
        <v/>
      </c>
      <c r="T21" s="14" t="str">
        <f>IFERROR(INDEX(Cadastro!$H$2:$H$5,MATCH(Banco!D21,Cadastro!$G$2:$G$5,0)),"Outras Areas")</f>
        <v>Distribuição</v>
      </c>
      <c r="U21" s="37">
        <f t="shared" si="3"/>
        <v>33299.949999999997</v>
      </c>
      <c r="V21" s="37">
        <f t="shared" si="4"/>
        <v>35008.799999999996</v>
      </c>
    </row>
    <row r="22" spans="1:22" s="10" customFormat="1" x14ac:dyDescent="0.2">
      <c r="A22" s="9">
        <v>8101</v>
      </c>
      <c r="B22" s="9">
        <v>73</v>
      </c>
      <c r="C22" s="10" t="s">
        <v>2</v>
      </c>
      <c r="D22" s="10">
        <v>1</v>
      </c>
      <c r="E22" s="10" t="s">
        <v>36</v>
      </c>
      <c r="F22" s="11">
        <v>13601.26</v>
      </c>
      <c r="G22" s="11">
        <v>13601.26</v>
      </c>
      <c r="H22" s="11">
        <v>13601.26</v>
      </c>
      <c r="I22" s="11">
        <v>13601.26</v>
      </c>
      <c r="J22" s="11">
        <v>7048.57</v>
      </c>
      <c r="K22" s="11">
        <v>17086.2</v>
      </c>
      <c r="L22" s="11">
        <v>18086.21</v>
      </c>
      <c r="M22" s="11">
        <v>14070.55</v>
      </c>
      <c r="N22" s="11">
        <v>14070.55</v>
      </c>
      <c r="O22" s="11">
        <v>14070.55</v>
      </c>
      <c r="P22" s="12" t="str">
        <f t="shared" si="0"/>
        <v>RH</v>
      </c>
      <c r="Q22" s="14" t="str">
        <f>INDEX(Cadastro!$E$2:$E$9,MATCH(Banco!B22,Cadastro!$D$2:$D$9,0))</f>
        <v>Ananindeua</v>
      </c>
      <c r="R22" s="13">
        <f t="shared" si="1"/>
        <v>138837.66999999998</v>
      </c>
      <c r="S22" s="13" t="str">
        <f t="shared" si="2"/>
        <v/>
      </c>
      <c r="T22" s="14" t="str">
        <f>IFERROR(INDEX(Cadastro!$H$2:$H$5,MATCH(Banco!D22,Cadastro!$G$2:$G$5,0)),"Outras Areas")</f>
        <v>Outras Areas</v>
      </c>
      <c r="U22" s="37">
        <f t="shared" si="3"/>
        <v>61453.61</v>
      </c>
      <c r="V22" s="37">
        <f t="shared" si="4"/>
        <v>77384.060000000012</v>
      </c>
    </row>
    <row r="23" spans="1:22" s="10" customFormat="1" x14ac:dyDescent="0.2">
      <c r="A23" s="9">
        <v>8101</v>
      </c>
      <c r="B23" s="9">
        <v>73</v>
      </c>
      <c r="C23" s="10" t="s">
        <v>2</v>
      </c>
      <c r="D23" s="10">
        <v>8</v>
      </c>
      <c r="E23" s="10" t="s">
        <v>37</v>
      </c>
      <c r="F23" s="11">
        <v>19711.28</v>
      </c>
      <c r="G23" s="11">
        <v>23720.799999999999</v>
      </c>
      <c r="H23" s="11">
        <v>20331.45</v>
      </c>
      <c r="I23" s="11">
        <v>21295.67</v>
      </c>
      <c r="J23" s="11">
        <v>18115.78</v>
      </c>
      <c r="K23" s="11">
        <v>17607.2</v>
      </c>
      <c r="L23" s="11">
        <v>17245.29</v>
      </c>
      <c r="M23" s="11">
        <v>16903.54</v>
      </c>
      <c r="N23" s="11">
        <v>15578.22</v>
      </c>
      <c r="O23" s="11">
        <v>16955.41</v>
      </c>
      <c r="P23" s="12" t="str">
        <f t="shared" si="0"/>
        <v>RH</v>
      </c>
      <c r="Q23" s="14" t="str">
        <f>INDEX(Cadastro!$E$2:$E$9,MATCH(Banco!B23,Cadastro!$D$2:$D$9,0))</f>
        <v>Ananindeua</v>
      </c>
      <c r="R23" s="13">
        <f t="shared" si="1"/>
        <v>187464.64</v>
      </c>
      <c r="S23" s="13" t="str">
        <f t="shared" si="2"/>
        <v/>
      </c>
      <c r="T23" s="14" t="str">
        <f>IFERROR(INDEX(Cadastro!$H$2:$H$5,MATCH(Banco!D23,Cadastro!$G$2:$G$5,0)),"Outras Areas")</f>
        <v>Outras Areas</v>
      </c>
      <c r="U23" s="37">
        <f t="shared" si="3"/>
        <v>103174.98</v>
      </c>
      <c r="V23" s="37">
        <f t="shared" si="4"/>
        <v>84289.66</v>
      </c>
    </row>
    <row r="24" spans="1:22" x14ac:dyDescent="0.2">
      <c r="A24" s="9">
        <v>8101</v>
      </c>
      <c r="B24" s="9">
        <v>73</v>
      </c>
      <c r="C24" s="10" t="s">
        <v>2</v>
      </c>
      <c r="D24" s="10">
        <v>33</v>
      </c>
      <c r="E24" s="10" t="s">
        <v>29</v>
      </c>
      <c r="F24" s="11">
        <v>14843.75</v>
      </c>
      <c r="G24" s="11">
        <v>14843.75</v>
      </c>
      <c r="H24" s="11">
        <v>14843.75</v>
      </c>
      <c r="I24" s="11">
        <v>8689.91</v>
      </c>
      <c r="J24" s="11">
        <v>13474.39</v>
      </c>
      <c r="K24" s="11">
        <v>15589.64</v>
      </c>
      <c r="L24" s="11">
        <v>15589.64</v>
      </c>
      <c r="M24" s="11">
        <v>12655.03</v>
      </c>
      <c r="N24" s="11">
        <v>15589.64</v>
      </c>
      <c r="O24" s="11">
        <v>8131.14</v>
      </c>
      <c r="P24" s="12" t="str">
        <f t="shared" si="0"/>
        <v>RH</v>
      </c>
      <c r="Q24" s="14" t="str">
        <f>INDEX(Cadastro!$E$2:$E$9,MATCH(Banco!B24,Cadastro!$D$2:$D$9,0))</f>
        <v>Ananindeua</v>
      </c>
      <c r="R24" s="13">
        <f t="shared" si="1"/>
        <v>134250.64000000001</v>
      </c>
      <c r="S24" s="13" t="str">
        <f t="shared" si="2"/>
        <v/>
      </c>
      <c r="T24" s="14" t="str">
        <f>IFERROR(INDEX(Cadastro!$H$2:$H$5,MATCH(Banco!D24,Cadastro!$G$2:$G$5,0)),"Outras Areas")</f>
        <v>Distribuição</v>
      </c>
      <c r="U24" s="37">
        <f t="shared" si="3"/>
        <v>66695.55</v>
      </c>
      <c r="V24" s="37">
        <f t="shared" si="4"/>
        <v>67555.09</v>
      </c>
    </row>
    <row r="25" spans="1:22" x14ac:dyDescent="0.2">
      <c r="A25" s="9">
        <v>8101</v>
      </c>
      <c r="B25" s="9">
        <v>73</v>
      </c>
      <c r="C25" s="10" t="s">
        <v>2</v>
      </c>
      <c r="D25" s="10">
        <v>35</v>
      </c>
      <c r="E25" s="10" t="s">
        <v>38</v>
      </c>
      <c r="F25" s="11">
        <v>11358.33</v>
      </c>
      <c r="G25" s="11">
        <v>9507.9</v>
      </c>
      <c r="H25" s="11">
        <v>7977.33</v>
      </c>
      <c r="I25" s="11">
        <v>9610.1299999999992</v>
      </c>
      <c r="J25" s="11">
        <v>8447.0499999999993</v>
      </c>
      <c r="K25" s="11">
        <v>7508.67</v>
      </c>
      <c r="L25" s="11">
        <v>7508.67</v>
      </c>
      <c r="M25" s="11">
        <v>7508.67</v>
      </c>
      <c r="N25" s="11">
        <v>7508.67</v>
      </c>
      <c r="O25" s="11">
        <v>7508.67</v>
      </c>
      <c r="P25" s="12" t="str">
        <f t="shared" si="0"/>
        <v>RH</v>
      </c>
      <c r="Q25" s="14" t="str">
        <f>INDEX(Cadastro!$E$2:$E$9,MATCH(Banco!B25,Cadastro!$D$2:$D$9,0))</f>
        <v>Ananindeua</v>
      </c>
      <c r="R25" s="13">
        <f t="shared" si="1"/>
        <v>84444.089999999982</v>
      </c>
      <c r="S25" s="13" t="str">
        <f t="shared" si="2"/>
        <v/>
      </c>
      <c r="T25" s="14" t="str">
        <f>IFERROR(INDEX(Cadastro!$H$2:$H$5,MATCH(Banco!D25,Cadastro!$G$2:$G$5,0)),"Outras Areas")</f>
        <v>Distribuição</v>
      </c>
      <c r="U25" s="37">
        <f t="shared" si="3"/>
        <v>46900.739999999991</v>
      </c>
      <c r="V25" s="37">
        <f t="shared" si="4"/>
        <v>37543.35</v>
      </c>
    </row>
    <row r="26" spans="1:22" s="10" customFormat="1" x14ac:dyDescent="0.2">
      <c r="A26" s="9">
        <v>8101</v>
      </c>
      <c r="B26" s="9">
        <v>73</v>
      </c>
      <c r="C26" s="10" t="s">
        <v>3</v>
      </c>
      <c r="D26" s="10">
        <v>40</v>
      </c>
      <c r="E26" s="10" t="s">
        <v>29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3800</v>
      </c>
      <c r="L26" s="11">
        <v>3800</v>
      </c>
      <c r="M26" s="11">
        <v>3800</v>
      </c>
      <c r="N26" s="11">
        <v>3800</v>
      </c>
      <c r="O26" s="11">
        <v>3800</v>
      </c>
      <c r="P26" s="12" t="str">
        <f t="shared" si="0"/>
        <v>RH</v>
      </c>
      <c r="Q26" s="14" t="str">
        <f>INDEX(Cadastro!$E$2:$E$9,MATCH(Banco!B26,Cadastro!$D$2:$D$9,0))</f>
        <v>Ananindeua</v>
      </c>
      <c r="R26" s="13">
        <f t="shared" si="1"/>
        <v>19000</v>
      </c>
      <c r="S26" s="13" t="str">
        <f t="shared" si="2"/>
        <v/>
      </c>
      <c r="T26" s="14" t="str">
        <f>IFERROR(INDEX(Cadastro!$H$2:$H$5,MATCH(Banco!D26,Cadastro!$G$2:$G$5,0)),"Outras Areas")</f>
        <v>Outras Areas</v>
      </c>
      <c r="U26" s="37">
        <f t="shared" si="3"/>
        <v>0</v>
      </c>
      <c r="V26" s="37">
        <f t="shared" si="4"/>
        <v>19000</v>
      </c>
    </row>
    <row r="27" spans="1:22" s="10" customFormat="1" x14ac:dyDescent="0.2">
      <c r="A27" s="9">
        <v>8101</v>
      </c>
      <c r="B27" s="9">
        <v>80</v>
      </c>
      <c r="C27" s="10" t="s">
        <v>3</v>
      </c>
      <c r="D27" s="10">
        <v>8</v>
      </c>
      <c r="E27" s="10" t="s">
        <v>39</v>
      </c>
      <c r="F27" s="11">
        <v>4866.6499999999996</v>
      </c>
      <c r="G27" s="11">
        <v>4866.6499999999996</v>
      </c>
      <c r="H27" s="11">
        <v>4866.6499999999996</v>
      </c>
      <c r="I27" s="11">
        <v>4866.6499999999996</v>
      </c>
      <c r="J27" s="11">
        <v>4866.6499999999996</v>
      </c>
      <c r="K27" s="11">
        <v>5072.59</v>
      </c>
      <c r="L27" s="11">
        <v>5072.59</v>
      </c>
      <c r="M27" s="11">
        <v>5072.59</v>
      </c>
      <c r="N27" s="11">
        <v>5072.59</v>
      </c>
      <c r="O27" s="11">
        <v>4710.4399999999996</v>
      </c>
      <c r="P27" s="12" t="str">
        <f t="shared" si="0"/>
        <v>RH</v>
      </c>
      <c r="Q27" s="14" t="str">
        <f>INDEX(Cadastro!$E$2:$E$9,MATCH(Banco!B27,Cadastro!$D$2:$D$9,0))</f>
        <v>São Paulo ( Medicinal )</v>
      </c>
      <c r="R27" s="13">
        <f t="shared" si="1"/>
        <v>49334.05</v>
      </c>
      <c r="S27" s="13" t="str">
        <f t="shared" si="2"/>
        <v/>
      </c>
      <c r="T27" s="14" t="str">
        <f>IFERROR(INDEX(Cadastro!$H$2:$H$5,MATCH(Banco!D27,Cadastro!$G$2:$G$5,0)),"Outras Areas")</f>
        <v>Outras Areas</v>
      </c>
      <c r="U27" s="37">
        <f t="shared" si="3"/>
        <v>24333.25</v>
      </c>
      <c r="V27" s="37">
        <f t="shared" si="4"/>
        <v>25000.799999999999</v>
      </c>
    </row>
    <row r="28" spans="1:22" s="10" customFormat="1" x14ac:dyDescent="0.2">
      <c r="A28" s="9">
        <v>8101</v>
      </c>
      <c r="B28" s="9">
        <v>80</v>
      </c>
      <c r="C28" s="10" t="s">
        <v>3</v>
      </c>
      <c r="D28" s="10">
        <v>34</v>
      </c>
      <c r="E28" s="10" t="s">
        <v>29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2372.11</v>
      </c>
      <c r="M28" s="11">
        <v>3094.05</v>
      </c>
      <c r="N28" s="11">
        <v>3094.05</v>
      </c>
      <c r="O28" s="11">
        <v>3094.05</v>
      </c>
      <c r="P28" s="12" t="str">
        <f t="shared" si="0"/>
        <v>RH</v>
      </c>
      <c r="Q28" s="14" t="str">
        <f>INDEX(Cadastro!$E$2:$E$9,MATCH(Banco!B28,Cadastro!$D$2:$D$9,0))</f>
        <v>São Paulo ( Medicinal )</v>
      </c>
      <c r="R28" s="13">
        <f t="shared" si="1"/>
        <v>11654.259999999998</v>
      </c>
      <c r="S28" s="13" t="str">
        <f t="shared" si="2"/>
        <v/>
      </c>
      <c r="T28" s="14" t="str">
        <f>IFERROR(INDEX(Cadastro!$H$2:$H$5,MATCH(Banco!D28,Cadastro!$G$2:$G$5,0)),"Outras Areas")</f>
        <v>Outras Areas</v>
      </c>
      <c r="U28" s="37">
        <f t="shared" si="3"/>
        <v>0</v>
      </c>
      <c r="V28" s="37">
        <f t="shared" si="4"/>
        <v>11654.259999999998</v>
      </c>
    </row>
    <row r="29" spans="1:22" x14ac:dyDescent="0.2">
      <c r="A29" s="9">
        <v>8101</v>
      </c>
      <c r="B29" s="9">
        <v>80</v>
      </c>
      <c r="C29" s="10" t="s">
        <v>3</v>
      </c>
      <c r="D29" s="10">
        <v>35</v>
      </c>
      <c r="E29" s="10" t="s">
        <v>28</v>
      </c>
      <c r="F29" s="11">
        <v>6707.89</v>
      </c>
      <c r="G29" s="11">
        <v>6707.89</v>
      </c>
      <c r="H29" s="11">
        <v>6707.89</v>
      </c>
      <c r="I29" s="11">
        <v>6707.89</v>
      </c>
      <c r="J29" s="11">
        <v>2235.9499999999998</v>
      </c>
      <c r="K29" s="11">
        <v>6830.64</v>
      </c>
      <c r="L29" s="11">
        <v>6830.64</v>
      </c>
      <c r="M29" s="11">
        <v>6830.64</v>
      </c>
      <c r="N29" s="11">
        <v>2276.87</v>
      </c>
      <c r="O29" s="11">
        <v>6830.64</v>
      </c>
      <c r="P29" s="12" t="str">
        <f t="shared" si="0"/>
        <v>RH</v>
      </c>
      <c r="Q29" s="14" t="str">
        <f>INDEX(Cadastro!$E$2:$E$9,MATCH(Banco!B29,Cadastro!$D$2:$D$9,0))</f>
        <v>São Paulo ( Medicinal )</v>
      </c>
      <c r="R29" s="13">
        <f t="shared" si="1"/>
        <v>58666.94</v>
      </c>
      <c r="S29" s="13" t="str">
        <f t="shared" si="2"/>
        <v/>
      </c>
      <c r="T29" s="14" t="str">
        <f>IFERROR(INDEX(Cadastro!$H$2:$H$5,MATCH(Banco!D29,Cadastro!$G$2:$G$5,0)),"Outras Areas")</f>
        <v>Distribuição</v>
      </c>
      <c r="U29" s="37">
        <f t="shared" si="3"/>
        <v>29067.510000000002</v>
      </c>
      <c r="V29" s="37">
        <f t="shared" si="4"/>
        <v>29599.43</v>
      </c>
    </row>
    <row r="30" spans="1:22" s="10" customFormat="1" x14ac:dyDescent="0.2">
      <c r="A30" s="9">
        <v>8101</v>
      </c>
      <c r="B30" s="9">
        <v>80</v>
      </c>
      <c r="C30" s="10" t="s">
        <v>3</v>
      </c>
      <c r="D30" s="10">
        <v>40</v>
      </c>
      <c r="E30" s="10" t="s">
        <v>29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20908.240000000002</v>
      </c>
      <c r="L30" s="11">
        <v>20908.240000000002</v>
      </c>
      <c r="M30" s="11">
        <v>20908.240000000002</v>
      </c>
      <c r="N30" s="11">
        <v>20908.240000000002</v>
      </c>
      <c r="O30" s="11">
        <v>20908.240000000002</v>
      </c>
      <c r="P30" s="12" t="str">
        <f t="shared" si="0"/>
        <v>RH</v>
      </c>
      <c r="Q30" s="14" t="str">
        <f>INDEX(Cadastro!$E$2:$E$9,MATCH(Banco!B30,Cadastro!$D$2:$D$9,0))</f>
        <v>São Paulo ( Medicinal )</v>
      </c>
      <c r="R30" s="13">
        <f t="shared" si="1"/>
        <v>104541.20000000001</v>
      </c>
      <c r="S30" s="13" t="str">
        <f t="shared" si="2"/>
        <v/>
      </c>
      <c r="T30" s="14" t="str">
        <f>IFERROR(INDEX(Cadastro!$H$2:$H$5,MATCH(Banco!D30,Cadastro!$G$2:$G$5,0)),"Outras Areas")</f>
        <v>Outras Areas</v>
      </c>
      <c r="U30" s="37">
        <f t="shared" si="3"/>
        <v>0</v>
      </c>
      <c r="V30" s="37">
        <f t="shared" si="4"/>
        <v>104541.20000000001</v>
      </c>
    </row>
    <row r="31" spans="1:22" s="10" customFormat="1" x14ac:dyDescent="0.2">
      <c r="A31" s="9">
        <v>8101</v>
      </c>
      <c r="B31" s="9">
        <v>93</v>
      </c>
      <c r="C31" s="10" t="s">
        <v>2</v>
      </c>
      <c r="D31" s="10">
        <v>8</v>
      </c>
      <c r="E31" s="10" t="s">
        <v>29</v>
      </c>
      <c r="F31" s="11">
        <v>2733.19</v>
      </c>
      <c r="G31" s="11">
        <v>2335.36</v>
      </c>
      <c r="H31" s="11">
        <v>2335.36</v>
      </c>
      <c r="I31" s="11">
        <v>2335.36</v>
      </c>
      <c r="J31" s="11">
        <v>2335.36</v>
      </c>
      <c r="K31" s="11">
        <v>2335.36</v>
      </c>
      <c r="L31" s="11">
        <v>2335.36</v>
      </c>
      <c r="M31" s="11">
        <v>778.52</v>
      </c>
      <c r="N31" s="11">
        <v>2335.36</v>
      </c>
      <c r="O31" s="11">
        <v>2614.87</v>
      </c>
      <c r="P31" s="12" t="str">
        <f t="shared" si="0"/>
        <v>RH</v>
      </c>
      <c r="Q31" s="14" t="str">
        <f>INDEX(Cadastro!$E$2:$E$9,MATCH(Banco!B31,Cadastro!$D$2:$D$9,0))</f>
        <v>Pernambuco</v>
      </c>
      <c r="R31" s="13">
        <f t="shared" si="1"/>
        <v>22474.100000000002</v>
      </c>
      <c r="S31" s="13" t="str">
        <f t="shared" si="2"/>
        <v/>
      </c>
      <c r="T31" s="14" t="str">
        <f>IFERROR(INDEX(Cadastro!$H$2:$H$5,MATCH(Banco!D31,Cadastro!$G$2:$G$5,0)),"Outras Areas")</f>
        <v>Outras Areas</v>
      </c>
      <c r="U31" s="37">
        <f t="shared" si="3"/>
        <v>12074.630000000001</v>
      </c>
      <c r="V31" s="37">
        <f t="shared" si="4"/>
        <v>10399.470000000001</v>
      </c>
    </row>
    <row r="32" spans="1:22" x14ac:dyDescent="0.2">
      <c r="A32" s="9">
        <v>8101</v>
      </c>
      <c r="B32" s="9">
        <v>93</v>
      </c>
      <c r="C32" s="10" t="s">
        <v>2</v>
      </c>
      <c r="D32" s="10">
        <v>33</v>
      </c>
      <c r="E32" s="10" t="s">
        <v>29</v>
      </c>
      <c r="F32" s="11">
        <v>3191.55</v>
      </c>
      <c r="G32" s="11">
        <v>3063.75</v>
      </c>
      <c r="H32" s="11">
        <v>3063.75</v>
      </c>
      <c r="I32" s="11">
        <v>3063.75</v>
      </c>
      <c r="J32" s="11">
        <v>3063.75</v>
      </c>
      <c r="K32" s="11">
        <v>3063.75</v>
      </c>
      <c r="L32" s="11">
        <v>3063.75</v>
      </c>
      <c r="M32" s="11">
        <v>3063.75</v>
      </c>
      <c r="N32" s="11">
        <v>1021.25</v>
      </c>
      <c r="O32" s="11">
        <v>3481.92</v>
      </c>
      <c r="P32" s="12" t="str">
        <f t="shared" si="0"/>
        <v>RH</v>
      </c>
      <c r="Q32" s="14" t="str">
        <f>INDEX(Cadastro!$E$2:$E$9,MATCH(Banco!B32,Cadastro!$D$2:$D$9,0))</f>
        <v>Pernambuco</v>
      </c>
      <c r="R32" s="13">
        <f t="shared" si="1"/>
        <v>29140.97</v>
      </c>
      <c r="S32" s="13" t="str">
        <f t="shared" si="2"/>
        <v/>
      </c>
      <c r="T32" s="14" t="str">
        <f>IFERROR(INDEX(Cadastro!$H$2:$H$5,MATCH(Banco!D32,Cadastro!$G$2:$G$5,0)),"Outras Areas")</f>
        <v>Distribuição</v>
      </c>
      <c r="U32" s="37">
        <f t="shared" si="3"/>
        <v>15446.55</v>
      </c>
      <c r="V32" s="37">
        <f t="shared" si="4"/>
        <v>13694.42</v>
      </c>
    </row>
    <row r="33" spans="1:22" s="10" customFormat="1" x14ac:dyDescent="0.2">
      <c r="A33" s="9">
        <v>8113</v>
      </c>
      <c r="B33" s="9">
        <v>20</v>
      </c>
      <c r="C33" s="10" t="s">
        <v>2</v>
      </c>
      <c r="D33" s="10">
        <v>8</v>
      </c>
      <c r="E33" s="10" t="s">
        <v>40</v>
      </c>
      <c r="F33" s="11">
        <v>12173.63</v>
      </c>
      <c r="G33" s="11">
        <v>12074.05</v>
      </c>
      <c r="H33" s="11">
        <v>12714.37</v>
      </c>
      <c r="I33" s="11">
        <v>11379.22</v>
      </c>
      <c r="J33" s="11">
        <v>13533.4</v>
      </c>
      <c r="K33" s="11">
        <v>9930.58</v>
      </c>
      <c r="L33" s="11">
        <v>11893.34</v>
      </c>
      <c r="M33" s="11">
        <v>12664.87</v>
      </c>
      <c r="N33" s="11">
        <v>15077.1</v>
      </c>
      <c r="O33" s="11">
        <v>12740.93</v>
      </c>
      <c r="P33" s="12" t="str">
        <f t="shared" si="0"/>
        <v>RH</v>
      </c>
      <c r="Q33" s="14" t="str">
        <f>INDEX(Cadastro!$E$2:$E$9,MATCH(Banco!B33,Cadastro!$D$2:$D$9,0))</f>
        <v>Parauapebas</v>
      </c>
      <c r="R33" s="13">
        <f t="shared" si="1"/>
        <v>124181.48999999999</v>
      </c>
      <c r="S33" s="13" t="str">
        <f t="shared" si="2"/>
        <v/>
      </c>
      <c r="T33" s="14" t="str">
        <f>IFERROR(INDEX(Cadastro!$H$2:$H$5,MATCH(Banco!D33,Cadastro!$G$2:$G$5,0)),"Outras Areas")</f>
        <v>Outras Areas</v>
      </c>
      <c r="U33" s="37">
        <f t="shared" si="3"/>
        <v>61874.670000000006</v>
      </c>
      <c r="V33" s="37">
        <f t="shared" si="4"/>
        <v>62306.82</v>
      </c>
    </row>
    <row r="34" spans="1:22" x14ac:dyDescent="0.2">
      <c r="A34" s="9">
        <v>8113</v>
      </c>
      <c r="B34" s="9">
        <v>20</v>
      </c>
      <c r="C34" s="10" t="s">
        <v>2</v>
      </c>
      <c r="D34" s="10">
        <v>35</v>
      </c>
      <c r="E34" s="10" t="s">
        <v>41</v>
      </c>
      <c r="F34" s="11">
        <v>6906.47</v>
      </c>
      <c r="G34" s="11">
        <v>10786.84</v>
      </c>
      <c r="H34" s="11">
        <v>8671.8799999999992</v>
      </c>
      <c r="I34" s="11">
        <v>11260.92</v>
      </c>
      <c r="J34" s="11">
        <v>11583.9</v>
      </c>
      <c r="K34" s="11">
        <v>9957.23</v>
      </c>
      <c r="L34" s="11">
        <v>10988.98</v>
      </c>
      <c r="M34" s="11">
        <v>12474.11</v>
      </c>
      <c r="N34" s="11">
        <v>10463.52</v>
      </c>
      <c r="O34" s="11">
        <v>10853.51</v>
      </c>
      <c r="P34" s="12" t="str">
        <f t="shared" si="0"/>
        <v>RH</v>
      </c>
      <c r="Q34" s="14" t="str">
        <f>INDEX(Cadastro!$E$2:$E$9,MATCH(Banco!B34,Cadastro!$D$2:$D$9,0))</f>
        <v>Parauapebas</v>
      </c>
      <c r="R34" s="13">
        <f t="shared" si="1"/>
        <v>103947.36</v>
      </c>
      <c r="S34" s="13" t="str">
        <f t="shared" si="2"/>
        <v/>
      </c>
      <c r="T34" s="14" t="str">
        <f>IFERROR(INDEX(Cadastro!$H$2:$H$5,MATCH(Banco!D34,Cadastro!$G$2:$G$5,0)),"Outras Areas")</f>
        <v>Distribuição</v>
      </c>
      <c r="U34" s="37">
        <f t="shared" si="3"/>
        <v>49210.01</v>
      </c>
      <c r="V34" s="37">
        <f t="shared" si="4"/>
        <v>54737.35</v>
      </c>
    </row>
    <row r="35" spans="1:22" x14ac:dyDescent="0.2">
      <c r="A35" s="9">
        <v>8113</v>
      </c>
      <c r="B35" s="9">
        <v>20</v>
      </c>
      <c r="C35" s="10" t="s">
        <v>3</v>
      </c>
      <c r="D35" s="10">
        <v>35</v>
      </c>
      <c r="E35" s="10" t="s">
        <v>42</v>
      </c>
      <c r="F35" s="11">
        <v>1570.23</v>
      </c>
      <c r="G35" s="11">
        <v>1576.88</v>
      </c>
      <c r="H35" s="11">
        <v>1544.17</v>
      </c>
      <c r="I35" s="11">
        <v>1545.53</v>
      </c>
      <c r="J35" s="11">
        <v>119.61</v>
      </c>
      <c r="K35" s="11">
        <v>1337.66</v>
      </c>
      <c r="L35" s="11">
        <v>1496.71</v>
      </c>
      <c r="M35" s="11">
        <v>1647.1</v>
      </c>
      <c r="N35" s="11">
        <v>1801.72</v>
      </c>
      <c r="O35" s="11">
        <v>562.95000000000005</v>
      </c>
      <c r="P35" s="12" t="str">
        <f t="shared" si="0"/>
        <v>RH</v>
      </c>
      <c r="Q35" s="14" t="str">
        <f>INDEX(Cadastro!$E$2:$E$9,MATCH(Banco!B35,Cadastro!$D$2:$D$9,0))</f>
        <v>Parauapebas</v>
      </c>
      <c r="R35" s="13">
        <f t="shared" si="1"/>
        <v>13202.560000000001</v>
      </c>
      <c r="S35" s="13" t="str">
        <f t="shared" si="2"/>
        <v/>
      </c>
      <c r="T35" s="14" t="str">
        <f>IFERROR(INDEX(Cadastro!$H$2:$H$5,MATCH(Banco!D35,Cadastro!$G$2:$G$5,0)),"Outras Areas")</f>
        <v>Distribuição</v>
      </c>
      <c r="U35" s="37">
        <f t="shared" si="3"/>
        <v>6356.42</v>
      </c>
      <c r="V35" s="37">
        <f t="shared" si="4"/>
        <v>6846.1399999999994</v>
      </c>
    </row>
    <row r="36" spans="1:22" s="10" customFormat="1" x14ac:dyDescent="0.2">
      <c r="A36" s="9">
        <v>8113</v>
      </c>
      <c r="B36" s="9">
        <v>20</v>
      </c>
      <c r="C36" s="10" t="s">
        <v>3</v>
      </c>
      <c r="D36" s="10">
        <v>40</v>
      </c>
      <c r="E36" s="10" t="s">
        <v>42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3426.19</v>
      </c>
      <c r="L36" s="11">
        <v>4725.9799999999996</v>
      </c>
      <c r="M36" s="11">
        <v>5283.33</v>
      </c>
      <c r="N36" s="11">
        <v>5036.91</v>
      </c>
      <c r="O36" s="11">
        <v>5036.91</v>
      </c>
      <c r="P36" s="12" t="str">
        <f t="shared" si="0"/>
        <v>RH</v>
      </c>
      <c r="Q36" s="14" t="str">
        <f>INDEX(Cadastro!$E$2:$E$9,MATCH(Banco!B36,Cadastro!$D$2:$D$9,0))</f>
        <v>Parauapebas</v>
      </c>
      <c r="R36" s="13">
        <f t="shared" si="1"/>
        <v>23509.32</v>
      </c>
      <c r="S36" s="13" t="str">
        <f t="shared" si="2"/>
        <v/>
      </c>
      <c r="T36" s="14" t="str">
        <f>IFERROR(INDEX(Cadastro!$H$2:$H$5,MATCH(Banco!D36,Cadastro!$G$2:$G$5,0)),"Outras Areas")</f>
        <v>Outras Areas</v>
      </c>
      <c r="U36" s="37">
        <f t="shared" si="3"/>
        <v>0</v>
      </c>
      <c r="V36" s="37">
        <f t="shared" si="4"/>
        <v>23509.32</v>
      </c>
    </row>
    <row r="37" spans="1:22" s="10" customFormat="1" x14ac:dyDescent="0.2">
      <c r="A37" s="9">
        <v>8113</v>
      </c>
      <c r="B37" s="9">
        <v>25</v>
      </c>
      <c r="C37" s="10" t="s">
        <v>2</v>
      </c>
      <c r="D37" s="10">
        <v>8</v>
      </c>
      <c r="E37" s="10" t="s">
        <v>40</v>
      </c>
      <c r="F37" s="11">
        <v>5993.76</v>
      </c>
      <c r="G37" s="11">
        <v>6269.21</v>
      </c>
      <c r="H37" s="11">
        <v>6796.27</v>
      </c>
      <c r="I37" s="11">
        <v>6323.15</v>
      </c>
      <c r="J37" s="11">
        <v>6584.74</v>
      </c>
      <c r="K37" s="11">
        <v>5706.1</v>
      </c>
      <c r="L37" s="11">
        <v>7092.47</v>
      </c>
      <c r="M37" s="11">
        <v>7921.25</v>
      </c>
      <c r="N37" s="11">
        <v>8718.1200000000008</v>
      </c>
      <c r="O37" s="11">
        <v>7881.71</v>
      </c>
      <c r="P37" s="12" t="str">
        <f t="shared" si="0"/>
        <v>RH</v>
      </c>
      <c r="Q37" s="14" t="str">
        <f>INDEX(Cadastro!$E$2:$E$9,MATCH(Banco!B37,Cadastro!$D$2:$D$9,0))</f>
        <v>São Luis</v>
      </c>
      <c r="R37" s="13">
        <f t="shared" si="1"/>
        <v>69286.78</v>
      </c>
      <c r="S37" s="13" t="str">
        <f t="shared" si="2"/>
        <v/>
      </c>
      <c r="T37" s="14" t="str">
        <f>IFERROR(INDEX(Cadastro!$H$2:$H$5,MATCH(Banco!D37,Cadastro!$G$2:$G$5,0)),"Outras Areas")</f>
        <v>Outras Areas</v>
      </c>
      <c r="U37" s="37">
        <f t="shared" si="3"/>
        <v>31967.129999999997</v>
      </c>
      <c r="V37" s="37">
        <f t="shared" si="4"/>
        <v>37319.65</v>
      </c>
    </row>
    <row r="38" spans="1:22" x14ac:dyDescent="0.2">
      <c r="A38" s="9">
        <v>8113</v>
      </c>
      <c r="B38" s="9">
        <v>25</v>
      </c>
      <c r="C38" s="10" t="s">
        <v>2</v>
      </c>
      <c r="D38" s="10">
        <v>33</v>
      </c>
      <c r="E38" s="10" t="s">
        <v>42</v>
      </c>
      <c r="F38" s="11">
        <v>0</v>
      </c>
      <c r="G38" s="11">
        <v>0</v>
      </c>
      <c r="H38" s="11">
        <v>0</v>
      </c>
      <c r="I38" s="11">
        <v>822.15</v>
      </c>
      <c r="J38" s="11">
        <v>870.75</v>
      </c>
      <c r="K38" s="11">
        <v>879.97</v>
      </c>
      <c r="L38" s="11">
        <v>1132.3699999999999</v>
      </c>
      <c r="M38" s="11">
        <v>1036.57</v>
      </c>
      <c r="N38" s="11">
        <v>1033.07</v>
      </c>
      <c r="O38" s="11">
        <v>1169.33</v>
      </c>
      <c r="P38" s="12" t="str">
        <f t="shared" si="0"/>
        <v>RH</v>
      </c>
      <c r="Q38" s="14" t="str">
        <f>INDEX(Cadastro!$E$2:$E$9,MATCH(Banco!B38,Cadastro!$D$2:$D$9,0))</f>
        <v>São Luis</v>
      </c>
      <c r="R38" s="13">
        <f t="shared" si="1"/>
        <v>6944.2099999999991</v>
      </c>
      <c r="S38" s="13" t="str">
        <f t="shared" si="2"/>
        <v/>
      </c>
      <c r="T38" s="14" t="str">
        <f>IFERROR(INDEX(Cadastro!$H$2:$H$5,MATCH(Banco!D38,Cadastro!$G$2:$G$5,0)),"Outras Areas")</f>
        <v>Distribuição</v>
      </c>
      <c r="U38" s="37">
        <f t="shared" si="3"/>
        <v>1692.9</v>
      </c>
      <c r="V38" s="37">
        <f t="shared" si="4"/>
        <v>5251.3099999999995</v>
      </c>
    </row>
    <row r="39" spans="1:22" x14ac:dyDescent="0.2">
      <c r="A39" s="9">
        <v>8113</v>
      </c>
      <c r="B39" s="9">
        <v>25</v>
      </c>
      <c r="C39" s="10" t="s">
        <v>2</v>
      </c>
      <c r="D39" s="10">
        <v>35</v>
      </c>
      <c r="E39" s="10" t="s">
        <v>41</v>
      </c>
      <c r="F39" s="11">
        <v>3347.6</v>
      </c>
      <c r="G39" s="11">
        <v>3317.24</v>
      </c>
      <c r="H39" s="11">
        <v>3272.32</v>
      </c>
      <c r="I39" s="11">
        <v>2649.08</v>
      </c>
      <c r="J39" s="11">
        <v>2790.68</v>
      </c>
      <c r="K39" s="11">
        <v>3726.93</v>
      </c>
      <c r="L39" s="11">
        <v>4215.32</v>
      </c>
      <c r="M39" s="11">
        <v>3935.29</v>
      </c>
      <c r="N39" s="11">
        <v>4476.76</v>
      </c>
      <c r="O39" s="11">
        <v>4263.13</v>
      </c>
      <c r="P39" s="12" t="str">
        <f t="shared" si="0"/>
        <v>RH</v>
      </c>
      <c r="Q39" s="14" t="str">
        <f>INDEX(Cadastro!$E$2:$E$9,MATCH(Banco!B39,Cadastro!$D$2:$D$9,0))</f>
        <v>São Luis</v>
      </c>
      <c r="R39" s="13">
        <f t="shared" si="1"/>
        <v>35994.35</v>
      </c>
      <c r="S39" s="13" t="str">
        <f t="shared" si="2"/>
        <v/>
      </c>
      <c r="T39" s="14" t="str">
        <f>IFERROR(INDEX(Cadastro!$H$2:$H$5,MATCH(Banco!D39,Cadastro!$G$2:$G$5,0)),"Outras Areas")</f>
        <v>Distribuição</v>
      </c>
      <c r="U39" s="37">
        <f t="shared" si="3"/>
        <v>15376.92</v>
      </c>
      <c r="V39" s="37">
        <f t="shared" si="4"/>
        <v>20617.43</v>
      </c>
    </row>
    <row r="40" spans="1:22" s="10" customFormat="1" x14ac:dyDescent="0.2">
      <c r="A40" s="9">
        <v>8113</v>
      </c>
      <c r="B40" s="9">
        <v>25</v>
      </c>
      <c r="C40" s="10" t="s">
        <v>3</v>
      </c>
      <c r="D40" s="10">
        <v>40</v>
      </c>
      <c r="E40" s="10" t="s">
        <v>42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1579.36</v>
      </c>
      <c r="L40" s="11">
        <v>2276.6999999999998</v>
      </c>
      <c r="M40" s="11">
        <v>2715.93</v>
      </c>
      <c r="N40" s="11">
        <v>2728.16</v>
      </c>
      <c r="O40" s="11">
        <v>2820.38</v>
      </c>
      <c r="P40" s="12" t="str">
        <f t="shared" si="0"/>
        <v>RH</v>
      </c>
      <c r="Q40" s="14" t="str">
        <f>INDEX(Cadastro!$E$2:$E$9,MATCH(Banco!B40,Cadastro!$D$2:$D$9,0))</f>
        <v>São Luis</v>
      </c>
      <c r="R40" s="13">
        <f t="shared" si="1"/>
        <v>12120.529999999999</v>
      </c>
      <c r="S40" s="13" t="str">
        <f t="shared" si="2"/>
        <v/>
      </c>
      <c r="T40" s="14" t="str">
        <f>IFERROR(INDEX(Cadastro!$H$2:$H$5,MATCH(Banco!D40,Cadastro!$G$2:$G$5,0)),"Outras Areas")</f>
        <v>Outras Areas</v>
      </c>
      <c r="U40" s="37">
        <f t="shared" si="3"/>
        <v>0</v>
      </c>
      <c r="V40" s="37">
        <f t="shared" si="4"/>
        <v>12120.529999999999</v>
      </c>
    </row>
    <row r="41" spans="1:22" s="10" customFormat="1" x14ac:dyDescent="0.2">
      <c r="A41" s="9">
        <v>8113</v>
      </c>
      <c r="B41" s="9">
        <v>28</v>
      </c>
      <c r="C41" s="10" t="s">
        <v>2</v>
      </c>
      <c r="D41" s="10">
        <v>8</v>
      </c>
      <c r="E41" s="10" t="s">
        <v>40</v>
      </c>
      <c r="F41" s="11">
        <v>21889.49</v>
      </c>
      <c r="G41" s="11">
        <v>26253.87</v>
      </c>
      <c r="H41" s="11">
        <v>24169.27</v>
      </c>
      <c r="I41" s="11">
        <v>26420.27</v>
      </c>
      <c r="J41" s="11">
        <v>28000.14</v>
      </c>
      <c r="K41" s="11">
        <v>22271</v>
      </c>
      <c r="L41" s="11">
        <v>27838.9</v>
      </c>
      <c r="M41" s="11">
        <v>23719.18</v>
      </c>
      <c r="N41" s="11">
        <v>30574.11</v>
      </c>
      <c r="O41" s="11">
        <v>32592.49</v>
      </c>
      <c r="P41" s="12" t="str">
        <f t="shared" si="0"/>
        <v>RH</v>
      </c>
      <c r="Q41" s="14" t="str">
        <f>INDEX(Cadastro!$E$2:$E$9,MATCH(Banco!B41,Cadastro!$D$2:$D$9,0))</f>
        <v>São Paulo ( Industrial )</v>
      </c>
      <c r="R41" s="13">
        <f t="shared" si="1"/>
        <v>263728.71999999997</v>
      </c>
      <c r="S41" s="13" t="str">
        <f t="shared" si="2"/>
        <v/>
      </c>
      <c r="T41" s="14" t="str">
        <f>IFERROR(INDEX(Cadastro!$H$2:$H$5,MATCH(Banco!D41,Cadastro!$G$2:$G$5,0)),"Outras Areas")</f>
        <v>Outras Areas</v>
      </c>
      <c r="U41" s="37">
        <f t="shared" si="3"/>
        <v>126733.04000000001</v>
      </c>
      <c r="V41" s="37">
        <f t="shared" si="4"/>
        <v>136995.68</v>
      </c>
    </row>
    <row r="42" spans="1:22" s="10" customFormat="1" x14ac:dyDescent="0.2">
      <c r="A42" s="9">
        <v>8113</v>
      </c>
      <c r="B42" s="9">
        <v>28</v>
      </c>
      <c r="C42" s="10" t="s">
        <v>2</v>
      </c>
      <c r="D42" s="10">
        <v>19</v>
      </c>
      <c r="E42" s="10" t="s">
        <v>42</v>
      </c>
      <c r="F42" s="11">
        <v>8384.27</v>
      </c>
      <c r="G42" s="11">
        <v>8747.89</v>
      </c>
      <c r="H42" s="11">
        <v>9014.9599999999991</v>
      </c>
      <c r="I42" s="11">
        <v>6267.28</v>
      </c>
      <c r="J42" s="11">
        <v>9527.81</v>
      </c>
      <c r="K42" s="11">
        <v>8823.19</v>
      </c>
      <c r="L42" s="11">
        <v>12016.41</v>
      </c>
      <c r="M42" s="11">
        <v>9552.6200000000008</v>
      </c>
      <c r="N42" s="11">
        <v>11344.35</v>
      </c>
      <c r="O42" s="11">
        <v>14909.04</v>
      </c>
      <c r="P42" s="12" t="str">
        <f t="shared" si="0"/>
        <v>RH</v>
      </c>
      <c r="Q42" s="14" t="str">
        <f>INDEX(Cadastro!$E$2:$E$9,MATCH(Banco!B42,Cadastro!$D$2:$D$9,0))</f>
        <v>São Paulo ( Industrial )</v>
      </c>
      <c r="R42" s="13">
        <f t="shared" si="1"/>
        <v>98587.82</v>
      </c>
      <c r="S42" s="13" t="str">
        <f t="shared" si="2"/>
        <v/>
      </c>
      <c r="T42" s="14" t="str">
        <f>IFERROR(INDEX(Cadastro!$H$2:$H$5,MATCH(Banco!D42,Cadastro!$G$2:$G$5,0)),"Outras Areas")</f>
        <v>Outras Areas</v>
      </c>
      <c r="U42" s="37">
        <f t="shared" si="3"/>
        <v>41942.21</v>
      </c>
      <c r="V42" s="37">
        <f t="shared" si="4"/>
        <v>56645.61</v>
      </c>
    </row>
    <row r="43" spans="1:22" s="10" customFormat="1" x14ac:dyDescent="0.2">
      <c r="A43" s="9">
        <v>8113</v>
      </c>
      <c r="B43" s="9">
        <v>28</v>
      </c>
      <c r="C43" s="10" t="s">
        <v>2</v>
      </c>
      <c r="D43" s="10">
        <v>27</v>
      </c>
      <c r="E43" s="10" t="s">
        <v>43</v>
      </c>
      <c r="F43" s="11">
        <v>507.44</v>
      </c>
      <c r="G43" s="11">
        <v>86.53</v>
      </c>
      <c r="H43" s="11">
        <v>86.53</v>
      </c>
      <c r="I43" s="11">
        <v>86.53</v>
      </c>
      <c r="J43" s="11">
        <v>86.53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2" t="str">
        <f t="shared" si="0"/>
        <v>RH</v>
      </c>
      <c r="Q43" s="14" t="str">
        <f>INDEX(Cadastro!$E$2:$E$9,MATCH(Banco!B43,Cadastro!$D$2:$D$9,0))</f>
        <v>São Paulo ( Industrial )</v>
      </c>
      <c r="R43" s="13">
        <f t="shared" si="1"/>
        <v>853.56</v>
      </c>
      <c r="S43" s="13" t="str">
        <f t="shared" si="2"/>
        <v/>
      </c>
      <c r="T43" s="14" t="str">
        <f>IFERROR(INDEX(Cadastro!$H$2:$H$5,MATCH(Banco!D43,Cadastro!$G$2:$G$5,0)),"Outras Areas")</f>
        <v>Outras Areas</v>
      </c>
      <c r="U43" s="37">
        <f t="shared" si="3"/>
        <v>853.56</v>
      </c>
      <c r="V43" s="37">
        <f t="shared" si="4"/>
        <v>0</v>
      </c>
    </row>
    <row r="44" spans="1:22" x14ac:dyDescent="0.2">
      <c r="A44" s="9">
        <v>8113</v>
      </c>
      <c r="B44" s="9">
        <v>28</v>
      </c>
      <c r="C44" s="10" t="s">
        <v>2</v>
      </c>
      <c r="D44" s="10">
        <v>33</v>
      </c>
      <c r="E44" s="10" t="s">
        <v>42</v>
      </c>
      <c r="F44" s="11">
        <v>2296.4499999999998</v>
      </c>
      <c r="G44" s="11">
        <v>2089.38</v>
      </c>
      <c r="H44" s="11">
        <v>2105.98</v>
      </c>
      <c r="I44" s="11">
        <v>2074.92</v>
      </c>
      <c r="J44" s="11">
        <v>2432.9499999999998</v>
      </c>
      <c r="K44" s="11">
        <v>3600.38</v>
      </c>
      <c r="L44" s="11">
        <v>4142.78</v>
      </c>
      <c r="M44" s="11">
        <v>3463.07</v>
      </c>
      <c r="N44" s="11">
        <v>3130.69</v>
      </c>
      <c r="O44" s="11">
        <v>3558.93</v>
      </c>
      <c r="P44" s="12" t="str">
        <f t="shared" si="0"/>
        <v>RH</v>
      </c>
      <c r="Q44" s="14" t="str">
        <f>INDEX(Cadastro!$E$2:$E$9,MATCH(Banco!B44,Cadastro!$D$2:$D$9,0))</f>
        <v>São Paulo ( Industrial )</v>
      </c>
      <c r="R44" s="13">
        <f t="shared" si="1"/>
        <v>28895.53</v>
      </c>
      <c r="S44" s="13" t="str">
        <f t="shared" si="2"/>
        <v/>
      </c>
      <c r="T44" s="14" t="str">
        <f>IFERROR(INDEX(Cadastro!$H$2:$H$5,MATCH(Banco!D44,Cadastro!$G$2:$G$5,0)),"Outras Areas")</f>
        <v>Distribuição</v>
      </c>
      <c r="U44" s="37">
        <f t="shared" si="3"/>
        <v>10999.68</v>
      </c>
      <c r="V44" s="37">
        <f t="shared" si="4"/>
        <v>17895.849999999999</v>
      </c>
    </row>
    <row r="45" spans="1:22" x14ac:dyDescent="0.2">
      <c r="A45" s="9">
        <v>8113</v>
      </c>
      <c r="B45" s="9">
        <v>28</v>
      </c>
      <c r="C45" s="10" t="s">
        <v>2</v>
      </c>
      <c r="D45" s="10">
        <v>35</v>
      </c>
      <c r="E45" s="10" t="s">
        <v>41</v>
      </c>
      <c r="F45" s="11">
        <v>12949.42</v>
      </c>
      <c r="G45" s="11">
        <v>15111</v>
      </c>
      <c r="H45" s="11">
        <v>15770.89</v>
      </c>
      <c r="I45" s="11">
        <v>16665.43</v>
      </c>
      <c r="J45" s="11">
        <v>15697.77</v>
      </c>
      <c r="K45" s="11">
        <v>9874.26</v>
      </c>
      <c r="L45" s="11">
        <v>15760.24</v>
      </c>
      <c r="M45" s="11">
        <v>13233.12</v>
      </c>
      <c r="N45" s="11">
        <v>17401.98</v>
      </c>
      <c r="O45" s="11">
        <v>18864.55</v>
      </c>
      <c r="P45" s="12" t="str">
        <f t="shared" si="0"/>
        <v>RH</v>
      </c>
      <c r="Q45" s="14" t="str">
        <f>INDEX(Cadastro!$E$2:$E$9,MATCH(Banco!B45,Cadastro!$D$2:$D$9,0))</f>
        <v>São Paulo ( Industrial )</v>
      </c>
      <c r="R45" s="13">
        <f t="shared" si="1"/>
        <v>151328.65999999997</v>
      </c>
      <c r="S45" s="13" t="str">
        <f t="shared" si="2"/>
        <v/>
      </c>
      <c r="T45" s="14" t="str">
        <f>IFERROR(INDEX(Cadastro!$H$2:$H$5,MATCH(Banco!D45,Cadastro!$G$2:$G$5,0)),"Outras Areas")</f>
        <v>Distribuição</v>
      </c>
      <c r="U45" s="37">
        <f t="shared" si="3"/>
        <v>76194.509999999995</v>
      </c>
      <c r="V45" s="37">
        <f t="shared" si="4"/>
        <v>75134.150000000009</v>
      </c>
    </row>
    <row r="46" spans="1:22" s="10" customFormat="1" x14ac:dyDescent="0.2">
      <c r="A46" s="9">
        <v>8113</v>
      </c>
      <c r="B46" s="9">
        <v>30</v>
      </c>
      <c r="C46" s="10" t="s">
        <v>2</v>
      </c>
      <c r="D46" s="10">
        <v>8</v>
      </c>
      <c r="E46" s="10" t="s">
        <v>40</v>
      </c>
      <c r="F46" s="11">
        <v>4935.2700000000004</v>
      </c>
      <c r="G46" s="11">
        <v>4608.54</v>
      </c>
      <c r="H46" s="11">
        <v>4200.24</v>
      </c>
      <c r="I46" s="11">
        <v>4826.95</v>
      </c>
      <c r="J46" s="11">
        <v>5511.66</v>
      </c>
      <c r="K46" s="11">
        <v>4651.16</v>
      </c>
      <c r="L46" s="11">
        <v>5064.12</v>
      </c>
      <c r="M46" s="11">
        <v>5537.18</v>
      </c>
      <c r="N46" s="11">
        <v>5214.54</v>
      </c>
      <c r="O46" s="11">
        <v>5547.82</v>
      </c>
      <c r="P46" s="12" t="str">
        <f t="shared" si="0"/>
        <v>RH</v>
      </c>
      <c r="Q46" s="14" t="str">
        <f>INDEX(Cadastro!$E$2:$E$9,MATCH(Banco!B46,Cadastro!$D$2:$D$9,0))</f>
        <v>Bahia</v>
      </c>
      <c r="R46" s="13">
        <f t="shared" si="1"/>
        <v>50097.48</v>
      </c>
      <c r="S46" s="13" t="str">
        <f t="shared" si="2"/>
        <v/>
      </c>
      <c r="T46" s="14" t="str">
        <f>IFERROR(INDEX(Cadastro!$H$2:$H$5,MATCH(Banco!D46,Cadastro!$G$2:$G$5,0)),"Outras Areas")</f>
        <v>Outras Areas</v>
      </c>
      <c r="U46" s="37">
        <f t="shared" si="3"/>
        <v>24082.66</v>
      </c>
      <c r="V46" s="37">
        <f t="shared" si="4"/>
        <v>26014.82</v>
      </c>
    </row>
    <row r="47" spans="1:22" x14ac:dyDescent="0.2">
      <c r="A47" s="9">
        <v>8113</v>
      </c>
      <c r="B47" s="9">
        <v>30</v>
      </c>
      <c r="C47" s="10" t="s">
        <v>2</v>
      </c>
      <c r="D47" s="10">
        <v>33</v>
      </c>
      <c r="E47" s="10" t="s">
        <v>42</v>
      </c>
      <c r="F47" s="11">
        <v>2094.3000000000002</v>
      </c>
      <c r="G47" s="11">
        <v>1259.33</v>
      </c>
      <c r="H47" s="11">
        <v>2262.5700000000002</v>
      </c>
      <c r="I47" s="11">
        <v>2188.42</v>
      </c>
      <c r="J47" s="11">
        <v>2450.5500000000002</v>
      </c>
      <c r="K47" s="11">
        <v>1585.27</v>
      </c>
      <c r="L47" s="11">
        <v>1731.13</v>
      </c>
      <c r="M47" s="11">
        <v>2011.73</v>
      </c>
      <c r="N47" s="11">
        <v>938.8</v>
      </c>
      <c r="O47" s="11">
        <v>3202.93</v>
      </c>
      <c r="P47" s="12" t="str">
        <f t="shared" si="0"/>
        <v>RH</v>
      </c>
      <c r="Q47" s="14" t="str">
        <f>INDEX(Cadastro!$E$2:$E$9,MATCH(Banco!B47,Cadastro!$D$2:$D$9,0))</f>
        <v>Bahia</v>
      </c>
      <c r="R47" s="13">
        <f t="shared" si="1"/>
        <v>19725.030000000002</v>
      </c>
      <c r="S47" s="13" t="str">
        <f t="shared" si="2"/>
        <v/>
      </c>
      <c r="T47" s="14" t="str">
        <f>IFERROR(INDEX(Cadastro!$H$2:$H$5,MATCH(Banco!D47,Cadastro!$G$2:$G$5,0)),"Outras Areas")</f>
        <v>Distribuição</v>
      </c>
      <c r="U47" s="37">
        <f t="shared" si="3"/>
        <v>10255.170000000002</v>
      </c>
      <c r="V47" s="37">
        <f t="shared" si="4"/>
        <v>9469.86</v>
      </c>
    </row>
    <row r="48" spans="1:22" x14ac:dyDescent="0.2">
      <c r="A48" s="9">
        <v>8113</v>
      </c>
      <c r="B48" s="9">
        <v>30</v>
      </c>
      <c r="C48" s="10" t="s">
        <v>2</v>
      </c>
      <c r="D48" s="10">
        <v>35</v>
      </c>
      <c r="E48" s="10" t="s">
        <v>41</v>
      </c>
      <c r="F48" s="11">
        <v>914.35</v>
      </c>
      <c r="G48" s="11">
        <v>914.35</v>
      </c>
      <c r="H48" s="11">
        <v>914.36</v>
      </c>
      <c r="I48" s="11">
        <v>942.94</v>
      </c>
      <c r="J48" s="11">
        <v>1148.79</v>
      </c>
      <c r="K48" s="11">
        <v>782.5</v>
      </c>
      <c r="L48" s="11">
        <v>782.53</v>
      </c>
      <c r="M48" s="11">
        <v>782.51</v>
      </c>
      <c r="N48" s="11">
        <v>833.74</v>
      </c>
      <c r="O48" s="11">
        <v>782.51</v>
      </c>
      <c r="P48" s="12" t="str">
        <f t="shared" si="0"/>
        <v>RH</v>
      </c>
      <c r="Q48" s="14" t="str">
        <f>INDEX(Cadastro!$E$2:$E$9,MATCH(Banco!B48,Cadastro!$D$2:$D$9,0))</f>
        <v>Bahia</v>
      </c>
      <c r="R48" s="13">
        <f t="shared" si="1"/>
        <v>8798.58</v>
      </c>
      <c r="S48" s="13" t="str">
        <f t="shared" si="2"/>
        <v/>
      </c>
      <c r="T48" s="14" t="str">
        <f>IFERROR(INDEX(Cadastro!$H$2:$H$5,MATCH(Banco!D48,Cadastro!$G$2:$G$5,0)),"Outras Areas")</f>
        <v>Distribuição</v>
      </c>
      <c r="U48" s="37">
        <f t="shared" si="3"/>
        <v>4834.79</v>
      </c>
      <c r="V48" s="37">
        <f t="shared" si="4"/>
        <v>3963.79</v>
      </c>
    </row>
    <row r="49" spans="1:22" s="10" customFormat="1" x14ac:dyDescent="0.2">
      <c r="A49" s="9">
        <v>8113</v>
      </c>
      <c r="B49" s="9">
        <v>30</v>
      </c>
      <c r="C49" s="10" t="s">
        <v>3</v>
      </c>
      <c r="D49" s="10">
        <v>8</v>
      </c>
      <c r="E49" s="10" t="s">
        <v>44</v>
      </c>
      <c r="F49" s="11">
        <v>105.01</v>
      </c>
      <c r="G49" s="11">
        <v>908.8</v>
      </c>
      <c r="H49" s="11">
        <v>1058.3599999999999</v>
      </c>
      <c r="I49" s="11">
        <v>1083.5899999999999</v>
      </c>
      <c r="J49" s="11">
        <v>1331.97</v>
      </c>
      <c r="K49" s="11">
        <v>987.58</v>
      </c>
      <c r="L49" s="11">
        <v>1062.8399999999999</v>
      </c>
      <c r="M49" s="11">
        <v>1148.8399999999999</v>
      </c>
      <c r="N49" s="11">
        <v>1139.9000000000001</v>
      </c>
      <c r="O49" s="11">
        <v>1245.23</v>
      </c>
      <c r="P49" s="12" t="str">
        <f t="shared" si="0"/>
        <v>RH</v>
      </c>
      <c r="Q49" s="14" t="str">
        <f>INDEX(Cadastro!$E$2:$E$9,MATCH(Banco!B49,Cadastro!$D$2:$D$9,0))</f>
        <v>Bahia</v>
      </c>
      <c r="R49" s="13">
        <f t="shared" si="1"/>
        <v>10072.120000000001</v>
      </c>
      <c r="S49" s="13" t="str">
        <f t="shared" si="2"/>
        <v/>
      </c>
      <c r="T49" s="14" t="str">
        <f>IFERROR(INDEX(Cadastro!$H$2:$H$5,MATCH(Banco!D49,Cadastro!$G$2:$G$5,0)),"Outras Areas")</f>
        <v>Outras Areas</v>
      </c>
      <c r="U49" s="37">
        <f t="shared" si="3"/>
        <v>4487.7300000000005</v>
      </c>
      <c r="V49" s="37">
        <f t="shared" si="4"/>
        <v>5584.3899999999994</v>
      </c>
    </row>
    <row r="50" spans="1:22" s="10" customFormat="1" x14ac:dyDescent="0.2">
      <c r="A50" s="9">
        <v>8113</v>
      </c>
      <c r="B50" s="9">
        <v>30</v>
      </c>
      <c r="C50" s="10" t="s">
        <v>3</v>
      </c>
      <c r="D50" s="10">
        <v>40</v>
      </c>
      <c r="E50" s="10" t="s">
        <v>42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6894.54</v>
      </c>
      <c r="L50" s="11">
        <v>5984.52</v>
      </c>
      <c r="M50" s="11">
        <v>8483.4699999999993</v>
      </c>
      <c r="N50" s="11">
        <v>7884.68</v>
      </c>
      <c r="O50" s="11">
        <v>5606.77</v>
      </c>
      <c r="P50" s="12" t="str">
        <f t="shared" si="0"/>
        <v>RH</v>
      </c>
      <c r="Q50" s="14" t="str">
        <f>INDEX(Cadastro!$E$2:$E$9,MATCH(Banco!B50,Cadastro!$D$2:$D$9,0))</f>
        <v>Bahia</v>
      </c>
      <c r="R50" s="13">
        <f t="shared" si="1"/>
        <v>34853.979999999996</v>
      </c>
      <c r="S50" s="13" t="str">
        <f t="shared" si="2"/>
        <v/>
      </c>
      <c r="T50" s="14" t="str">
        <f>IFERROR(INDEX(Cadastro!$H$2:$H$5,MATCH(Banco!D50,Cadastro!$G$2:$G$5,0)),"Outras Areas")</f>
        <v>Outras Areas</v>
      </c>
      <c r="U50" s="37">
        <f t="shared" si="3"/>
        <v>0</v>
      </c>
      <c r="V50" s="37">
        <f t="shared" si="4"/>
        <v>34853.979999999996</v>
      </c>
    </row>
    <row r="51" spans="1:22" s="10" customFormat="1" x14ac:dyDescent="0.2">
      <c r="A51" s="9">
        <v>8113</v>
      </c>
      <c r="B51" s="9">
        <v>31</v>
      </c>
      <c r="C51" s="10" t="s">
        <v>2</v>
      </c>
      <c r="D51" s="10">
        <v>8</v>
      </c>
      <c r="E51" s="10" t="s">
        <v>40</v>
      </c>
      <c r="F51" s="11">
        <v>1486.95</v>
      </c>
      <c r="G51" s="11">
        <v>1486.97</v>
      </c>
      <c r="H51" s="11">
        <v>1486.96</v>
      </c>
      <c r="I51" s="11">
        <v>1486.97</v>
      </c>
      <c r="J51" s="11">
        <v>1486.97</v>
      </c>
      <c r="K51" s="11">
        <v>1477.65</v>
      </c>
      <c r="L51" s="11">
        <v>1586.8</v>
      </c>
      <c r="M51" s="11">
        <v>889.5</v>
      </c>
      <c r="N51" s="11">
        <v>1479.79</v>
      </c>
      <c r="O51" s="11">
        <v>1479.79</v>
      </c>
      <c r="P51" s="12" t="str">
        <f t="shared" si="0"/>
        <v>RH</v>
      </c>
      <c r="Q51" s="14" t="str">
        <f>INDEX(Cadastro!$E$2:$E$9,MATCH(Banco!B51,Cadastro!$D$2:$D$9,0))</f>
        <v>Imperatriz</v>
      </c>
      <c r="R51" s="13">
        <f t="shared" si="1"/>
        <v>14348.350000000002</v>
      </c>
      <c r="S51" s="13" t="str">
        <f t="shared" si="2"/>
        <v/>
      </c>
      <c r="T51" s="14" t="str">
        <f>IFERROR(INDEX(Cadastro!$H$2:$H$5,MATCH(Banco!D51,Cadastro!$G$2:$G$5,0)),"Outras Areas")</f>
        <v>Outras Areas</v>
      </c>
      <c r="U51" s="37">
        <f t="shared" si="3"/>
        <v>7434.8200000000006</v>
      </c>
      <c r="V51" s="37">
        <f t="shared" si="4"/>
        <v>6913.53</v>
      </c>
    </row>
    <row r="52" spans="1:22" x14ac:dyDescent="0.2">
      <c r="A52" s="9">
        <v>8113</v>
      </c>
      <c r="B52" s="9">
        <v>31</v>
      </c>
      <c r="C52" s="10" t="s">
        <v>2</v>
      </c>
      <c r="D52" s="10">
        <v>35</v>
      </c>
      <c r="E52" s="10" t="s">
        <v>41</v>
      </c>
      <c r="F52" s="11">
        <v>1630.83</v>
      </c>
      <c r="G52" s="11">
        <v>2227</v>
      </c>
      <c r="H52" s="11">
        <v>2416.0100000000002</v>
      </c>
      <c r="I52" s="11">
        <v>2416.02</v>
      </c>
      <c r="J52" s="11">
        <v>2415.9899999999998</v>
      </c>
      <c r="K52" s="11">
        <v>1847.68</v>
      </c>
      <c r="L52" s="11">
        <v>2574.7399999999998</v>
      </c>
      <c r="M52" s="11">
        <v>2498.3200000000002</v>
      </c>
      <c r="N52" s="11">
        <v>2609.84</v>
      </c>
      <c r="O52" s="11">
        <v>2531.89</v>
      </c>
      <c r="P52" s="12" t="str">
        <f t="shared" si="0"/>
        <v>RH</v>
      </c>
      <c r="Q52" s="14" t="str">
        <f>INDEX(Cadastro!$E$2:$E$9,MATCH(Banco!B52,Cadastro!$D$2:$D$9,0))</f>
        <v>Imperatriz</v>
      </c>
      <c r="R52" s="13">
        <f t="shared" si="1"/>
        <v>23168.32</v>
      </c>
      <c r="S52" s="13" t="str">
        <f t="shared" si="2"/>
        <v/>
      </c>
      <c r="T52" s="14" t="str">
        <f>IFERROR(INDEX(Cadastro!$H$2:$H$5,MATCH(Banco!D52,Cadastro!$G$2:$G$5,0)),"Outras Areas")</f>
        <v>Distribuição</v>
      </c>
      <c r="U52" s="37">
        <f t="shared" si="3"/>
        <v>11105.85</v>
      </c>
      <c r="V52" s="37">
        <f t="shared" si="4"/>
        <v>12062.47</v>
      </c>
    </row>
    <row r="53" spans="1:22" s="10" customFormat="1" x14ac:dyDescent="0.2">
      <c r="A53" s="9">
        <v>8113</v>
      </c>
      <c r="B53" s="9">
        <v>73</v>
      </c>
      <c r="C53" s="10" t="s">
        <v>2</v>
      </c>
      <c r="D53" s="10">
        <v>1</v>
      </c>
      <c r="E53" s="10" t="s">
        <v>45</v>
      </c>
      <c r="F53" s="11">
        <v>6828.13</v>
      </c>
      <c r="G53" s="11">
        <v>6621.91</v>
      </c>
      <c r="H53" s="11">
        <v>7535.86</v>
      </c>
      <c r="I53" s="11">
        <v>6573.51</v>
      </c>
      <c r="J53" s="11">
        <v>2940.1</v>
      </c>
      <c r="K53" s="11">
        <v>7594.55</v>
      </c>
      <c r="L53" s="11">
        <v>8436</v>
      </c>
      <c r="M53" s="11">
        <v>4480.74</v>
      </c>
      <c r="N53" s="11">
        <v>6370.81</v>
      </c>
      <c r="O53" s="11">
        <v>6787.71</v>
      </c>
      <c r="P53" s="12" t="str">
        <f t="shared" si="0"/>
        <v>RH</v>
      </c>
      <c r="Q53" s="14" t="str">
        <f>INDEX(Cadastro!$E$2:$E$9,MATCH(Banco!B53,Cadastro!$D$2:$D$9,0))</f>
        <v>Ananindeua</v>
      </c>
      <c r="R53" s="13">
        <f t="shared" si="1"/>
        <v>64169.32</v>
      </c>
      <c r="S53" s="13" t="str">
        <f t="shared" si="2"/>
        <v/>
      </c>
      <c r="T53" s="14" t="str">
        <f>IFERROR(INDEX(Cadastro!$H$2:$H$5,MATCH(Banco!D53,Cadastro!$G$2:$G$5,0)),"Outras Areas")</f>
        <v>Outras Areas</v>
      </c>
      <c r="U53" s="37">
        <f t="shared" si="3"/>
        <v>30499.510000000002</v>
      </c>
      <c r="V53" s="37">
        <f t="shared" si="4"/>
        <v>33669.810000000005</v>
      </c>
    </row>
    <row r="54" spans="1:22" s="10" customFormat="1" x14ac:dyDescent="0.2">
      <c r="A54" s="9">
        <v>8113</v>
      </c>
      <c r="B54" s="9">
        <v>73</v>
      </c>
      <c r="C54" s="10" t="s">
        <v>2</v>
      </c>
      <c r="D54" s="10">
        <v>8</v>
      </c>
      <c r="E54" s="10" t="s">
        <v>40</v>
      </c>
      <c r="F54" s="11">
        <v>7485.34</v>
      </c>
      <c r="G54" s="11">
        <v>10541.98</v>
      </c>
      <c r="H54" s="11">
        <v>8594.08</v>
      </c>
      <c r="I54" s="11">
        <v>8599.06</v>
      </c>
      <c r="J54" s="11">
        <v>9863.7099999999991</v>
      </c>
      <c r="K54" s="11">
        <v>6999.04</v>
      </c>
      <c r="L54" s="11">
        <v>7258.67</v>
      </c>
      <c r="M54" s="11">
        <v>7076.83</v>
      </c>
      <c r="N54" s="11">
        <v>7902.6</v>
      </c>
      <c r="O54" s="11">
        <v>8094.69</v>
      </c>
      <c r="P54" s="12" t="str">
        <f t="shared" si="0"/>
        <v>RH</v>
      </c>
      <c r="Q54" s="14" t="str">
        <f>INDEX(Cadastro!$E$2:$E$9,MATCH(Banco!B54,Cadastro!$D$2:$D$9,0))</f>
        <v>Ananindeua</v>
      </c>
      <c r="R54" s="13">
        <f t="shared" si="1"/>
        <v>82416</v>
      </c>
      <c r="S54" s="13" t="str">
        <f t="shared" si="2"/>
        <v/>
      </c>
      <c r="T54" s="14" t="str">
        <f>IFERROR(INDEX(Cadastro!$H$2:$H$5,MATCH(Banco!D54,Cadastro!$G$2:$G$5,0)),"Outras Areas")</f>
        <v>Outras Areas</v>
      </c>
      <c r="U54" s="37">
        <f t="shared" si="3"/>
        <v>45084.17</v>
      </c>
      <c r="V54" s="37">
        <f t="shared" si="4"/>
        <v>37331.83</v>
      </c>
    </row>
    <row r="55" spans="1:22" s="10" customFormat="1" x14ac:dyDescent="0.2">
      <c r="A55" s="9">
        <v>8113</v>
      </c>
      <c r="B55" s="9">
        <v>73</v>
      </c>
      <c r="C55" s="10" t="s">
        <v>2</v>
      </c>
      <c r="D55" s="10">
        <v>13</v>
      </c>
      <c r="E55" s="10" t="s">
        <v>46</v>
      </c>
      <c r="F55" s="11">
        <v>1059.1199999999999</v>
      </c>
      <c r="G55" s="11">
        <v>732.62</v>
      </c>
      <c r="H55" s="11">
        <v>703.76</v>
      </c>
      <c r="I55" s="11">
        <v>1050.69</v>
      </c>
      <c r="J55" s="11">
        <v>924.28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2" t="str">
        <f t="shared" si="0"/>
        <v>RH</v>
      </c>
      <c r="Q55" s="14" t="str">
        <f>INDEX(Cadastro!$E$2:$E$9,MATCH(Banco!B55,Cadastro!$D$2:$D$9,0))</f>
        <v>Ananindeua</v>
      </c>
      <c r="R55" s="13">
        <f t="shared" si="1"/>
        <v>4470.47</v>
      </c>
      <c r="S55" s="13" t="str">
        <f t="shared" si="2"/>
        <v/>
      </c>
      <c r="T55" s="14" t="str">
        <f>IFERROR(INDEX(Cadastro!$H$2:$H$5,MATCH(Banco!D55,Cadastro!$G$2:$G$5,0)),"Outras Areas")</f>
        <v>Outras Areas</v>
      </c>
      <c r="U55" s="37">
        <f t="shared" si="3"/>
        <v>4470.47</v>
      </c>
      <c r="V55" s="37">
        <f t="shared" si="4"/>
        <v>0</v>
      </c>
    </row>
    <row r="56" spans="1:22" s="10" customFormat="1" x14ac:dyDescent="0.2">
      <c r="A56" s="9">
        <v>8113</v>
      </c>
      <c r="B56" s="9">
        <v>73</v>
      </c>
      <c r="C56" s="10" t="s">
        <v>2</v>
      </c>
      <c r="D56" s="10">
        <v>15</v>
      </c>
      <c r="E56" s="10" t="s">
        <v>47</v>
      </c>
      <c r="F56" s="11">
        <v>1059.1199999999999</v>
      </c>
      <c r="G56" s="11">
        <v>732.62</v>
      </c>
      <c r="H56" s="11">
        <v>703.76</v>
      </c>
      <c r="I56" s="11">
        <v>1050.69</v>
      </c>
      <c r="J56" s="11">
        <v>924.28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2" t="str">
        <f t="shared" si="0"/>
        <v>RH</v>
      </c>
      <c r="Q56" s="14" t="str">
        <f>INDEX(Cadastro!$E$2:$E$9,MATCH(Banco!B56,Cadastro!$D$2:$D$9,0))</f>
        <v>Ananindeua</v>
      </c>
      <c r="R56" s="13">
        <f t="shared" si="1"/>
        <v>4470.47</v>
      </c>
      <c r="S56" s="13" t="str">
        <f t="shared" si="2"/>
        <v/>
      </c>
      <c r="T56" s="14" t="str">
        <f>IFERROR(INDEX(Cadastro!$H$2:$H$5,MATCH(Banco!D56,Cadastro!$G$2:$G$5,0)),"Outras Areas")</f>
        <v>Outras Areas</v>
      </c>
      <c r="U56" s="37">
        <f t="shared" si="3"/>
        <v>4470.47</v>
      </c>
      <c r="V56" s="37">
        <f t="shared" si="4"/>
        <v>0</v>
      </c>
    </row>
    <row r="57" spans="1:22" x14ac:dyDescent="0.2">
      <c r="A57" s="9">
        <v>8113</v>
      </c>
      <c r="B57" s="9">
        <v>73</v>
      </c>
      <c r="C57" s="10" t="s">
        <v>2</v>
      </c>
      <c r="D57" s="10">
        <v>33</v>
      </c>
      <c r="E57" s="10" t="s">
        <v>42</v>
      </c>
      <c r="F57" s="11">
        <v>4917.3500000000004</v>
      </c>
      <c r="G57" s="11">
        <v>4917.37</v>
      </c>
      <c r="H57" s="11">
        <v>5143.62</v>
      </c>
      <c r="I57" s="11">
        <v>2164.9699999999998</v>
      </c>
      <c r="J57" s="11">
        <v>3991.35</v>
      </c>
      <c r="K57" s="11">
        <v>5027.6400000000003</v>
      </c>
      <c r="L57" s="11">
        <v>5162.66</v>
      </c>
      <c r="M57" s="11">
        <v>4344.67</v>
      </c>
      <c r="N57" s="11">
        <v>6873.66</v>
      </c>
      <c r="O57" s="11">
        <v>2154.81</v>
      </c>
      <c r="P57" s="12" t="str">
        <f t="shared" si="0"/>
        <v>RH</v>
      </c>
      <c r="Q57" s="14" t="str">
        <f>INDEX(Cadastro!$E$2:$E$9,MATCH(Banco!B57,Cadastro!$D$2:$D$9,0))</f>
        <v>Ananindeua</v>
      </c>
      <c r="R57" s="13">
        <f t="shared" si="1"/>
        <v>44698.099999999991</v>
      </c>
      <c r="S57" s="13" t="str">
        <f t="shared" si="2"/>
        <v/>
      </c>
      <c r="T57" s="14" t="str">
        <f>IFERROR(INDEX(Cadastro!$H$2:$H$5,MATCH(Banco!D57,Cadastro!$G$2:$G$5,0)),"Outras Areas")</f>
        <v>Distribuição</v>
      </c>
      <c r="U57" s="37">
        <f t="shared" si="3"/>
        <v>21134.66</v>
      </c>
      <c r="V57" s="37">
        <f t="shared" si="4"/>
        <v>23563.439999999999</v>
      </c>
    </row>
    <row r="58" spans="1:22" x14ac:dyDescent="0.2">
      <c r="A58" s="9">
        <v>8113</v>
      </c>
      <c r="B58" s="9">
        <v>73</v>
      </c>
      <c r="C58" s="10" t="s">
        <v>2</v>
      </c>
      <c r="D58" s="10">
        <v>35</v>
      </c>
      <c r="E58" s="10" t="s">
        <v>48</v>
      </c>
      <c r="F58" s="11">
        <v>4114.3</v>
      </c>
      <c r="G58" s="11">
        <v>3080.71</v>
      </c>
      <c r="H58" s="11">
        <v>3526.53</v>
      </c>
      <c r="I58" s="11">
        <v>4238.41</v>
      </c>
      <c r="J58" s="11">
        <v>3007.42</v>
      </c>
      <c r="K58" s="11">
        <v>3070.03</v>
      </c>
      <c r="L58" s="11">
        <v>2644.07</v>
      </c>
      <c r="M58" s="11">
        <v>3648.86</v>
      </c>
      <c r="N58" s="11">
        <v>4727.8599999999997</v>
      </c>
      <c r="O58" s="11">
        <v>4824.6000000000004</v>
      </c>
      <c r="P58" s="12" t="str">
        <f t="shared" si="0"/>
        <v>RH</v>
      </c>
      <c r="Q58" s="14" t="str">
        <f>INDEX(Cadastro!$E$2:$E$9,MATCH(Banco!B58,Cadastro!$D$2:$D$9,0))</f>
        <v>Ananindeua</v>
      </c>
      <c r="R58" s="13">
        <f t="shared" si="1"/>
        <v>36882.79</v>
      </c>
      <c r="S58" s="13" t="str">
        <f t="shared" si="2"/>
        <v/>
      </c>
      <c r="T58" s="14" t="str">
        <f>IFERROR(INDEX(Cadastro!$H$2:$H$5,MATCH(Banco!D58,Cadastro!$G$2:$G$5,0)),"Outras Areas")</f>
        <v>Distribuição</v>
      </c>
      <c r="U58" s="37">
        <f t="shared" si="3"/>
        <v>17967.370000000003</v>
      </c>
      <c r="V58" s="37">
        <f t="shared" si="4"/>
        <v>18915.419999999998</v>
      </c>
    </row>
    <row r="59" spans="1:22" s="10" customFormat="1" x14ac:dyDescent="0.2">
      <c r="A59" s="9">
        <v>8113</v>
      </c>
      <c r="B59" s="9">
        <v>73</v>
      </c>
      <c r="C59" s="10" t="s">
        <v>3</v>
      </c>
      <c r="D59" s="10">
        <v>14</v>
      </c>
      <c r="E59" s="10" t="s">
        <v>49</v>
      </c>
      <c r="F59" s="11">
        <v>2118.2399999999998</v>
      </c>
      <c r="G59" s="11">
        <v>1465.22</v>
      </c>
      <c r="H59" s="11">
        <v>1407.53</v>
      </c>
      <c r="I59" s="11">
        <v>2101.4</v>
      </c>
      <c r="J59" s="11">
        <v>1848.53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2" t="str">
        <f t="shared" si="0"/>
        <v>RH</v>
      </c>
      <c r="Q59" s="14" t="str">
        <f>INDEX(Cadastro!$E$2:$E$9,MATCH(Banco!B59,Cadastro!$D$2:$D$9,0))</f>
        <v>Ananindeua</v>
      </c>
      <c r="R59" s="13">
        <f t="shared" si="1"/>
        <v>8940.92</v>
      </c>
      <c r="S59" s="13" t="str">
        <f t="shared" si="2"/>
        <v/>
      </c>
      <c r="T59" s="14" t="str">
        <f>IFERROR(INDEX(Cadastro!$H$2:$H$5,MATCH(Banco!D59,Cadastro!$G$2:$G$5,0)),"Outras Areas")</f>
        <v>Outras Areas</v>
      </c>
      <c r="U59" s="37">
        <f t="shared" si="3"/>
        <v>8940.92</v>
      </c>
      <c r="V59" s="37">
        <f t="shared" si="4"/>
        <v>0</v>
      </c>
    </row>
    <row r="60" spans="1:22" s="10" customFormat="1" x14ac:dyDescent="0.2">
      <c r="A60" s="9">
        <v>8113</v>
      </c>
      <c r="B60" s="9">
        <v>73</v>
      </c>
      <c r="C60" s="10" t="s">
        <v>3</v>
      </c>
      <c r="D60" s="10">
        <v>20</v>
      </c>
      <c r="E60" s="10" t="s">
        <v>50</v>
      </c>
      <c r="F60" s="11">
        <v>2118.2399999999998</v>
      </c>
      <c r="G60" s="11">
        <v>1465.23</v>
      </c>
      <c r="H60" s="11">
        <v>1407.53</v>
      </c>
      <c r="I60" s="11">
        <v>2101.37</v>
      </c>
      <c r="J60" s="11">
        <v>1848.57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2" t="str">
        <f t="shared" si="0"/>
        <v>RH</v>
      </c>
      <c r="Q60" s="14" t="str">
        <f>INDEX(Cadastro!$E$2:$E$9,MATCH(Banco!B60,Cadastro!$D$2:$D$9,0))</f>
        <v>Ananindeua</v>
      </c>
      <c r="R60" s="13">
        <f t="shared" si="1"/>
        <v>8940.94</v>
      </c>
      <c r="S60" s="13" t="str">
        <f t="shared" si="2"/>
        <v/>
      </c>
      <c r="T60" s="14" t="str">
        <f>IFERROR(INDEX(Cadastro!$H$2:$H$5,MATCH(Banco!D60,Cadastro!$G$2:$G$5,0)),"Outras Areas")</f>
        <v>Outras Areas</v>
      </c>
      <c r="U60" s="37">
        <f t="shared" si="3"/>
        <v>8940.94</v>
      </c>
      <c r="V60" s="37">
        <f t="shared" si="4"/>
        <v>0</v>
      </c>
    </row>
    <row r="61" spans="1:22" s="10" customFormat="1" x14ac:dyDescent="0.2">
      <c r="A61" s="9">
        <v>8113</v>
      </c>
      <c r="B61" s="9">
        <v>73</v>
      </c>
      <c r="C61" s="10" t="s">
        <v>3</v>
      </c>
      <c r="D61" s="10">
        <v>40</v>
      </c>
      <c r="E61" s="10" t="s">
        <v>42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1225.5</v>
      </c>
      <c r="L61" s="11">
        <v>1225.49</v>
      </c>
      <c r="M61" s="11">
        <v>1225.51</v>
      </c>
      <c r="N61" s="11">
        <v>1225.49</v>
      </c>
      <c r="O61" s="11">
        <v>1225.5</v>
      </c>
      <c r="P61" s="12" t="str">
        <f t="shared" si="0"/>
        <v>RH</v>
      </c>
      <c r="Q61" s="14" t="str">
        <f>INDEX(Cadastro!$E$2:$E$9,MATCH(Banco!B61,Cadastro!$D$2:$D$9,0))</f>
        <v>Ananindeua</v>
      </c>
      <c r="R61" s="13">
        <f t="shared" si="1"/>
        <v>6127.49</v>
      </c>
      <c r="S61" s="13" t="str">
        <f t="shared" si="2"/>
        <v/>
      </c>
      <c r="T61" s="14" t="str">
        <f>IFERROR(INDEX(Cadastro!$H$2:$H$5,MATCH(Banco!D61,Cadastro!$G$2:$G$5,0)),"Outras Areas")</f>
        <v>Outras Areas</v>
      </c>
      <c r="U61" s="37">
        <f t="shared" si="3"/>
        <v>0</v>
      </c>
      <c r="V61" s="37">
        <f t="shared" si="4"/>
        <v>6127.49</v>
      </c>
    </row>
    <row r="62" spans="1:22" s="10" customFormat="1" x14ac:dyDescent="0.2">
      <c r="A62" s="9">
        <v>8113</v>
      </c>
      <c r="B62" s="9">
        <v>80</v>
      </c>
      <c r="C62" s="10" t="s">
        <v>3</v>
      </c>
      <c r="D62" s="10">
        <v>8</v>
      </c>
      <c r="E62" s="10" t="s">
        <v>40</v>
      </c>
      <c r="F62" s="11">
        <v>1647.59</v>
      </c>
      <c r="G62" s="11">
        <v>1708.79</v>
      </c>
      <c r="H62" s="11">
        <v>1640.02</v>
      </c>
      <c r="I62" s="11">
        <v>1776.14</v>
      </c>
      <c r="J62" s="11">
        <v>2076.34</v>
      </c>
      <c r="K62" s="11">
        <v>2718.31</v>
      </c>
      <c r="L62" s="11">
        <v>2494.59</v>
      </c>
      <c r="M62" s="11">
        <v>2238.0300000000002</v>
      </c>
      <c r="N62" s="11">
        <v>3283.57</v>
      </c>
      <c r="O62" s="11">
        <v>2883.13</v>
      </c>
      <c r="P62" s="12" t="str">
        <f t="shared" si="0"/>
        <v>RH</v>
      </c>
      <c r="Q62" s="14" t="str">
        <f>INDEX(Cadastro!$E$2:$E$9,MATCH(Banco!B62,Cadastro!$D$2:$D$9,0))</f>
        <v>São Paulo ( Medicinal )</v>
      </c>
      <c r="R62" s="13">
        <f t="shared" si="1"/>
        <v>22466.510000000002</v>
      </c>
      <c r="S62" s="13" t="str">
        <f t="shared" si="2"/>
        <v/>
      </c>
      <c r="T62" s="14" t="str">
        <f>IFERROR(INDEX(Cadastro!$H$2:$H$5,MATCH(Banco!D62,Cadastro!$G$2:$G$5,0)),"Outras Areas")</f>
        <v>Outras Areas</v>
      </c>
      <c r="U62" s="37">
        <f t="shared" si="3"/>
        <v>8848.880000000001</v>
      </c>
      <c r="V62" s="37">
        <f t="shared" si="4"/>
        <v>13617.630000000001</v>
      </c>
    </row>
    <row r="63" spans="1:22" s="10" customFormat="1" x14ac:dyDescent="0.2">
      <c r="A63" s="9">
        <v>8113</v>
      </c>
      <c r="B63" s="9">
        <v>80</v>
      </c>
      <c r="C63" s="10" t="s">
        <v>3</v>
      </c>
      <c r="D63" s="10">
        <v>34</v>
      </c>
      <c r="E63" s="10" t="s">
        <v>42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802.89</v>
      </c>
      <c r="M63" s="11">
        <v>997.83</v>
      </c>
      <c r="N63" s="11">
        <v>997.82</v>
      </c>
      <c r="O63" s="11">
        <v>997.83</v>
      </c>
      <c r="P63" s="12" t="str">
        <f t="shared" si="0"/>
        <v>RH</v>
      </c>
      <c r="Q63" s="14" t="str">
        <f>INDEX(Cadastro!$E$2:$E$9,MATCH(Banco!B63,Cadastro!$D$2:$D$9,0))</f>
        <v>São Paulo ( Medicinal )</v>
      </c>
      <c r="R63" s="13">
        <f t="shared" si="1"/>
        <v>3796.37</v>
      </c>
      <c r="S63" s="13" t="str">
        <f t="shared" si="2"/>
        <v/>
      </c>
      <c r="T63" s="14" t="str">
        <f>IFERROR(INDEX(Cadastro!$H$2:$H$5,MATCH(Banco!D63,Cadastro!$G$2:$G$5,0)),"Outras Areas")</f>
        <v>Outras Areas</v>
      </c>
      <c r="U63" s="37">
        <f t="shared" si="3"/>
        <v>0</v>
      </c>
      <c r="V63" s="37">
        <f t="shared" si="4"/>
        <v>3796.37</v>
      </c>
    </row>
    <row r="64" spans="1:22" x14ac:dyDescent="0.2">
      <c r="A64" s="9">
        <v>8113</v>
      </c>
      <c r="B64" s="9">
        <v>80</v>
      </c>
      <c r="C64" s="10" t="s">
        <v>3</v>
      </c>
      <c r="D64" s="10">
        <v>35</v>
      </c>
      <c r="E64" s="10" t="s">
        <v>41</v>
      </c>
      <c r="F64" s="11">
        <v>2703.3</v>
      </c>
      <c r="G64" s="11">
        <v>2703.3</v>
      </c>
      <c r="H64" s="11">
        <v>2854.24</v>
      </c>
      <c r="I64" s="11">
        <v>2703.29</v>
      </c>
      <c r="J64" s="11">
        <v>690.94</v>
      </c>
      <c r="K64" s="11">
        <v>2742.87</v>
      </c>
      <c r="L64" s="11">
        <v>2742.88</v>
      </c>
      <c r="M64" s="11">
        <v>3229.19</v>
      </c>
      <c r="N64" s="11">
        <v>693.69</v>
      </c>
      <c r="O64" s="11">
        <v>2742.88</v>
      </c>
      <c r="P64" s="12" t="str">
        <f t="shared" si="0"/>
        <v>RH</v>
      </c>
      <c r="Q64" s="14" t="str">
        <f>INDEX(Cadastro!$E$2:$E$9,MATCH(Banco!B64,Cadastro!$D$2:$D$9,0))</f>
        <v>São Paulo ( Medicinal )</v>
      </c>
      <c r="R64" s="13">
        <f t="shared" si="1"/>
        <v>23806.58</v>
      </c>
      <c r="S64" s="13" t="str">
        <f t="shared" si="2"/>
        <v/>
      </c>
      <c r="T64" s="14" t="str">
        <f>IFERROR(INDEX(Cadastro!$H$2:$H$5,MATCH(Banco!D64,Cadastro!$G$2:$G$5,0)),"Outras Areas")</f>
        <v>Distribuição</v>
      </c>
      <c r="U64" s="37">
        <f t="shared" si="3"/>
        <v>11655.070000000002</v>
      </c>
      <c r="V64" s="37">
        <f t="shared" si="4"/>
        <v>12151.510000000002</v>
      </c>
    </row>
    <row r="65" spans="1:22" s="10" customFormat="1" x14ac:dyDescent="0.2">
      <c r="A65" s="9">
        <v>8113</v>
      </c>
      <c r="B65" s="9">
        <v>80</v>
      </c>
      <c r="C65" s="10" t="s">
        <v>3</v>
      </c>
      <c r="D65" s="10">
        <v>40</v>
      </c>
      <c r="E65" s="10" t="s">
        <v>42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6812.11</v>
      </c>
      <c r="L65" s="11">
        <v>6748.5</v>
      </c>
      <c r="M65" s="11">
        <v>7112.85</v>
      </c>
      <c r="N65" s="11">
        <v>6751.12</v>
      </c>
      <c r="O65" s="11">
        <v>7078.47</v>
      </c>
      <c r="P65" s="12" t="str">
        <f t="shared" si="0"/>
        <v>RH</v>
      </c>
      <c r="Q65" s="14" t="str">
        <f>INDEX(Cadastro!$E$2:$E$9,MATCH(Banco!B65,Cadastro!$D$2:$D$9,0))</f>
        <v>São Paulo ( Medicinal )</v>
      </c>
      <c r="R65" s="13">
        <f t="shared" si="1"/>
        <v>34503.049999999996</v>
      </c>
      <c r="S65" s="13" t="str">
        <f t="shared" si="2"/>
        <v/>
      </c>
      <c r="T65" s="14" t="str">
        <f>IFERROR(INDEX(Cadastro!$H$2:$H$5,MATCH(Banco!D65,Cadastro!$G$2:$G$5,0)),"Outras Areas")</f>
        <v>Outras Areas</v>
      </c>
      <c r="U65" s="37">
        <f t="shared" si="3"/>
        <v>0</v>
      </c>
      <c r="V65" s="37">
        <f t="shared" si="4"/>
        <v>34503.049999999996</v>
      </c>
    </row>
    <row r="66" spans="1:22" s="10" customFormat="1" x14ac:dyDescent="0.2">
      <c r="A66" s="9">
        <v>8113</v>
      </c>
      <c r="B66" s="9">
        <v>93</v>
      </c>
      <c r="C66" s="10" t="s">
        <v>2</v>
      </c>
      <c r="D66" s="10">
        <v>8</v>
      </c>
      <c r="E66" s="10" t="s">
        <v>42</v>
      </c>
      <c r="F66" s="11">
        <v>1017.45</v>
      </c>
      <c r="G66" s="11">
        <v>782.34</v>
      </c>
      <c r="H66" s="11">
        <v>940.32</v>
      </c>
      <c r="I66" s="11">
        <v>782.34</v>
      </c>
      <c r="J66" s="11">
        <v>782.34</v>
      </c>
      <c r="K66" s="11">
        <v>801.07</v>
      </c>
      <c r="L66" s="11">
        <v>801.07</v>
      </c>
      <c r="M66" s="11">
        <v>61.04</v>
      </c>
      <c r="N66" s="11">
        <v>768.21</v>
      </c>
      <c r="O66" s="11">
        <v>880.32</v>
      </c>
      <c r="P66" s="12" t="str">
        <f t="shared" si="0"/>
        <v>RH</v>
      </c>
      <c r="Q66" s="14" t="str">
        <f>INDEX(Cadastro!$E$2:$E$9,MATCH(Banco!B66,Cadastro!$D$2:$D$9,0))</f>
        <v>Pernambuco</v>
      </c>
      <c r="R66" s="13">
        <f t="shared" si="1"/>
        <v>7616.4999999999991</v>
      </c>
      <c r="S66" s="13" t="str">
        <f t="shared" si="2"/>
        <v/>
      </c>
      <c r="T66" s="14" t="str">
        <f>IFERROR(INDEX(Cadastro!$H$2:$H$5,MATCH(Banco!D66,Cadastro!$G$2:$G$5,0)),"Outras Areas")</f>
        <v>Outras Areas</v>
      </c>
      <c r="U66" s="37">
        <f t="shared" si="3"/>
        <v>4304.79</v>
      </c>
      <c r="V66" s="37">
        <f t="shared" si="4"/>
        <v>3311.7100000000005</v>
      </c>
    </row>
    <row r="67" spans="1:22" x14ac:dyDescent="0.2">
      <c r="A67" s="9">
        <v>8113</v>
      </c>
      <c r="B67" s="9">
        <v>93</v>
      </c>
      <c r="C67" s="10" t="s">
        <v>2</v>
      </c>
      <c r="D67" s="10">
        <v>33</v>
      </c>
      <c r="E67" s="10" t="s">
        <v>42</v>
      </c>
      <c r="F67" s="11">
        <v>1069.5</v>
      </c>
      <c r="G67" s="11">
        <v>1017.9</v>
      </c>
      <c r="H67" s="11">
        <v>1175.8900000000001</v>
      </c>
      <c r="I67" s="11">
        <v>1017.9</v>
      </c>
      <c r="J67" s="11">
        <v>1017.9</v>
      </c>
      <c r="K67" s="11">
        <v>1413.2</v>
      </c>
      <c r="L67" s="11">
        <v>1364.39</v>
      </c>
      <c r="M67" s="11">
        <v>1387.42</v>
      </c>
      <c r="N67" s="11">
        <v>198.35</v>
      </c>
      <c r="O67" s="11">
        <v>1393.31</v>
      </c>
      <c r="P67" s="12" t="str">
        <f t="shared" ref="P67:P130" si="5">IF(LEFT(A67,2)="81","RH",IF(LEFT(A67,2)="83","Manutenção",IF(LEFT(A67,2)="84","Frete","")))</f>
        <v>RH</v>
      </c>
      <c r="Q67" s="14" t="str">
        <f>INDEX(Cadastro!$E$2:$E$9,MATCH(Banco!B67,Cadastro!$D$2:$D$9,0))</f>
        <v>Pernambuco</v>
      </c>
      <c r="R67" s="13">
        <f t="shared" ref="R67:R130" si="6">SUM(F67:O67)</f>
        <v>11055.759999999998</v>
      </c>
      <c r="S67" s="13" t="str">
        <f t="shared" ref="S67:S130" si="7">IF(P67="Frete",SUM(G67:O67),"")</f>
        <v/>
      </c>
      <c r="T67" s="14" t="str">
        <f>IFERROR(INDEX(Cadastro!$H$2:$H$5,MATCH(Banco!D67,Cadastro!$G$2:$G$5,0)),"Outras Areas")</f>
        <v>Distribuição</v>
      </c>
      <c r="U67" s="37">
        <f t="shared" ref="U67:U130" si="8">SUM(F67:J67)</f>
        <v>5299.0899999999992</v>
      </c>
      <c r="V67" s="37">
        <f t="shared" ref="V67:V130" si="9">SUM(K67:O67)</f>
        <v>5756.67</v>
      </c>
    </row>
    <row r="68" spans="1:22" x14ac:dyDescent="0.2">
      <c r="A68" s="9">
        <v>8113</v>
      </c>
      <c r="B68" s="9">
        <v>93</v>
      </c>
      <c r="C68" s="10" t="s">
        <v>2</v>
      </c>
      <c r="D68" s="10">
        <v>35</v>
      </c>
      <c r="E68" s="10" t="s">
        <v>42</v>
      </c>
      <c r="F68" s="11">
        <v>112.8</v>
      </c>
      <c r="G68" s="11">
        <v>112.8</v>
      </c>
      <c r="H68" s="11">
        <v>112.8</v>
      </c>
      <c r="I68" s="11">
        <v>112.8</v>
      </c>
      <c r="J68" s="11">
        <v>112.8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2" t="str">
        <f t="shared" si="5"/>
        <v>RH</v>
      </c>
      <c r="Q68" s="14" t="str">
        <f>INDEX(Cadastro!$E$2:$E$9,MATCH(Banco!B68,Cadastro!$D$2:$D$9,0))</f>
        <v>Pernambuco</v>
      </c>
      <c r="R68" s="13">
        <f t="shared" si="6"/>
        <v>564</v>
      </c>
      <c r="S68" s="13" t="str">
        <f t="shared" si="7"/>
        <v/>
      </c>
      <c r="T68" s="14" t="str">
        <f>IFERROR(INDEX(Cadastro!$H$2:$H$5,MATCH(Banco!D68,Cadastro!$G$2:$G$5,0)),"Outras Areas")</f>
        <v>Distribuição</v>
      </c>
      <c r="U68" s="37">
        <f t="shared" si="8"/>
        <v>564</v>
      </c>
      <c r="V68" s="37">
        <f t="shared" si="9"/>
        <v>0</v>
      </c>
    </row>
    <row r="69" spans="1:22" s="10" customFormat="1" x14ac:dyDescent="0.2">
      <c r="A69" s="9">
        <v>8113</v>
      </c>
      <c r="B69" s="9">
        <v>20</v>
      </c>
      <c r="C69" s="10" t="s">
        <v>2</v>
      </c>
      <c r="D69" s="10">
        <v>8</v>
      </c>
      <c r="E69" s="10" t="s">
        <v>51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2" t="str">
        <f t="shared" si="5"/>
        <v>RH</v>
      </c>
      <c r="Q69" s="14" t="str">
        <f>INDEX(Cadastro!$E$2:$E$9,MATCH(Banco!B69,Cadastro!$D$2:$D$9,0))</f>
        <v>Parauapebas</v>
      </c>
      <c r="R69" s="13">
        <f t="shared" si="6"/>
        <v>0</v>
      </c>
      <c r="S69" s="13" t="str">
        <f t="shared" si="7"/>
        <v/>
      </c>
      <c r="T69" s="14" t="str">
        <f>IFERROR(INDEX(Cadastro!$H$2:$H$5,MATCH(Banco!D69,Cadastro!$G$2:$G$5,0)),"Outras Areas")</f>
        <v>Outras Areas</v>
      </c>
      <c r="U69" s="37">
        <f t="shared" si="8"/>
        <v>0</v>
      </c>
      <c r="V69" s="37">
        <f t="shared" si="9"/>
        <v>0</v>
      </c>
    </row>
    <row r="70" spans="1:22" x14ac:dyDescent="0.2">
      <c r="A70" s="9">
        <v>8113</v>
      </c>
      <c r="B70" s="9">
        <v>20</v>
      </c>
      <c r="C70" s="10" t="s">
        <v>2</v>
      </c>
      <c r="D70" s="10">
        <v>35</v>
      </c>
      <c r="E70" s="10" t="s">
        <v>52</v>
      </c>
      <c r="F70" s="11">
        <v>0</v>
      </c>
      <c r="G70" s="11">
        <v>0</v>
      </c>
      <c r="H70" s="11">
        <v>-359.16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2" t="str">
        <f t="shared" si="5"/>
        <v>RH</v>
      </c>
      <c r="Q70" s="14" t="str">
        <f>INDEX(Cadastro!$E$2:$E$9,MATCH(Banco!B70,Cadastro!$D$2:$D$9,0))</f>
        <v>Parauapebas</v>
      </c>
      <c r="R70" s="13">
        <f t="shared" si="6"/>
        <v>-359.16</v>
      </c>
      <c r="S70" s="13" t="str">
        <f t="shared" si="7"/>
        <v/>
      </c>
      <c r="T70" s="14" t="str">
        <f>IFERROR(INDEX(Cadastro!$H$2:$H$5,MATCH(Banco!D70,Cadastro!$G$2:$G$5,0)),"Outras Areas")</f>
        <v>Distribuição</v>
      </c>
      <c r="U70" s="37">
        <f t="shared" si="8"/>
        <v>-359.16</v>
      </c>
      <c r="V70" s="37">
        <f t="shared" si="9"/>
        <v>0</v>
      </c>
    </row>
    <row r="71" spans="1:22" s="10" customFormat="1" x14ac:dyDescent="0.2">
      <c r="A71" s="9">
        <v>8113</v>
      </c>
      <c r="B71" s="9">
        <v>28</v>
      </c>
      <c r="C71" s="10" t="s">
        <v>2</v>
      </c>
      <c r="D71" s="10">
        <v>8</v>
      </c>
      <c r="E71" s="10" t="s">
        <v>51</v>
      </c>
      <c r="F71" s="11">
        <v>0</v>
      </c>
      <c r="G71" s="11">
        <v>0</v>
      </c>
      <c r="H71" s="11">
        <v>-271.16000000000003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2" t="str">
        <f t="shared" si="5"/>
        <v>RH</v>
      </c>
      <c r="Q71" s="14" t="str">
        <f>INDEX(Cadastro!$E$2:$E$9,MATCH(Banco!B71,Cadastro!$D$2:$D$9,0))</f>
        <v>São Paulo ( Industrial )</v>
      </c>
      <c r="R71" s="13">
        <f t="shared" si="6"/>
        <v>-271.16000000000003</v>
      </c>
      <c r="S71" s="13" t="str">
        <f t="shared" si="7"/>
        <v/>
      </c>
      <c r="T71" s="14" t="str">
        <f>IFERROR(INDEX(Cadastro!$H$2:$H$5,MATCH(Banco!D71,Cadastro!$G$2:$G$5,0)),"Outras Areas")</f>
        <v>Outras Areas</v>
      </c>
      <c r="U71" s="37">
        <f t="shared" si="8"/>
        <v>-271.16000000000003</v>
      </c>
      <c r="V71" s="37">
        <f t="shared" si="9"/>
        <v>0</v>
      </c>
    </row>
    <row r="72" spans="1:22" s="10" customFormat="1" x14ac:dyDescent="0.2">
      <c r="A72" s="9">
        <v>8113</v>
      </c>
      <c r="B72" s="9">
        <v>28</v>
      </c>
      <c r="C72" s="10" t="s">
        <v>2</v>
      </c>
      <c r="D72" s="10">
        <v>19</v>
      </c>
      <c r="E72" s="10" t="s">
        <v>53</v>
      </c>
      <c r="F72" s="11">
        <v>0</v>
      </c>
      <c r="G72" s="11">
        <v>0</v>
      </c>
      <c r="H72" s="11">
        <v>-262.77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2" t="str">
        <f t="shared" si="5"/>
        <v>RH</v>
      </c>
      <c r="Q72" s="14" t="str">
        <f>INDEX(Cadastro!$E$2:$E$9,MATCH(Banco!B72,Cadastro!$D$2:$D$9,0))</f>
        <v>São Paulo ( Industrial )</v>
      </c>
      <c r="R72" s="13">
        <f t="shared" si="6"/>
        <v>-262.77</v>
      </c>
      <c r="S72" s="13" t="str">
        <f t="shared" si="7"/>
        <v/>
      </c>
      <c r="T72" s="14" t="str">
        <f>IFERROR(INDEX(Cadastro!$H$2:$H$5,MATCH(Banco!D72,Cadastro!$G$2:$G$5,0)),"Outras Areas")</f>
        <v>Outras Areas</v>
      </c>
      <c r="U72" s="37">
        <f t="shared" si="8"/>
        <v>-262.77</v>
      </c>
      <c r="V72" s="37">
        <f t="shared" si="9"/>
        <v>0</v>
      </c>
    </row>
    <row r="73" spans="1:22" s="10" customFormat="1" x14ac:dyDescent="0.2">
      <c r="A73" s="9">
        <v>8113</v>
      </c>
      <c r="B73" s="9">
        <v>73</v>
      </c>
      <c r="C73" s="10" t="s">
        <v>2</v>
      </c>
      <c r="D73" s="10">
        <v>1</v>
      </c>
      <c r="E73" s="10" t="s">
        <v>54</v>
      </c>
      <c r="F73" s="11">
        <v>0</v>
      </c>
      <c r="G73" s="11">
        <v>0</v>
      </c>
      <c r="H73" s="11">
        <v>-293.69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2" t="str">
        <f t="shared" si="5"/>
        <v>RH</v>
      </c>
      <c r="Q73" s="14" t="str">
        <f>INDEX(Cadastro!$E$2:$E$9,MATCH(Banco!B73,Cadastro!$D$2:$D$9,0))</f>
        <v>Ananindeua</v>
      </c>
      <c r="R73" s="13">
        <f t="shared" si="6"/>
        <v>-293.69</v>
      </c>
      <c r="S73" s="13" t="str">
        <f t="shared" si="7"/>
        <v/>
      </c>
      <c r="T73" s="14" t="str">
        <f>IFERROR(INDEX(Cadastro!$H$2:$H$5,MATCH(Banco!D73,Cadastro!$G$2:$G$5,0)),"Outras Areas")</f>
        <v>Outras Areas</v>
      </c>
      <c r="U73" s="37">
        <f t="shared" si="8"/>
        <v>-293.69</v>
      </c>
      <c r="V73" s="37">
        <f t="shared" si="9"/>
        <v>0</v>
      </c>
    </row>
    <row r="74" spans="1:22" x14ac:dyDescent="0.2">
      <c r="A74" s="9">
        <v>8113</v>
      </c>
      <c r="B74" s="9">
        <v>73</v>
      </c>
      <c r="C74" s="10" t="s">
        <v>2</v>
      </c>
      <c r="D74" s="10">
        <v>33</v>
      </c>
      <c r="E74" s="10" t="s">
        <v>55</v>
      </c>
      <c r="F74" s="11">
        <v>0</v>
      </c>
      <c r="G74" s="11">
        <v>0</v>
      </c>
      <c r="H74" s="11">
        <v>-301.67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2" t="str">
        <f t="shared" si="5"/>
        <v>RH</v>
      </c>
      <c r="Q74" s="14" t="str">
        <f>INDEX(Cadastro!$E$2:$E$9,MATCH(Banco!B74,Cadastro!$D$2:$D$9,0))</f>
        <v>Ananindeua</v>
      </c>
      <c r="R74" s="13">
        <f t="shared" si="6"/>
        <v>-301.67</v>
      </c>
      <c r="S74" s="13" t="str">
        <f t="shared" si="7"/>
        <v/>
      </c>
      <c r="T74" s="14" t="str">
        <f>IFERROR(INDEX(Cadastro!$H$2:$H$5,MATCH(Banco!D74,Cadastro!$G$2:$G$5,0)),"Outras Areas")</f>
        <v>Distribuição</v>
      </c>
      <c r="U74" s="37">
        <f t="shared" si="8"/>
        <v>-301.67</v>
      </c>
      <c r="V74" s="37">
        <f t="shared" si="9"/>
        <v>0</v>
      </c>
    </row>
    <row r="75" spans="1:22" x14ac:dyDescent="0.2">
      <c r="A75" s="9">
        <v>8113</v>
      </c>
      <c r="B75" s="9">
        <v>80</v>
      </c>
      <c r="C75" s="10" t="s">
        <v>3</v>
      </c>
      <c r="D75" s="10">
        <v>35</v>
      </c>
      <c r="E75" s="10" t="s">
        <v>52</v>
      </c>
      <c r="F75" s="11">
        <v>0</v>
      </c>
      <c r="G75" s="11">
        <v>0</v>
      </c>
      <c r="H75" s="11">
        <v>-201.27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2" t="str">
        <f t="shared" si="5"/>
        <v>RH</v>
      </c>
      <c r="Q75" s="14" t="str">
        <f>INDEX(Cadastro!$E$2:$E$9,MATCH(Banco!B75,Cadastro!$D$2:$D$9,0))</f>
        <v>São Paulo ( Medicinal )</v>
      </c>
      <c r="R75" s="13">
        <f t="shared" si="6"/>
        <v>-201.27</v>
      </c>
      <c r="S75" s="13" t="str">
        <f t="shared" si="7"/>
        <v/>
      </c>
      <c r="T75" s="14" t="str">
        <f>IFERROR(INDEX(Cadastro!$H$2:$H$5,MATCH(Banco!D75,Cadastro!$G$2:$G$5,0)),"Outras Areas")</f>
        <v>Distribuição</v>
      </c>
      <c r="U75" s="37">
        <f t="shared" si="8"/>
        <v>-201.27</v>
      </c>
      <c r="V75" s="37">
        <f t="shared" si="9"/>
        <v>0</v>
      </c>
    </row>
    <row r="76" spans="1:22" s="10" customFormat="1" x14ac:dyDescent="0.2">
      <c r="A76" s="9">
        <v>8114</v>
      </c>
      <c r="B76" s="9">
        <v>20</v>
      </c>
      <c r="C76" s="10" t="s">
        <v>2</v>
      </c>
      <c r="D76" s="10">
        <v>8</v>
      </c>
      <c r="E76" s="10" t="s">
        <v>56</v>
      </c>
      <c r="F76" s="11">
        <v>3296.69</v>
      </c>
      <c r="G76" s="11">
        <v>3465.4</v>
      </c>
      <c r="H76" s="11">
        <v>3569.85</v>
      </c>
      <c r="I76" s="11">
        <v>3131.73</v>
      </c>
      <c r="J76" s="11">
        <v>3650.75</v>
      </c>
      <c r="K76" s="11">
        <v>2942.33</v>
      </c>
      <c r="L76" s="11">
        <v>3609.85</v>
      </c>
      <c r="M76" s="11">
        <v>3612.31</v>
      </c>
      <c r="N76" s="11">
        <v>4445.72</v>
      </c>
      <c r="O76" s="11">
        <v>3774.49</v>
      </c>
      <c r="P76" s="12" t="str">
        <f t="shared" si="5"/>
        <v>RH</v>
      </c>
      <c r="Q76" s="14" t="str">
        <f>INDEX(Cadastro!$E$2:$E$9,MATCH(Banco!B76,Cadastro!$D$2:$D$9,0))</f>
        <v>Parauapebas</v>
      </c>
      <c r="R76" s="13">
        <f t="shared" si="6"/>
        <v>35499.120000000003</v>
      </c>
      <c r="S76" s="13" t="str">
        <f t="shared" si="7"/>
        <v/>
      </c>
      <c r="T76" s="14" t="str">
        <f>IFERROR(INDEX(Cadastro!$H$2:$H$5,MATCH(Banco!D76,Cadastro!$G$2:$G$5,0)),"Outras Areas")</f>
        <v>Outras Areas</v>
      </c>
      <c r="U76" s="37">
        <f t="shared" si="8"/>
        <v>17114.419999999998</v>
      </c>
      <c r="V76" s="37">
        <f t="shared" si="9"/>
        <v>18384.699999999997</v>
      </c>
    </row>
    <row r="77" spans="1:22" x14ac:dyDescent="0.2">
      <c r="A77" s="9">
        <v>8114</v>
      </c>
      <c r="B77" s="9">
        <v>20</v>
      </c>
      <c r="C77" s="10" t="s">
        <v>2</v>
      </c>
      <c r="D77" s="10">
        <v>35</v>
      </c>
      <c r="E77" s="10" t="s">
        <v>57</v>
      </c>
      <c r="F77" s="11">
        <v>1957.37</v>
      </c>
      <c r="G77" s="11">
        <v>3107.16</v>
      </c>
      <c r="H77" s="11">
        <v>2480.5</v>
      </c>
      <c r="I77" s="11">
        <v>3247.6</v>
      </c>
      <c r="J77" s="11">
        <v>3340.35</v>
      </c>
      <c r="K77" s="11">
        <v>2950.25</v>
      </c>
      <c r="L77" s="11">
        <v>3255.96</v>
      </c>
      <c r="M77" s="11">
        <v>3696.01</v>
      </c>
      <c r="N77" s="11">
        <v>3100.28</v>
      </c>
      <c r="O77" s="11">
        <v>3215.85</v>
      </c>
      <c r="P77" s="12" t="str">
        <f t="shared" si="5"/>
        <v>RH</v>
      </c>
      <c r="Q77" s="14" t="str">
        <f>INDEX(Cadastro!$E$2:$E$9,MATCH(Banco!B77,Cadastro!$D$2:$D$9,0))</f>
        <v>Parauapebas</v>
      </c>
      <c r="R77" s="13">
        <f t="shared" si="6"/>
        <v>30351.329999999994</v>
      </c>
      <c r="S77" s="13" t="str">
        <f t="shared" si="7"/>
        <v/>
      </c>
      <c r="T77" s="14" t="str">
        <f>IFERROR(INDEX(Cadastro!$H$2:$H$5,MATCH(Banco!D77,Cadastro!$G$2:$G$5,0)),"Outras Areas")</f>
        <v>Distribuição</v>
      </c>
      <c r="U77" s="37">
        <f t="shared" si="8"/>
        <v>14132.98</v>
      </c>
      <c r="V77" s="37">
        <f t="shared" si="9"/>
        <v>16218.350000000002</v>
      </c>
    </row>
    <row r="78" spans="1:22" x14ac:dyDescent="0.2">
      <c r="A78" s="9">
        <v>8114</v>
      </c>
      <c r="B78" s="9">
        <v>20</v>
      </c>
      <c r="C78" s="10" t="s">
        <v>3</v>
      </c>
      <c r="D78" s="10">
        <v>35</v>
      </c>
      <c r="E78" s="10" t="s">
        <v>58</v>
      </c>
      <c r="F78" s="11">
        <v>449.36</v>
      </c>
      <c r="G78" s="11">
        <v>451.34</v>
      </c>
      <c r="H78" s="11">
        <v>441.64</v>
      </c>
      <c r="I78" s="11">
        <v>442.05</v>
      </c>
      <c r="J78" s="11">
        <v>19.55</v>
      </c>
      <c r="K78" s="11">
        <v>396.34</v>
      </c>
      <c r="L78" s="11">
        <v>443.47</v>
      </c>
      <c r="M78" s="11">
        <v>488.03</v>
      </c>
      <c r="N78" s="11">
        <v>533.84</v>
      </c>
      <c r="O78" s="11">
        <v>166.79</v>
      </c>
      <c r="P78" s="12" t="str">
        <f t="shared" si="5"/>
        <v>RH</v>
      </c>
      <c r="Q78" s="14" t="str">
        <f>INDEX(Cadastro!$E$2:$E$9,MATCH(Banco!B78,Cadastro!$D$2:$D$9,0))</f>
        <v>Parauapebas</v>
      </c>
      <c r="R78" s="13">
        <f t="shared" si="6"/>
        <v>3832.41</v>
      </c>
      <c r="S78" s="13" t="str">
        <f t="shared" si="7"/>
        <v/>
      </c>
      <c r="T78" s="14" t="str">
        <f>IFERROR(INDEX(Cadastro!$H$2:$H$5,MATCH(Banco!D78,Cadastro!$G$2:$G$5,0)),"Outras Areas")</f>
        <v>Distribuição</v>
      </c>
      <c r="U78" s="37">
        <f t="shared" si="8"/>
        <v>1803.94</v>
      </c>
      <c r="V78" s="37">
        <f t="shared" si="9"/>
        <v>2028.4699999999998</v>
      </c>
    </row>
    <row r="79" spans="1:22" s="10" customFormat="1" x14ac:dyDescent="0.2">
      <c r="A79" s="9">
        <v>8114</v>
      </c>
      <c r="B79" s="9">
        <v>20</v>
      </c>
      <c r="C79" s="10" t="s">
        <v>3</v>
      </c>
      <c r="D79" s="10">
        <v>40</v>
      </c>
      <c r="E79" s="10" t="s">
        <v>58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1015.14</v>
      </c>
      <c r="L79" s="11">
        <v>1400.27</v>
      </c>
      <c r="M79" s="11">
        <v>1565.43</v>
      </c>
      <c r="N79" s="11">
        <v>1492.4</v>
      </c>
      <c r="O79" s="11">
        <v>1492.42</v>
      </c>
      <c r="P79" s="12" t="str">
        <f t="shared" si="5"/>
        <v>RH</v>
      </c>
      <c r="Q79" s="14" t="str">
        <f>INDEX(Cadastro!$E$2:$E$9,MATCH(Banco!B79,Cadastro!$D$2:$D$9,0))</f>
        <v>Parauapebas</v>
      </c>
      <c r="R79" s="13">
        <f t="shared" si="6"/>
        <v>6965.66</v>
      </c>
      <c r="S79" s="13" t="str">
        <f t="shared" si="7"/>
        <v/>
      </c>
      <c r="T79" s="14" t="str">
        <f>IFERROR(INDEX(Cadastro!$H$2:$H$5,MATCH(Banco!D79,Cadastro!$G$2:$G$5,0)),"Outras Areas")</f>
        <v>Outras Areas</v>
      </c>
      <c r="U79" s="37">
        <f t="shared" si="8"/>
        <v>0</v>
      </c>
      <c r="V79" s="37">
        <f t="shared" si="9"/>
        <v>6965.66</v>
      </c>
    </row>
    <row r="80" spans="1:22" s="10" customFormat="1" x14ac:dyDescent="0.2">
      <c r="A80" s="9">
        <v>8114</v>
      </c>
      <c r="B80" s="9">
        <v>25</v>
      </c>
      <c r="C80" s="10" t="s">
        <v>2</v>
      </c>
      <c r="D80" s="10">
        <v>8</v>
      </c>
      <c r="E80" s="10" t="s">
        <v>56</v>
      </c>
      <c r="F80" s="11">
        <v>1702.46</v>
      </c>
      <c r="G80" s="11">
        <v>1822.88</v>
      </c>
      <c r="H80" s="11">
        <v>1927.95</v>
      </c>
      <c r="I80" s="11">
        <v>1786.29</v>
      </c>
      <c r="J80" s="11">
        <v>1864.84</v>
      </c>
      <c r="K80" s="11">
        <v>1690.67</v>
      </c>
      <c r="L80" s="11">
        <v>2101.4299999999998</v>
      </c>
      <c r="M80" s="11">
        <v>2347</v>
      </c>
      <c r="N80" s="11">
        <v>2583.09</v>
      </c>
      <c r="O80" s="11">
        <v>2335.3000000000002</v>
      </c>
      <c r="P80" s="12" t="str">
        <f t="shared" si="5"/>
        <v>RH</v>
      </c>
      <c r="Q80" s="14" t="str">
        <f>INDEX(Cadastro!$E$2:$E$9,MATCH(Banco!B80,Cadastro!$D$2:$D$9,0))</f>
        <v>São Luis</v>
      </c>
      <c r="R80" s="13">
        <f t="shared" si="6"/>
        <v>20161.91</v>
      </c>
      <c r="S80" s="13" t="str">
        <f t="shared" si="7"/>
        <v/>
      </c>
      <c r="T80" s="14" t="str">
        <f>IFERROR(INDEX(Cadastro!$H$2:$H$5,MATCH(Banco!D80,Cadastro!$G$2:$G$5,0)),"Outras Areas")</f>
        <v>Outras Areas</v>
      </c>
      <c r="U80" s="37">
        <f t="shared" si="8"/>
        <v>9104.42</v>
      </c>
      <c r="V80" s="37">
        <f t="shared" si="9"/>
        <v>11057.490000000002</v>
      </c>
    </row>
    <row r="81" spans="1:22" x14ac:dyDescent="0.2">
      <c r="A81" s="9">
        <v>8114</v>
      </c>
      <c r="B81" s="9">
        <v>25</v>
      </c>
      <c r="C81" s="10" t="s">
        <v>2</v>
      </c>
      <c r="D81" s="10">
        <v>33</v>
      </c>
      <c r="E81" s="10" t="s">
        <v>58</v>
      </c>
      <c r="F81" s="11">
        <v>0</v>
      </c>
      <c r="G81" s="11">
        <v>0</v>
      </c>
      <c r="H81" s="11">
        <v>0</v>
      </c>
      <c r="I81" s="11">
        <v>243.6</v>
      </c>
      <c r="J81" s="11">
        <v>258</v>
      </c>
      <c r="K81" s="11">
        <v>260.72000000000003</v>
      </c>
      <c r="L81" s="11">
        <v>335.5</v>
      </c>
      <c r="M81" s="11">
        <v>307.13</v>
      </c>
      <c r="N81" s="11">
        <v>306.10000000000002</v>
      </c>
      <c r="O81" s="11">
        <v>346.46</v>
      </c>
      <c r="P81" s="12" t="str">
        <f t="shared" si="5"/>
        <v>RH</v>
      </c>
      <c r="Q81" s="14" t="str">
        <f>INDEX(Cadastro!$E$2:$E$9,MATCH(Banco!B81,Cadastro!$D$2:$D$9,0))</f>
        <v>São Luis</v>
      </c>
      <c r="R81" s="13">
        <f t="shared" si="6"/>
        <v>2057.5100000000002</v>
      </c>
      <c r="S81" s="13" t="str">
        <f t="shared" si="7"/>
        <v/>
      </c>
      <c r="T81" s="14" t="str">
        <f>IFERROR(INDEX(Cadastro!$H$2:$H$5,MATCH(Banco!D81,Cadastro!$G$2:$G$5,0)),"Outras Areas")</f>
        <v>Distribuição</v>
      </c>
      <c r="U81" s="37">
        <f t="shared" si="8"/>
        <v>501.6</v>
      </c>
      <c r="V81" s="37">
        <f t="shared" si="9"/>
        <v>1555.91</v>
      </c>
    </row>
    <row r="82" spans="1:22" x14ac:dyDescent="0.2">
      <c r="A82" s="9">
        <v>8114</v>
      </c>
      <c r="B82" s="9">
        <v>25</v>
      </c>
      <c r="C82" s="10" t="s">
        <v>2</v>
      </c>
      <c r="D82" s="10">
        <v>35</v>
      </c>
      <c r="E82" s="10" t="s">
        <v>57</v>
      </c>
      <c r="F82" s="11">
        <v>958.88</v>
      </c>
      <c r="G82" s="11">
        <v>949.86</v>
      </c>
      <c r="H82" s="11">
        <v>936.57</v>
      </c>
      <c r="I82" s="11">
        <v>751.91</v>
      </c>
      <c r="J82" s="11">
        <v>793.85</v>
      </c>
      <c r="K82" s="11">
        <v>1104.27</v>
      </c>
      <c r="L82" s="11">
        <v>1248.94</v>
      </c>
      <c r="M82" s="11">
        <v>1166.01</v>
      </c>
      <c r="N82" s="11">
        <v>1326.42</v>
      </c>
      <c r="O82" s="11">
        <v>1263.1500000000001</v>
      </c>
      <c r="P82" s="12" t="str">
        <f t="shared" si="5"/>
        <v>RH</v>
      </c>
      <c r="Q82" s="14" t="str">
        <f>INDEX(Cadastro!$E$2:$E$9,MATCH(Banco!B82,Cadastro!$D$2:$D$9,0))</f>
        <v>São Luis</v>
      </c>
      <c r="R82" s="13">
        <f t="shared" si="6"/>
        <v>10499.86</v>
      </c>
      <c r="S82" s="13" t="str">
        <f t="shared" si="7"/>
        <v/>
      </c>
      <c r="T82" s="14" t="str">
        <f>IFERROR(INDEX(Cadastro!$H$2:$H$5,MATCH(Banco!D82,Cadastro!$G$2:$G$5,0)),"Outras Areas")</f>
        <v>Distribuição</v>
      </c>
      <c r="U82" s="37">
        <f t="shared" si="8"/>
        <v>4391.07</v>
      </c>
      <c r="V82" s="37">
        <f t="shared" si="9"/>
        <v>6108.7900000000009</v>
      </c>
    </row>
    <row r="83" spans="1:22" s="10" customFormat="1" x14ac:dyDescent="0.2">
      <c r="A83" s="9">
        <v>8114</v>
      </c>
      <c r="B83" s="9">
        <v>25</v>
      </c>
      <c r="C83" s="10" t="s">
        <v>3</v>
      </c>
      <c r="D83" s="10">
        <v>40</v>
      </c>
      <c r="E83" s="10" t="s">
        <v>58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467.95</v>
      </c>
      <c r="L83" s="11">
        <v>674.57</v>
      </c>
      <c r="M83" s="11">
        <v>804.71</v>
      </c>
      <c r="N83" s="11">
        <v>808.33</v>
      </c>
      <c r="O83" s="11">
        <v>835.66</v>
      </c>
      <c r="P83" s="12" t="str">
        <f t="shared" si="5"/>
        <v>RH</v>
      </c>
      <c r="Q83" s="14" t="str">
        <f>INDEX(Cadastro!$E$2:$E$9,MATCH(Banco!B83,Cadastro!$D$2:$D$9,0))</f>
        <v>São Luis</v>
      </c>
      <c r="R83" s="13">
        <f t="shared" si="6"/>
        <v>3591.22</v>
      </c>
      <c r="S83" s="13" t="str">
        <f t="shared" si="7"/>
        <v/>
      </c>
      <c r="T83" s="14" t="str">
        <f>IFERROR(INDEX(Cadastro!$H$2:$H$5,MATCH(Banco!D83,Cadastro!$G$2:$G$5,0)),"Outras Areas")</f>
        <v>Outras Areas</v>
      </c>
      <c r="U83" s="37">
        <f t="shared" si="8"/>
        <v>0</v>
      </c>
      <c r="V83" s="37">
        <f t="shared" si="9"/>
        <v>3591.22</v>
      </c>
    </row>
    <row r="84" spans="1:22" s="10" customFormat="1" x14ac:dyDescent="0.2">
      <c r="A84" s="9">
        <v>8114</v>
      </c>
      <c r="B84" s="9">
        <v>28</v>
      </c>
      <c r="C84" s="10" t="s">
        <v>2</v>
      </c>
      <c r="D84" s="10">
        <v>8</v>
      </c>
      <c r="E84" s="10" t="s">
        <v>56</v>
      </c>
      <c r="F84" s="11">
        <v>6196.88</v>
      </c>
      <c r="G84" s="11">
        <v>7490.07</v>
      </c>
      <c r="H84" s="11">
        <v>6872.44</v>
      </c>
      <c r="I84" s="11">
        <v>7539.42</v>
      </c>
      <c r="J84" s="11">
        <v>8024.36</v>
      </c>
      <c r="K84" s="11">
        <v>6581.29</v>
      </c>
      <c r="L84" s="11">
        <v>8312.01</v>
      </c>
      <c r="M84" s="11">
        <v>7007.18</v>
      </c>
      <c r="N84" s="11">
        <v>8216.2800000000007</v>
      </c>
      <c r="O84" s="11">
        <v>9643.09</v>
      </c>
      <c r="P84" s="12" t="str">
        <f t="shared" si="5"/>
        <v>RH</v>
      </c>
      <c r="Q84" s="14" t="str">
        <f>INDEX(Cadastro!$E$2:$E$9,MATCH(Banco!B84,Cadastro!$D$2:$D$9,0))</f>
        <v>São Paulo ( Industrial )</v>
      </c>
      <c r="R84" s="13">
        <f t="shared" si="6"/>
        <v>75883.02</v>
      </c>
      <c r="S84" s="13" t="str">
        <f t="shared" si="7"/>
        <v/>
      </c>
      <c r="T84" s="14" t="str">
        <f>IFERROR(INDEX(Cadastro!$H$2:$H$5,MATCH(Banco!D84,Cadastro!$G$2:$G$5,0)),"Outras Areas")</f>
        <v>Outras Areas</v>
      </c>
      <c r="U84" s="37">
        <f t="shared" si="8"/>
        <v>36123.17</v>
      </c>
      <c r="V84" s="37">
        <f t="shared" si="9"/>
        <v>39759.850000000006</v>
      </c>
    </row>
    <row r="85" spans="1:22" s="10" customFormat="1" x14ac:dyDescent="0.2">
      <c r="A85" s="9">
        <v>8114</v>
      </c>
      <c r="B85" s="9">
        <v>28</v>
      </c>
      <c r="C85" s="10" t="s">
        <v>2</v>
      </c>
      <c r="D85" s="10">
        <v>19</v>
      </c>
      <c r="E85" s="10" t="s">
        <v>58</v>
      </c>
      <c r="F85" s="11">
        <v>2433.21</v>
      </c>
      <c r="G85" s="11">
        <v>2540.9299999999998</v>
      </c>
      <c r="H85" s="11">
        <v>2620.09</v>
      </c>
      <c r="I85" s="11">
        <v>1805.93</v>
      </c>
      <c r="J85" s="11">
        <v>2772.04</v>
      </c>
      <c r="K85" s="11">
        <v>2614.2600000000002</v>
      </c>
      <c r="L85" s="11">
        <v>3560.41</v>
      </c>
      <c r="M85" s="11">
        <v>2830.39</v>
      </c>
      <c r="N85" s="11">
        <v>3361.29</v>
      </c>
      <c r="O85" s="11">
        <v>4417.47</v>
      </c>
      <c r="P85" s="12" t="str">
        <f t="shared" si="5"/>
        <v>RH</v>
      </c>
      <c r="Q85" s="14" t="str">
        <f>INDEX(Cadastro!$E$2:$E$9,MATCH(Banco!B85,Cadastro!$D$2:$D$9,0))</f>
        <v>São Paulo ( Industrial )</v>
      </c>
      <c r="R85" s="13">
        <f t="shared" si="6"/>
        <v>28956.020000000004</v>
      </c>
      <c r="S85" s="13" t="str">
        <f t="shared" si="7"/>
        <v/>
      </c>
      <c r="T85" s="14" t="str">
        <f>IFERROR(INDEX(Cadastro!$H$2:$H$5,MATCH(Banco!D85,Cadastro!$G$2:$G$5,0)),"Outras Areas")</f>
        <v>Outras Areas</v>
      </c>
      <c r="U85" s="37">
        <f t="shared" si="8"/>
        <v>12172.2</v>
      </c>
      <c r="V85" s="37">
        <f t="shared" si="9"/>
        <v>16783.82</v>
      </c>
    </row>
    <row r="86" spans="1:22" x14ac:dyDescent="0.2">
      <c r="A86" s="9">
        <v>8114</v>
      </c>
      <c r="B86" s="9">
        <v>28</v>
      </c>
      <c r="C86" s="10" t="s">
        <v>2</v>
      </c>
      <c r="D86" s="10">
        <v>33</v>
      </c>
      <c r="E86" s="10" t="s">
        <v>58</v>
      </c>
      <c r="F86" s="11">
        <v>658.29</v>
      </c>
      <c r="G86" s="11">
        <v>596.91</v>
      </c>
      <c r="H86" s="11">
        <v>601.85</v>
      </c>
      <c r="I86" s="11">
        <v>592.63</v>
      </c>
      <c r="J86" s="11">
        <v>698.71</v>
      </c>
      <c r="K86" s="11">
        <v>1066.77</v>
      </c>
      <c r="L86" s="11">
        <v>1227.47</v>
      </c>
      <c r="M86" s="11">
        <v>1026.0899999999999</v>
      </c>
      <c r="N86" s="11">
        <v>927.59</v>
      </c>
      <c r="O86" s="11">
        <v>1054.48</v>
      </c>
      <c r="P86" s="12" t="str">
        <f t="shared" si="5"/>
        <v>RH</v>
      </c>
      <c r="Q86" s="14" t="str">
        <f>INDEX(Cadastro!$E$2:$E$9,MATCH(Banco!B86,Cadastro!$D$2:$D$9,0))</f>
        <v>São Paulo ( Industrial )</v>
      </c>
      <c r="R86" s="13">
        <f t="shared" si="6"/>
        <v>8450.7900000000009</v>
      </c>
      <c r="S86" s="13" t="str">
        <f t="shared" si="7"/>
        <v/>
      </c>
      <c r="T86" s="14" t="str">
        <f>IFERROR(INDEX(Cadastro!$H$2:$H$5,MATCH(Banco!D86,Cadastro!$G$2:$G$5,0)),"Outras Areas")</f>
        <v>Distribuição</v>
      </c>
      <c r="U86" s="37">
        <f t="shared" si="8"/>
        <v>3148.39</v>
      </c>
      <c r="V86" s="37">
        <f t="shared" si="9"/>
        <v>5302.4</v>
      </c>
    </row>
    <row r="87" spans="1:22" x14ac:dyDescent="0.2">
      <c r="A87" s="9">
        <v>8114</v>
      </c>
      <c r="B87" s="9">
        <v>28</v>
      </c>
      <c r="C87" s="10" t="s">
        <v>2</v>
      </c>
      <c r="D87" s="10">
        <v>35</v>
      </c>
      <c r="E87" s="10" t="s">
        <v>57</v>
      </c>
      <c r="F87" s="11">
        <v>3606.45</v>
      </c>
      <c r="G87" s="11">
        <v>4247.03</v>
      </c>
      <c r="H87" s="11">
        <v>4442.51</v>
      </c>
      <c r="I87" s="11">
        <v>4707.57</v>
      </c>
      <c r="J87" s="11">
        <v>4420.87</v>
      </c>
      <c r="K87" s="11">
        <v>2877.21</v>
      </c>
      <c r="L87" s="11">
        <v>4669.6400000000003</v>
      </c>
      <c r="M87" s="11">
        <v>3965.98</v>
      </c>
      <c r="N87" s="11">
        <v>5137.7</v>
      </c>
      <c r="O87" s="11">
        <v>5562.73</v>
      </c>
      <c r="P87" s="12" t="str">
        <f t="shared" si="5"/>
        <v>RH</v>
      </c>
      <c r="Q87" s="14" t="str">
        <f>INDEX(Cadastro!$E$2:$E$9,MATCH(Banco!B87,Cadastro!$D$2:$D$9,0))</f>
        <v>São Paulo ( Industrial )</v>
      </c>
      <c r="R87" s="13">
        <f t="shared" si="6"/>
        <v>43637.689999999988</v>
      </c>
      <c r="S87" s="13" t="str">
        <f t="shared" si="7"/>
        <v/>
      </c>
      <c r="T87" s="14" t="str">
        <f>IFERROR(INDEX(Cadastro!$H$2:$H$5,MATCH(Banco!D87,Cadastro!$G$2:$G$5,0)),"Outras Areas")</f>
        <v>Distribuição</v>
      </c>
      <c r="U87" s="37">
        <f t="shared" si="8"/>
        <v>21424.429999999997</v>
      </c>
      <c r="V87" s="37">
        <f t="shared" si="9"/>
        <v>22213.26</v>
      </c>
    </row>
    <row r="88" spans="1:22" s="10" customFormat="1" x14ac:dyDescent="0.2">
      <c r="A88" s="9">
        <v>8114</v>
      </c>
      <c r="B88" s="9">
        <v>30</v>
      </c>
      <c r="C88" s="10" t="s">
        <v>2</v>
      </c>
      <c r="D88" s="10">
        <v>8</v>
      </c>
      <c r="E88" s="10" t="s">
        <v>56</v>
      </c>
      <c r="F88" s="11">
        <v>1407.16</v>
      </c>
      <c r="G88" s="11">
        <v>1310.3699999999999</v>
      </c>
      <c r="H88" s="11">
        <v>1189.4000000000001</v>
      </c>
      <c r="I88" s="11">
        <v>1375.09</v>
      </c>
      <c r="J88" s="11">
        <v>1328.72</v>
      </c>
      <c r="K88" s="11">
        <v>1378.09</v>
      </c>
      <c r="L88" s="11">
        <v>1500.44</v>
      </c>
      <c r="M88" s="11">
        <v>1640.62</v>
      </c>
      <c r="N88" s="11">
        <v>1545</v>
      </c>
      <c r="O88" s="11">
        <v>1643.79</v>
      </c>
      <c r="P88" s="12" t="str">
        <f t="shared" si="5"/>
        <v>RH</v>
      </c>
      <c r="Q88" s="14" t="str">
        <f>INDEX(Cadastro!$E$2:$E$9,MATCH(Banco!B88,Cadastro!$D$2:$D$9,0))</f>
        <v>Bahia</v>
      </c>
      <c r="R88" s="13">
        <f t="shared" si="6"/>
        <v>14318.68</v>
      </c>
      <c r="S88" s="13" t="str">
        <f t="shared" si="7"/>
        <v/>
      </c>
      <c r="T88" s="14" t="str">
        <f>IFERROR(INDEX(Cadastro!$H$2:$H$5,MATCH(Banco!D88,Cadastro!$G$2:$G$5,0)),"Outras Areas")</f>
        <v>Outras Areas</v>
      </c>
      <c r="U88" s="37">
        <f t="shared" si="8"/>
        <v>6610.74</v>
      </c>
      <c r="V88" s="37">
        <f t="shared" si="9"/>
        <v>7707.94</v>
      </c>
    </row>
    <row r="89" spans="1:22" x14ac:dyDescent="0.2">
      <c r="A89" s="9">
        <v>8114</v>
      </c>
      <c r="B89" s="9">
        <v>30</v>
      </c>
      <c r="C89" s="10" t="s">
        <v>2</v>
      </c>
      <c r="D89" s="10">
        <v>33</v>
      </c>
      <c r="E89" s="10" t="s">
        <v>58</v>
      </c>
      <c r="F89" s="11">
        <v>605.16999999999996</v>
      </c>
      <c r="G89" s="11">
        <v>357.78</v>
      </c>
      <c r="H89" s="11">
        <v>655.03</v>
      </c>
      <c r="I89" s="11">
        <v>633.05999999999995</v>
      </c>
      <c r="J89" s="11">
        <v>710.73</v>
      </c>
      <c r="K89" s="11">
        <v>469.69</v>
      </c>
      <c r="L89" s="11">
        <v>512.91999999999996</v>
      </c>
      <c r="M89" s="11">
        <v>596.07000000000005</v>
      </c>
      <c r="N89" s="11">
        <v>278.16000000000003</v>
      </c>
      <c r="O89" s="11">
        <v>949.02</v>
      </c>
      <c r="P89" s="12" t="str">
        <f t="shared" si="5"/>
        <v>RH</v>
      </c>
      <c r="Q89" s="14" t="str">
        <f>INDEX(Cadastro!$E$2:$E$9,MATCH(Banco!B89,Cadastro!$D$2:$D$9,0))</f>
        <v>Bahia</v>
      </c>
      <c r="R89" s="13">
        <f t="shared" si="6"/>
        <v>5767.6299999999992</v>
      </c>
      <c r="S89" s="13" t="str">
        <f t="shared" si="7"/>
        <v/>
      </c>
      <c r="T89" s="14" t="str">
        <f>IFERROR(INDEX(Cadastro!$H$2:$H$5,MATCH(Banco!D89,Cadastro!$G$2:$G$5,0)),"Outras Areas")</f>
        <v>Distribuição</v>
      </c>
      <c r="U89" s="37">
        <f t="shared" si="8"/>
        <v>2961.77</v>
      </c>
      <c r="V89" s="37">
        <f t="shared" si="9"/>
        <v>2805.8599999999997</v>
      </c>
    </row>
    <row r="90" spans="1:22" x14ac:dyDescent="0.2">
      <c r="A90" s="9">
        <v>8114</v>
      </c>
      <c r="B90" s="9">
        <v>30</v>
      </c>
      <c r="C90" s="10" t="s">
        <v>2</v>
      </c>
      <c r="D90" s="10">
        <v>35</v>
      </c>
      <c r="E90" s="10" t="s">
        <v>57</v>
      </c>
      <c r="F90" s="11">
        <v>221.69</v>
      </c>
      <c r="G90" s="11">
        <v>221.71</v>
      </c>
      <c r="H90" s="11">
        <v>221.7</v>
      </c>
      <c r="I90" s="11">
        <v>230.17</v>
      </c>
      <c r="J90" s="11">
        <v>291.14999999999998</v>
      </c>
      <c r="K90" s="11">
        <v>231.84</v>
      </c>
      <c r="L90" s="11">
        <v>231.86</v>
      </c>
      <c r="M90" s="11">
        <v>231.85</v>
      </c>
      <c r="N90" s="11">
        <v>247.04</v>
      </c>
      <c r="O90" s="11">
        <v>231.86</v>
      </c>
      <c r="P90" s="12" t="str">
        <f t="shared" si="5"/>
        <v>RH</v>
      </c>
      <c r="Q90" s="14" t="str">
        <f>INDEX(Cadastro!$E$2:$E$9,MATCH(Banco!B90,Cadastro!$D$2:$D$9,0))</f>
        <v>Bahia</v>
      </c>
      <c r="R90" s="13">
        <f t="shared" si="6"/>
        <v>2360.87</v>
      </c>
      <c r="S90" s="13" t="str">
        <f t="shared" si="7"/>
        <v/>
      </c>
      <c r="T90" s="14" t="str">
        <f>IFERROR(INDEX(Cadastro!$H$2:$H$5,MATCH(Banco!D90,Cadastro!$G$2:$G$5,0)),"Outras Areas")</f>
        <v>Distribuição</v>
      </c>
      <c r="U90" s="37">
        <f t="shared" si="8"/>
        <v>1186.4199999999998</v>
      </c>
      <c r="V90" s="37">
        <f t="shared" si="9"/>
        <v>1174.45</v>
      </c>
    </row>
    <row r="91" spans="1:22" s="10" customFormat="1" x14ac:dyDescent="0.2">
      <c r="A91" s="9">
        <v>8114</v>
      </c>
      <c r="B91" s="9">
        <v>30</v>
      </c>
      <c r="C91" s="10" t="s">
        <v>3</v>
      </c>
      <c r="D91" s="10">
        <v>8</v>
      </c>
      <c r="E91" s="10" t="s">
        <v>59</v>
      </c>
      <c r="F91" s="11">
        <v>19.93</v>
      </c>
      <c r="G91" s="11">
        <v>258.08999999999997</v>
      </c>
      <c r="H91" s="11">
        <v>302.41000000000003</v>
      </c>
      <c r="I91" s="11">
        <v>309.89</v>
      </c>
      <c r="J91" s="11">
        <v>383.48</v>
      </c>
      <c r="K91" s="11">
        <v>292.61</v>
      </c>
      <c r="L91" s="11">
        <v>314.89999999999998</v>
      </c>
      <c r="M91" s="11">
        <v>340.4</v>
      </c>
      <c r="N91" s="11">
        <v>337.74</v>
      </c>
      <c r="O91" s="11">
        <v>368.95</v>
      </c>
      <c r="P91" s="12" t="str">
        <f t="shared" si="5"/>
        <v>RH</v>
      </c>
      <c r="Q91" s="14" t="str">
        <f>INDEX(Cadastro!$E$2:$E$9,MATCH(Banco!B91,Cadastro!$D$2:$D$9,0))</f>
        <v>Bahia</v>
      </c>
      <c r="R91" s="13">
        <f t="shared" si="6"/>
        <v>2928.4000000000005</v>
      </c>
      <c r="S91" s="13" t="str">
        <f t="shared" si="7"/>
        <v/>
      </c>
      <c r="T91" s="14" t="str">
        <f>IFERROR(INDEX(Cadastro!$H$2:$H$5,MATCH(Banco!D91,Cadastro!$G$2:$G$5,0)),"Outras Areas")</f>
        <v>Outras Areas</v>
      </c>
      <c r="U91" s="37">
        <f t="shared" si="8"/>
        <v>1273.8000000000002</v>
      </c>
      <c r="V91" s="37">
        <f t="shared" si="9"/>
        <v>1654.6000000000001</v>
      </c>
    </row>
    <row r="92" spans="1:22" s="10" customFormat="1" x14ac:dyDescent="0.2">
      <c r="A92" s="9">
        <v>8114</v>
      </c>
      <c r="B92" s="9">
        <v>30</v>
      </c>
      <c r="C92" s="10" t="s">
        <v>3</v>
      </c>
      <c r="D92" s="10">
        <v>40</v>
      </c>
      <c r="E92" s="10" t="s">
        <v>58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2042.79</v>
      </c>
      <c r="L92" s="11">
        <v>1773.19</v>
      </c>
      <c r="M92" s="11">
        <v>2513.62</v>
      </c>
      <c r="N92" s="11">
        <v>2162.8200000000002</v>
      </c>
      <c r="O92" s="11">
        <v>1144.7</v>
      </c>
      <c r="P92" s="12" t="str">
        <f t="shared" si="5"/>
        <v>RH</v>
      </c>
      <c r="Q92" s="14" t="str">
        <f>INDEX(Cadastro!$E$2:$E$9,MATCH(Banco!B92,Cadastro!$D$2:$D$9,0))</f>
        <v>Bahia</v>
      </c>
      <c r="R92" s="13">
        <f t="shared" si="6"/>
        <v>9637.1200000000008</v>
      </c>
      <c r="S92" s="13" t="str">
        <f t="shared" si="7"/>
        <v/>
      </c>
      <c r="T92" s="14" t="str">
        <f>IFERROR(INDEX(Cadastro!$H$2:$H$5,MATCH(Banco!D92,Cadastro!$G$2:$G$5,0)),"Outras Areas")</f>
        <v>Outras Areas</v>
      </c>
      <c r="U92" s="37">
        <f t="shared" si="8"/>
        <v>0</v>
      </c>
      <c r="V92" s="37">
        <f t="shared" si="9"/>
        <v>9637.1200000000008</v>
      </c>
    </row>
    <row r="93" spans="1:22" s="10" customFormat="1" x14ac:dyDescent="0.2">
      <c r="A93" s="9">
        <v>8114</v>
      </c>
      <c r="B93" s="9">
        <v>31</v>
      </c>
      <c r="C93" s="10" t="s">
        <v>2</v>
      </c>
      <c r="D93" s="10">
        <v>8</v>
      </c>
      <c r="E93" s="10" t="s">
        <v>56</v>
      </c>
      <c r="F93" s="11">
        <v>431.28</v>
      </c>
      <c r="G93" s="11">
        <v>431.3</v>
      </c>
      <c r="H93" s="11">
        <v>431.28</v>
      </c>
      <c r="I93" s="11">
        <v>431.3</v>
      </c>
      <c r="J93" s="11">
        <v>431.28</v>
      </c>
      <c r="K93" s="11">
        <v>437.8</v>
      </c>
      <c r="L93" s="11">
        <v>526.16</v>
      </c>
      <c r="M93" s="11">
        <v>248.25</v>
      </c>
      <c r="N93" s="11">
        <v>423.17</v>
      </c>
      <c r="O93" s="11">
        <v>423.15</v>
      </c>
      <c r="P93" s="12" t="str">
        <f t="shared" si="5"/>
        <v>RH</v>
      </c>
      <c r="Q93" s="14" t="str">
        <f>INDEX(Cadastro!$E$2:$E$9,MATCH(Banco!B93,Cadastro!$D$2:$D$9,0))</f>
        <v>Imperatriz</v>
      </c>
      <c r="R93" s="13">
        <f t="shared" si="6"/>
        <v>4214.9699999999993</v>
      </c>
      <c r="S93" s="13" t="str">
        <f t="shared" si="7"/>
        <v/>
      </c>
      <c r="T93" s="14" t="str">
        <f>IFERROR(INDEX(Cadastro!$H$2:$H$5,MATCH(Banco!D93,Cadastro!$G$2:$G$5,0)),"Outras Areas")</f>
        <v>Outras Areas</v>
      </c>
      <c r="U93" s="37">
        <f t="shared" si="8"/>
        <v>2156.4399999999996</v>
      </c>
      <c r="V93" s="37">
        <f t="shared" si="9"/>
        <v>2058.5300000000002</v>
      </c>
    </row>
    <row r="94" spans="1:22" x14ac:dyDescent="0.2">
      <c r="A94" s="9">
        <v>8114</v>
      </c>
      <c r="B94" s="9">
        <v>31</v>
      </c>
      <c r="C94" s="10" t="s">
        <v>2</v>
      </c>
      <c r="D94" s="10">
        <v>35</v>
      </c>
      <c r="E94" s="10" t="s">
        <v>57</v>
      </c>
      <c r="F94" s="11">
        <v>410.19</v>
      </c>
      <c r="G94" s="11">
        <v>640.85</v>
      </c>
      <c r="H94" s="11">
        <v>696.87</v>
      </c>
      <c r="I94" s="11">
        <v>696.87</v>
      </c>
      <c r="J94" s="11">
        <v>696.85</v>
      </c>
      <c r="K94" s="11">
        <v>547.46</v>
      </c>
      <c r="L94" s="11">
        <v>762.87</v>
      </c>
      <c r="M94" s="11">
        <v>740.23</v>
      </c>
      <c r="N94" s="11">
        <v>773.26</v>
      </c>
      <c r="O94" s="11">
        <v>750.18</v>
      </c>
      <c r="P94" s="12" t="str">
        <f t="shared" si="5"/>
        <v>RH</v>
      </c>
      <c r="Q94" s="14" t="str">
        <f>INDEX(Cadastro!$E$2:$E$9,MATCH(Banco!B94,Cadastro!$D$2:$D$9,0))</f>
        <v>Imperatriz</v>
      </c>
      <c r="R94" s="13">
        <f t="shared" si="6"/>
        <v>6715.630000000001</v>
      </c>
      <c r="S94" s="13" t="str">
        <f t="shared" si="7"/>
        <v/>
      </c>
      <c r="T94" s="14" t="str">
        <f>IFERROR(INDEX(Cadastro!$H$2:$H$5,MATCH(Banco!D94,Cadastro!$G$2:$G$5,0)),"Outras Areas")</f>
        <v>Distribuição</v>
      </c>
      <c r="U94" s="37">
        <f t="shared" si="8"/>
        <v>3141.6299999999997</v>
      </c>
      <c r="V94" s="37">
        <f t="shared" si="9"/>
        <v>3573.9999999999995</v>
      </c>
    </row>
    <row r="95" spans="1:22" s="10" customFormat="1" x14ac:dyDescent="0.2">
      <c r="A95" s="9">
        <v>8114</v>
      </c>
      <c r="B95" s="9">
        <v>73</v>
      </c>
      <c r="C95" s="10" t="s">
        <v>2</v>
      </c>
      <c r="D95" s="10">
        <v>1</v>
      </c>
      <c r="E95" s="10" t="s">
        <v>60</v>
      </c>
      <c r="F95" s="11">
        <v>1795.41</v>
      </c>
      <c r="G95" s="11">
        <v>1734.32</v>
      </c>
      <c r="H95" s="11">
        <v>2005.14</v>
      </c>
      <c r="I95" s="11">
        <v>1720</v>
      </c>
      <c r="J95" s="11">
        <v>643.41999999999996</v>
      </c>
      <c r="K95" s="11">
        <v>2250.21</v>
      </c>
      <c r="L95" s="11">
        <v>2499.54</v>
      </c>
      <c r="M95" s="11">
        <v>1327.63</v>
      </c>
      <c r="N95" s="11">
        <v>1887.64</v>
      </c>
      <c r="O95" s="11">
        <v>2011.17</v>
      </c>
      <c r="P95" s="12" t="str">
        <f t="shared" si="5"/>
        <v>RH</v>
      </c>
      <c r="Q95" s="14" t="str">
        <f>INDEX(Cadastro!$E$2:$E$9,MATCH(Banco!B95,Cadastro!$D$2:$D$9,0))</f>
        <v>Ananindeua</v>
      </c>
      <c r="R95" s="13">
        <f t="shared" si="6"/>
        <v>17874.480000000003</v>
      </c>
      <c r="S95" s="13" t="str">
        <f t="shared" si="7"/>
        <v/>
      </c>
      <c r="T95" s="14" t="str">
        <f>IFERROR(INDEX(Cadastro!$H$2:$H$5,MATCH(Banco!D95,Cadastro!$G$2:$G$5,0)),"Outras Areas")</f>
        <v>Outras Areas</v>
      </c>
      <c r="U95" s="37">
        <f t="shared" si="8"/>
        <v>7898.29</v>
      </c>
      <c r="V95" s="37">
        <f t="shared" si="9"/>
        <v>9976.19</v>
      </c>
    </row>
    <row r="96" spans="1:22" s="10" customFormat="1" x14ac:dyDescent="0.2">
      <c r="A96" s="9">
        <v>8114</v>
      </c>
      <c r="B96" s="9">
        <v>73</v>
      </c>
      <c r="C96" s="10" t="s">
        <v>2</v>
      </c>
      <c r="D96" s="10">
        <v>8</v>
      </c>
      <c r="E96" s="10" t="s">
        <v>56</v>
      </c>
      <c r="F96" s="11">
        <v>2079.9699999999998</v>
      </c>
      <c r="G96" s="11">
        <v>2996.63</v>
      </c>
      <c r="H96" s="11">
        <v>2419.5</v>
      </c>
      <c r="I96" s="11">
        <v>2339.9499999999998</v>
      </c>
      <c r="J96" s="11">
        <v>2795.66</v>
      </c>
      <c r="K96" s="11">
        <v>2073.7199999999998</v>
      </c>
      <c r="L96" s="11">
        <v>2150.65</v>
      </c>
      <c r="M96" s="11">
        <v>2096.8200000000002</v>
      </c>
      <c r="N96" s="11">
        <v>2341.4699999999998</v>
      </c>
      <c r="O96" s="11">
        <v>2398.4</v>
      </c>
      <c r="P96" s="12" t="str">
        <f t="shared" si="5"/>
        <v>RH</v>
      </c>
      <c r="Q96" s="14" t="str">
        <f>INDEX(Cadastro!$E$2:$E$9,MATCH(Banco!B96,Cadastro!$D$2:$D$9,0))</f>
        <v>Ananindeua</v>
      </c>
      <c r="R96" s="13">
        <f t="shared" si="6"/>
        <v>23692.77</v>
      </c>
      <c r="S96" s="13" t="str">
        <f t="shared" si="7"/>
        <v/>
      </c>
      <c r="T96" s="14" t="str">
        <f>IFERROR(INDEX(Cadastro!$H$2:$H$5,MATCH(Banco!D96,Cadastro!$G$2:$G$5,0)),"Outras Areas")</f>
        <v>Outras Areas</v>
      </c>
      <c r="U96" s="37">
        <f t="shared" si="8"/>
        <v>12631.71</v>
      </c>
      <c r="V96" s="37">
        <f t="shared" si="9"/>
        <v>11061.06</v>
      </c>
    </row>
    <row r="97" spans="1:22" x14ac:dyDescent="0.2">
      <c r="A97" s="9">
        <v>8114</v>
      </c>
      <c r="B97" s="9">
        <v>73</v>
      </c>
      <c r="C97" s="10" t="s">
        <v>2</v>
      </c>
      <c r="D97" s="10">
        <v>33</v>
      </c>
      <c r="E97" s="10" t="s">
        <v>58</v>
      </c>
      <c r="F97" s="11">
        <v>1418.38</v>
      </c>
      <c r="G97" s="11">
        <v>1418.4</v>
      </c>
      <c r="H97" s="11">
        <v>1485.44</v>
      </c>
      <c r="I97" s="11">
        <v>710.08</v>
      </c>
      <c r="J97" s="11">
        <v>1072.7</v>
      </c>
      <c r="K97" s="11">
        <v>1489.64</v>
      </c>
      <c r="L97" s="11">
        <v>1529.67</v>
      </c>
      <c r="M97" s="11">
        <v>1287.3</v>
      </c>
      <c r="N97" s="11">
        <v>2036.62</v>
      </c>
      <c r="O97" s="11">
        <v>713.05</v>
      </c>
      <c r="P97" s="12" t="str">
        <f t="shared" si="5"/>
        <v>RH</v>
      </c>
      <c r="Q97" s="14" t="str">
        <f>INDEX(Cadastro!$E$2:$E$9,MATCH(Banco!B97,Cadastro!$D$2:$D$9,0))</f>
        <v>Ananindeua</v>
      </c>
      <c r="R97" s="13">
        <f t="shared" si="6"/>
        <v>13161.279999999999</v>
      </c>
      <c r="S97" s="13" t="str">
        <f t="shared" si="7"/>
        <v/>
      </c>
      <c r="T97" s="14" t="str">
        <f>IFERROR(INDEX(Cadastro!$H$2:$H$5,MATCH(Banco!D97,Cadastro!$G$2:$G$5,0)),"Outras Areas")</f>
        <v>Distribuição</v>
      </c>
      <c r="U97" s="37">
        <f t="shared" si="8"/>
        <v>6105</v>
      </c>
      <c r="V97" s="37">
        <f t="shared" si="9"/>
        <v>7056.2800000000007</v>
      </c>
    </row>
    <row r="98" spans="1:22" x14ac:dyDescent="0.2">
      <c r="A98" s="9">
        <v>8114</v>
      </c>
      <c r="B98" s="9">
        <v>73</v>
      </c>
      <c r="C98" s="10" t="s">
        <v>2</v>
      </c>
      <c r="D98" s="10">
        <v>35</v>
      </c>
      <c r="E98" s="10" t="s">
        <v>61</v>
      </c>
      <c r="F98" s="11">
        <v>1147.49</v>
      </c>
      <c r="G98" s="11">
        <v>461.61</v>
      </c>
      <c r="H98" s="11">
        <v>973.37</v>
      </c>
      <c r="I98" s="11">
        <v>1184.28</v>
      </c>
      <c r="J98" s="11">
        <v>819.54</v>
      </c>
      <c r="K98" s="11">
        <v>909.62</v>
      </c>
      <c r="L98" s="11">
        <v>1016.9</v>
      </c>
      <c r="M98" s="11">
        <v>1081.1099999999999</v>
      </c>
      <c r="N98" s="11">
        <v>1400.83</v>
      </c>
      <c r="O98" s="11">
        <v>1429.49</v>
      </c>
      <c r="P98" s="12" t="str">
        <f t="shared" si="5"/>
        <v>RH</v>
      </c>
      <c r="Q98" s="14" t="str">
        <f>INDEX(Cadastro!$E$2:$E$9,MATCH(Banco!B98,Cadastro!$D$2:$D$9,0))</f>
        <v>Ananindeua</v>
      </c>
      <c r="R98" s="13">
        <f t="shared" si="6"/>
        <v>10424.24</v>
      </c>
      <c r="S98" s="13" t="str">
        <f t="shared" si="7"/>
        <v/>
      </c>
      <c r="T98" s="14" t="str">
        <f>IFERROR(INDEX(Cadastro!$H$2:$H$5,MATCH(Banco!D98,Cadastro!$G$2:$G$5,0)),"Outras Areas")</f>
        <v>Distribuição</v>
      </c>
      <c r="U98" s="37">
        <f t="shared" si="8"/>
        <v>4586.29</v>
      </c>
      <c r="V98" s="37">
        <f t="shared" si="9"/>
        <v>5837.95</v>
      </c>
    </row>
    <row r="99" spans="1:22" s="10" customFormat="1" x14ac:dyDescent="0.2">
      <c r="A99" s="9">
        <v>8114</v>
      </c>
      <c r="B99" s="9">
        <v>73</v>
      </c>
      <c r="C99" s="10" t="s">
        <v>3</v>
      </c>
      <c r="D99" s="10">
        <v>40</v>
      </c>
      <c r="E99" s="10" t="s">
        <v>58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363.11</v>
      </c>
      <c r="L99" s="11">
        <v>363.1</v>
      </c>
      <c r="M99" s="11">
        <v>363.12</v>
      </c>
      <c r="N99" s="11">
        <v>363.11</v>
      </c>
      <c r="O99" s="11">
        <v>363.11</v>
      </c>
      <c r="P99" s="12" t="str">
        <f t="shared" si="5"/>
        <v>RH</v>
      </c>
      <c r="Q99" s="14" t="str">
        <f>INDEX(Cadastro!$E$2:$E$9,MATCH(Banco!B99,Cadastro!$D$2:$D$9,0))</f>
        <v>Ananindeua</v>
      </c>
      <c r="R99" s="13">
        <f t="shared" si="6"/>
        <v>1815.5500000000002</v>
      </c>
      <c r="S99" s="13" t="str">
        <f t="shared" si="7"/>
        <v/>
      </c>
      <c r="T99" s="14" t="str">
        <f>IFERROR(INDEX(Cadastro!$H$2:$H$5,MATCH(Banco!D99,Cadastro!$G$2:$G$5,0)),"Outras Areas")</f>
        <v>Outras Areas</v>
      </c>
      <c r="U99" s="37">
        <f t="shared" si="8"/>
        <v>0</v>
      </c>
      <c r="V99" s="37">
        <f t="shared" si="9"/>
        <v>1815.5500000000002</v>
      </c>
    </row>
    <row r="100" spans="1:22" s="10" customFormat="1" x14ac:dyDescent="0.2">
      <c r="A100" s="9">
        <v>8114</v>
      </c>
      <c r="B100" s="9">
        <v>80</v>
      </c>
      <c r="C100" s="10" t="s">
        <v>3</v>
      </c>
      <c r="D100" s="10">
        <v>8</v>
      </c>
      <c r="E100" s="10" t="s">
        <v>56</v>
      </c>
      <c r="F100" s="11">
        <v>470.92</v>
      </c>
      <c r="G100" s="11">
        <v>489.03</v>
      </c>
      <c r="H100" s="11">
        <v>468.68</v>
      </c>
      <c r="I100" s="11">
        <v>509</v>
      </c>
      <c r="J100" s="11">
        <v>597.96</v>
      </c>
      <c r="K100" s="11">
        <v>805.4</v>
      </c>
      <c r="L100" s="11">
        <v>739.14</v>
      </c>
      <c r="M100" s="11">
        <v>663.09</v>
      </c>
      <c r="N100" s="11">
        <v>972.9</v>
      </c>
      <c r="O100" s="11">
        <v>854.24</v>
      </c>
      <c r="P100" s="12" t="str">
        <f t="shared" si="5"/>
        <v>RH</v>
      </c>
      <c r="Q100" s="14" t="str">
        <f>INDEX(Cadastro!$E$2:$E$9,MATCH(Banco!B100,Cadastro!$D$2:$D$9,0))</f>
        <v>São Paulo ( Medicinal )</v>
      </c>
      <c r="R100" s="13">
        <f t="shared" si="6"/>
        <v>6570.36</v>
      </c>
      <c r="S100" s="13" t="str">
        <f t="shared" si="7"/>
        <v/>
      </c>
      <c r="T100" s="14" t="str">
        <f>IFERROR(INDEX(Cadastro!$H$2:$H$5,MATCH(Banco!D100,Cadastro!$G$2:$G$5,0)),"Outras Areas")</f>
        <v>Outras Areas</v>
      </c>
      <c r="U100" s="37">
        <f t="shared" si="8"/>
        <v>2535.59</v>
      </c>
      <c r="V100" s="37">
        <f t="shared" si="9"/>
        <v>4034.7700000000004</v>
      </c>
    </row>
    <row r="101" spans="1:22" s="10" customFormat="1" x14ac:dyDescent="0.2">
      <c r="A101" s="9">
        <v>8114</v>
      </c>
      <c r="B101" s="9">
        <v>80</v>
      </c>
      <c r="C101" s="10" t="s">
        <v>3</v>
      </c>
      <c r="D101" s="10">
        <v>34</v>
      </c>
      <c r="E101" s="10" t="s">
        <v>58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237.88</v>
      </c>
      <c r="M101" s="11">
        <v>295.64999999999998</v>
      </c>
      <c r="N101" s="11">
        <v>295.64999999999998</v>
      </c>
      <c r="O101" s="11">
        <v>295.64999999999998</v>
      </c>
      <c r="P101" s="12" t="str">
        <f t="shared" si="5"/>
        <v>RH</v>
      </c>
      <c r="Q101" s="14" t="str">
        <f>INDEX(Cadastro!$E$2:$E$9,MATCH(Banco!B101,Cadastro!$D$2:$D$9,0))</f>
        <v>São Paulo ( Medicinal )</v>
      </c>
      <c r="R101" s="13">
        <f t="shared" si="6"/>
        <v>1124.83</v>
      </c>
      <c r="S101" s="13" t="str">
        <f t="shared" si="7"/>
        <v/>
      </c>
      <c r="T101" s="14" t="str">
        <f>IFERROR(INDEX(Cadastro!$H$2:$H$5,MATCH(Banco!D101,Cadastro!$G$2:$G$5,0)),"Outras Areas")</f>
        <v>Outras Areas</v>
      </c>
      <c r="U101" s="37">
        <f t="shared" si="8"/>
        <v>0</v>
      </c>
      <c r="V101" s="37">
        <f t="shared" si="9"/>
        <v>1124.83</v>
      </c>
    </row>
    <row r="102" spans="1:22" x14ac:dyDescent="0.2">
      <c r="A102" s="9">
        <v>8114</v>
      </c>
      <c r="B102" s="9">
        <v>80</v>
      </c>
      <c r="C102" s="10" t="s">
        <v>3</v>
      </c>
      <c r="D102" s="10">
        <v>35</v>
      </c>
      <c r="E102" s="10" t="s">
        <v>57</v>
      </c>
      <c r="F102" s="11">
        <v>800.97</v>
      </c>
      <c r="G102" s="11">
        <v>800.97</v>
      </c>
      <c r="H102" s="11">
        <v>845.7</v>
      </c>
      <c r="I102" s="11">
        <v>800.97</v>
      </c>
      <c r="J102" s="11">
        <v>249.44</v>
      </c>
      <c r="K102" s="11">
        <v>812.69</v>
      </c>
      <c r="L102" s="11">
        <v>812.71</v>
      </c>
      <c r="M102" s="11">
        <v>956.79</v>
      </c>
      <c r="N102" s="11">
        <v>296.60000000000002</v>
      </c>
      <c r="O102" s="11">
        <v>767.17</v>
      </c>
      <c r="P102" s="12" t="str">
        <f t="shared" si="5"/>
        <v>RH</v>
      </c>
      <c r="Q102" s="14" t="str">
        <f>INDEX(Cadastro!$E$2:$E$9,MATCH(Banco!B102,Cadastro!$D$2:$D$9,0))</f>
        <v>São Paulo ( Medicinal )</v>
      </c>
      <c r="R102" s="13">
        <f t="shared" si="6"/>
        <v>7144.0100000000011</v>
      </c>
      <c r="S102" s="13" t="str">
        <f t="shared" si="7"/>
        <v/>
      </c>
      <c r="T102" s="14" t="str">
        <f>IFERROR(INDEX(Cadastro!$H$2:$H$5,MATCH(Banco!D102,Cadastro!$G$2:$G$5,0)),"Outras Areas")</f>
        <v>Distribuição</v>
      </c>
      <c r="U102" s="37">
        <f t="shared" si="8"/>
        <v>3498.0500000000006</v>
      </c>
      <c r="V102" s="37">
        <f t="shared" si="9"/>
        <v>3645.96</v>
      </c>
    </row>
    <row r="103" spans="1:22" s="10" customFormat="1" x14ac:dyDescent="0.2">
      <c r="A103" s="9">
        <v>8114</v>
      </c>
      <c r="B103" s="9">
        <v>80</v>
      </c>
      <c r="C103" s="10" t="s">
        <v>3</v>
      </c>
      <c r="D103" s="10">
        <v>40</v>
      </c>
      <c r="E103" s="10" t="s">
        <v>58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2018.39</v>
      </c>
      <c r="L103" s="11">
        <v>1999.54</v>
      </c>
      <c r="M103" s="11">
        <v>2107.5</v>
      </c>
      <c r="N103" s="11">
        <v>2000.31</v>
      </c>
      <c r="O103" s="11">
        <v>2097.33</v>
      </c>
      <c r="P103" s="12" t="str">
        <f t="shared" si="5"/>
        <v>RH</v>
      </c>
      <c r="Q103" s="14" t="str">
        <f>INDEX(Cadastro!$E$2:$E$9,MATCH(Banco!B103,Cadastro!$D$2:$D$9,0))</f>
        <v>São Paulo ( Medicinal )</v>
      </c>
      <c r="R103" s="13">
        <f t="shared" si="6"/>
        <v>10223.07</v>
      </c>
      <c r="S103" s="13" t="str">
        <f t="shared" si="7"/>
        <v/>
      </c>
      <c r="T103" s="14" t="str">
        <f>IFERROR(INDEX(Cadastro!$H$2:$H$5,MATCH(Banco!D103,Cadastro!$G$2:$G$5,0)),"Outras Areas")</f>
        <v>Outras Areas</v>
      </c>
      <c r="U103" s="37">
        <f t="shared" si="8"/>
        <v>0</v>
      </c>
      <c r="V103" s="37">
        <f t="shared" si="9"/>
        <v>10223.07</v>
      </c>
    </row>
    <row r="104" spans="1:22" s="10" customFormat="1" x14ac:dyDescent="0.2">
      <c r="A104" s="9">
        <v>8114</v>
      </c>
      <c r="B104" s="9">
        <v>93</v>
      </c>
      <c r="C104" s="10" t="s">
        <v>2</v>
      </c>
      <c r="D104" s="10">
        <v>8</v>
      </c>
      <c r="E104" s="10" t="s">
        <v>58</v>
      </c>
      <c r="F104" s="11">
        <v>292.81</v>
      </c>
      <c r="G104" s="11">
        <v>223.15</v>
      </c>
      <c r="H104" s="11">
        <v>269.95999999999998</v>
      </c>
      <c r="I104" s="11">
        <v>223.15</v>
      </c>
      <c r="J104" s="11">
        <v>223.15</v>
      </c>
      <c r="K104" s="11">
        <v>237.35</v>
      </c>
      <c r="L104" s="11">
        <v>237.34</v>
      </c>
      <c r="M104" s="11">
        <v>18.09</v>
      </c>
      <c r="N104" s="11">
        <v>227.61</v>
      </c>
      <c r="O104" s="11">
        <v>260.83</v>
      </c>
      <c r="P104" s="12" t="str">
        <f t="shared" si="5"/>
        <v>RH</v>
      </c>
      <c r="Q104" s="14" t="str">
        <f>INDEX(Cadastro!$E$2:$E$9,MATCH(Banco!B104,Cadastro!$D$2:$D$9,0))</f>
        <v>Pernambuco</v>
      </c>
      <c r="R104" s="13">
        <f t="shared" si="6"/>
        <v>2213.4399999999996</v>
      </c>
      <c r="S104" s="13" t="str">
        <f t="shared" si="7"/>
        <v/>
      </c>
      <c r="T104" s="14" t="str">
        <f>IFERROR(INDEX(Cadastro!$H$2:$H$5,MATCH(Banco!D104,Cadastro!$G$2:$G$5,0)),"Outras Areas")</f>
        <v>Outras Areas</v>
      </c>
      <c r="U104" s="37">
        <f t="shared" si="8"/>
        <v>1232.22</v>
      </c>
      <c r="V104" s="37">
        <f t="shared" si="9"/>
        <v>981.22</v>
      </c>
    </row>
    <row r="105" spans="1:22" x14ac:dyDescent="0.2">
      <c r="A105" s="9">
        <v>8114</v>
      </c>
      <c r="B105" s="9">
        <v>93</v>
      </c>
      <c r="C105" s="10" t="s">
        <v>2</v>
      </c>
      <c r="D105" s="10">
        <v>33</v>
      </c>
      <c r="E105" s="10" t="s">
        <v>58</v>
      </c>
      <c r="F105" s="11">
        <v>308.02999999999997</v>
      </c>
      <c r="G105" s="11">
        <v>292.76</v>
      </c>
      <c r="H105" s="11">
        <v>339.57</v>
      </c>
      <c r="I105" s="11">
        <v>292.76</v>
      </c>
      <c r="J105" s="11">
        <v>292.76</v>
      </c>
      <c r="K105" s="11">
        <v>418.72</v>
      </c>
      <c r="L105" s="11">
        <v>404.27</v>
      </c>
      <c r="M105" s="11">
        <v>411.08</v>
      </c>
      <c r="N105" s="11">
        <v>58.77</v>
      </c>
      <c r="O105" s="11">
        <v>412.83</v>
      </c>
      <c r="P105" s="12" t="str">
        <f t="shared" si="5"/>
        <v>RH</v>
      </c>
      <c r="Q105" s="14" t="str">
        <f>INDEX(Cadastro!$E$2:$E$9,MATCH(Banco!B105,Cadastro!$D$2:$D$9,0))</f>
        <v>Pernambuco</v>
      </c>
      <c r="R105" s="13">
        <f t="shared" si="6"/>
        <v>3231.5499999999997</v>
      </c>
      <c r="S105" s="13" t="str">
        <f t="shared" si="7"/>
        <v/>
      </c>
      <c r="T105" s="14" t="str">
        <f>IFERROR(INDEX(Cadastro!$H$2:$H$5,MATCH(Banco!D105,Cadastro!$G$2:$G$5,0)),"Outras Areas")</f>
        <v>Distribuição</v>
      </c>
      <c r="U105" s="37">
        <f t="shared" si="8"/>
        <v>1525.8799999999999</v>
      </c>
      <c r="V105" s="37">
        <f t="shared" si="9"/>
        <v>1705.6699999999998</v>
      </c>
    </row>
    <row r="106" spans="1:22" s="10" customFormat="1" x14ac:dyDescent="0.2">
      <c r="A106" s="9">
        <v>8127</v>
      </c>
      <c r="B106" s="9">
        <v>20</v>
      </c>
      <c r="C106" s="10" t="s">
        <v>2</v>
      </c>
      <c r="D106" s="10">
        <v>8</v>
      </c>
      <c r="E106" s="10" t="s">
        <v>62</v>
      </c>
      <c r="F106" s="11">
        <v>630.02</v>
      </c>
      <c r="G106" s="11">
        <v>490.96</v>
      </c>
      <c r="H106" s="11">
        <v>310.58999999999997</v>
      </c>
      <c r="I106" s="11">
        <v>676.98</v>
      </c>
      <c r="J106" s="11">
        <v>733.01</v>
      </c>
      <c r="K106" s="11">
        <v>1292.05</v>
      </c>
      <c r="L106" s="11">
        <v>2994.87</v>
      </c>
      <c r="M106" s="11">
        <v>4523.08</v>
      </c>
      <c r="N106" s="11">
        <v>2980.21</v>
      </c>
      <c r="O106" s="11">
        <v>-186.85</v>
      </c>
      <c r="P106" s="12" t="str">
        <f t="shared" si="5"/>
        <v>RH</v>
      </c>
      <c r="Q106" s="14" t="str">
        <f>INDEX(Cadastro!$E$2:$E$9,MATCH(Banco!B106,Cadastro!$D$2:$D$9,0))</f>
        <v>Parauapebas</v>
      </c>
      <c r="R106" s="13">
        <f t="shared" si="6"/>
        <v>14444.92</v>
      </c>
      <c r="S106" s="13" t="str">
        <f t="shared" si="7"/>
        <v/>
      </c>
      <c r="T106" s="14" t="str">
        <f>IFERROR(INDEX(Cadastro!$H$2:$H$5,MATCH(Banco!D106,Cadastro!$G$2:$G$5,0)),"Outras Areas")</f>
        <v>Outras Areas</v>
      </c>
      <c r="U106" s="37">
        <f t="shared" si="8"/>
        <v>2841.5600000000004</v>
      </c>
      <c r="V106" s="37">
        <f t="shared" si="9"/>
        <v>11603.359999999999</v>
      </c>
    </row>
    <row r="107" spans="1:22" x14ac:dyDescent="0.2">
      <c r="A107" s="9">
        <v>8127</v>
      </c>
      <c r="B107" s="9">
        <v>20</v>
      </c>
      <c r="C107" s="10" t="s">
        <v>2</v>
      </c>
      <c r="D107" s="10">
        <v>35</v>
      </c>
      <c r="E107" s="10" t="s">
        <v>63</v>
      </c>
      <c r="F107" s="11">
        <v>0</v>
      </c>
      <c r="G107" s="11">
        <v>859.01</v>
      </c>
      <c r="H107" s="11">
        <v>0</v>
      </c>
      <c r="I107" s="11">
        <v>782.95</v>
      </c>
      <c r="J107" s="11">
        <v>1853.73</v>
      </c>
      <c r="K107" s="11">
        <v>731</v>
      </c>
      <c r="L107" s="11">
        <v>1533.39</v>
      </c>
      <c r="M107" s="11">
        <v>126.34</v>
      </c>
      <c r="N107" s="11">
        <v>705.36</v>
      </c>
      <c r="O107" s="11">
        <v>1796.28</v>
      </c>
      <c r="P107" s="12" t="str">
        <f t="shared" si="5"/>
        <v>RH</v>
      </c>
      <c r="Q107" s="14" t="str">
        <f>INDEX(Cadastro!$E$2:$E$9,MATCH(Banco!B107,Cadastro!$D$2:$D$9,0))</f>
        <v>Parauapebas</v>
      </c>
      <c r="R107" s="13">
        <f t="shared" si="6"/>
        <v>8388.0600000000013</v>
      </c>
      <c r="S107" s="13" t="str">
        <f t="shared" si="7"/>
        <v/>
      </c>
      <c r="T107" s="14" t="str">
        <f>IFERROR(INDEX(Cadastro!$H$2:$H$5,MATCH(Banco!D107,Cadastro!$G$2:$G$5,0)),"Outras Areas")</f>
        <v>Distribuição</v>
      </c>
      <c r="U107" s="37">
        <f t="shared" si="8"/>
        <v>3495.69</v>
      </c>
      <c r="V107" s="37">
        <f t="shared" si="9"/>
        <v>4892.3700000000008</v>
      </c>
    </row>
    <row r="108" spans="1:22" x14ac:dyDescent="0.2">
      <c r="A108" s="9">
        <v>8127</v>
      </c>
      <c r="B108" s="9">
        <v>20</v>
      </c>
      <c r="C108" s="10" t="s">
        <v>3</v>
      </c>
      <c r="D108" s="10">
        <v>35</v>
      </c>
      <c r="E108" s="10" t="s">
        <v>64</v>
      </c>
      <c r="F108" s="11">
        <v>433.65</v>
      </c>
      <c r="G108" s="11">
        <v>0</v>
      </c>
      <c r="H108" s="11">
        <v>0</v>
      </c>
      <c r="I108" s="11">
        <v>257.20999999999998</v>
      </c>
      <c r="J108" s="11">
        <v>0</v>
      </c>
      <c r="K108" s="11">
        <v>0</v>
      </c>
      <c r="L108" s="11">
        <v>406.72</v>
      </c>
      <c r="M108" s="11">
        <v>752.17</v>
      </c>
      <c r="N108" s="11">
        <v>1022.92</v>
      </c>
      <c r="O108" s="11">
        <v>1039.99</v>
      </c>
      <c r="P108" s="12" t="str">
        <f t="shared" si="5"/>
        <v>RH</v>
      </c>
      <c r="Q108" s="14" t="str">
        <f>INDEX(Cadastro!$E$2:$E$9,MATCH(Banco!B108,Cadastro!$D$2:$D$9,0))</f>
        <v>Parauapebas</v>
      </c>
      <c r="R108" s="13">
        <f t="shared" si="6"/>
        <v>3912.66</v>
      </c>
      <c r="S108" s="13" t="str">
        <f t="shared" si="7"/>
        <v/>
      </c>
      <c r="T108" s="14" t="str">
        <f>IFERROR(INDEX(Cadastro!$H$2:$H$5,MATCH(Banco!D108,Cadastro!$G$2:$G$5,0)),"Outras Areas")</f>
        <v>Distribuição</v>
      </c>
      <c r="U108" s="37">
        <f t="shared" si="8"/>
        <v>690.8599999999999</v>
      </c>
      <c r="V108" s="37">
        <f t="shared" si="9"/>
        <v>3221.8</v>
      </c>
    </row>
    <row r="109" spans="1:22" s="10" customFormat="1" x14ac:dyDescent="0.2">
      <c r="A109" s="9">
        <v>8127</v>
      </c>
      <c r="B109" s="9">
        <v>25</v>
      </c>
      <c r="C109" s="10" t="s">
        <v>2</v>
      </c>
      <c r="D109" s="10">
        <v>8</v>
      </c>
      <c r="E109" s="10" t="s">
        <v>62</v>
      </c>
      <c r="F109" s="11">
        <v>504.53</v>
      </c>
      <c r="G109" s="11">
        <v>-415.76</v>
      </c>
      <c r="H109" s="11">
        <v>0</v>
      </c>
      <c r="I109" s="11">
        <v>301.76</v>
      </c>
      <c r="J109" s="11">
        <v>0</v>
      </c>
      <c r="K109" s="11">
        <v>0</v>
      </c>
      <c r="L109" s="11">
        <v>1814.33</v>
      </c>
      <c r="M109" s="11">
        <v>1915.2</v>
      </c>
      <c r="N109" s="11">
        <v>2385.88</v>
      </c>
      <c r="O109" s="11">
        <v>1559.58</v>
      </c>
      <c r="P109" s="12" t="str">
        <f t="shared" si="5"/>
        <v>RH</v>
      </c>
      <c r="Q109" s="14" t="str">
        <f>INDEX(Cadastro!$E$2:$E$9,MATCH(Banco!B109,Cadastro!$D$2:$D$9,0))</f>
        <v>São Luis</v>
      </c>
      <c r="R109" s="13">
        <f t="shared" si="6"/>
        <v>8065.5199999999995</v>
      </c>
      <c r="S109" s="13" t="str">
        <f t="shared" si="7"/>
        <v/>
      </c>
      <c r="T109" s="14" t="str">
        <f>IFERROR(INDEX(Cadastro!$H$2:$H$5,MATCH(Banco!D109,Cadastro!$G$2:$G$5,0)),"Outras Areas")</f>
        <v>Outras Areas</v>
      </c>
      <c r="U109" s="37">
        <f t="shared" si="8"/>
        <v>390.53</v>
      </c>
      <c r="V109" s="37">
        <f t="shared" si="9"/>
        <v>7674.99</v>
      </c>
    </row>
    <row r="110" spans="1:22" x14ac:dyDescent="0.2">
      <c r="A110" s="9">
        <v>8127</v>
      </c>
      <c r="B110" s="9">
        <v>25</v>
      </c>
      <c r="C110" s="10" t="s">
        <v>2</v>
      </c>
      <c r="D110" s="10">
        <v>33</v>
      </c>
      <c r="E110" s="10" t="s">
        <v>65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482.65</v>
      </c>
      <c r="M110" s="11">
        <v>302.3</v>
      </c>
      <c r="N110" s="11">
        <v>299.7</v>
      </c>
      <c r="O110" s="11">
        <v>518.67999999999995</v>
      </c>
      <c r="P110" s="12" t="str">
        <f t="shared" si="5"/>
        <v>RH</v>
      </c>
      <c r="Q110" s="14" t="str">
        <f>INDEX(Cadastro!$E$2:$E$9,MATCH(Banco!B110,Cadastro!$D$2:$D$9,0))</f>
        <v>São Luis</v>
      </c>
      <c r="R110" s="13">
        <f t="shared" si="6"/>
        <v>1603.33</v>
      </c>
      <c r="S110" s="13" t="str">
        <f t="shared" si="7"/>
        <v/>
      </c>
      <c r="T110" s="14" t="str">
        <f>IFERROR(INDEX(Cadastro!$H$2:$H$5,MATCH(Banco!D110,Cadastro!$G$2:$G$5,0)),"Outras Areas")</f>
        <v>Distribuição</v>
      </c>
      <c r="U110" s="37">
        <f t="shared" si="8"/>
        <v>0</v>
      </c>
      <c r="V110" s="37">
        <f t="shared" si="9"/>
        <v>1603.33</v>
      </c>
    </row>
    <row r="111" spans="1:22" x14ac:dyDescent="0.2">
      <c r="A111" s="9">
        <v>8127</v>
      </c>
      <c r="B111" s="9">
        <v>25</v>
      </c>
      <c r="C111" s="10" t="s">
        <v>2</v>
      </c>
      <c r="D111" s="10">
        <v>35</v>
      </c>
      <c r="E111" s="10" t="s">
        <v>63</v>
      </c>
      <c r="F111" s="11">
        <v>266.91000000000003</v>
      </c>
      <c r="G111" s="11">
        <v>0</v>
      </c>
      <c r="H111" s="11">
        <v>0</v>
      </c>
      <c r="I111" s="11">
        <v>0</v>
      </c>
      <c r="J111" s="11">
        <v>0</v>
      </c>
      <c r="K111" s="11">
        <v>754.92</v>
      </c>
      <c r="L111" s="11">
        <v>2037.82</v>
      </c>
      <c r="M111" s="11">
        <v>1441.25</v>
      </c>
      <c r="N111" s="11">
        <v>3680.25</v>
      </c>
      <c r="O111" s="11">
        <v>2042.15</v>
      </c>
      <c r="P111" s="12" t="str">
        <f t="shared" si="5"/>
        <v>RH</v>
      </c>
      <c r="Q111" s="14" t="str">
        <f>INDEX(Cadastro!$E$2:$E$9,MATCH(Banco!B111,Cadastro!$D$2:$D$9,0))</f>
        <v>São Luis</v>
      </c>
      <c r="R111" s="13">
        <f t="shared" si="6"/>
        <v>10223.299999999999</v>
      </c>
      <c r="S111" s="13" t="str">
        <f t="shared" si="7"/>
        <v/>
      </c>
      <c r="T111" s="14" t="str">
        <f>IFERROR(INDEX(Cadastro!$H$2:$H$5,MATCH(Banco!D111,Cadastro!$G$2:$G$5,0)),"Outras Areas")</f>
        <v>Distribuição</v>
      </c>
      <c r="U111" s="37">
        <f t="shared" si="8"/>
        <v>266.91000000000003</v>
      </c>
      <c r="V111" s="37">
        <f t="shared" si="9"/>
        <v>9956.39</v>
      </c>
    </row>
    <row r="112" spans="1:22" s="10" customFormat="1" x14ac:dyDescent="0.2">
      <c r="A112" s="9">
        <v>8127</v>
      </c>
      <c r="B112" s="9">
        <v>25</v>
      </c>
      <c r="C112" s="10" t="s">
        <v>3</v>
      </c>
      <c r="D112" s="10">
        <v>40</v>
      </c>
      <c r="E112" s="10" t="s">
        <v>65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454.12</v>
      </c>
      <c r="M112" s="11">
        <v>686.87</v>
      </c>
      <c r="N112" s="11">
        <v>718.43</v>
      </c>
      <c r="O112" s="11">
        <v>956.75</v>
      </c>
      <c r="P112" s="12" t="str">
        <f t="shared" si="5"/>
        <v>RH</v>
      </c>
      <c r="Q112" s="14" t="str">
        <f>INDEX(Cadastro!$E$2:$E$9,MATCH(Banco!B112,Cadastro!$D$2:$D$9,0))</f>
        <v>São Luis</v>
      </c>
      <c r="R112" s="13">
        <f t="shared" si="6"/>
        <v>2816.17</v>
      </c>
      <c r="S112" s="13" t="str">
        <f t="shared" si="7"/>
        <v/>
      </c>
      <c r="T112" s="14" t="str">
        <f>IFERROR(INDEX(Cadastro!$H$2:$H$5,MATCH(Banco!D112,Cadastro!$G$2:$G$5,0)),"Outras Areas")</f>
        <v>Outras Areas</v>
      </c>
      <c r="U112" s="37">
        <f t="shared" si="8"/>
        <v>0</v>
      </c>
      <c r="V112" s="37">
        <f t="shared" si="9"/>
        <v>2816.17</v>
      </c>
    </row>
    <row r="113" spans="1:22" s="10" customFormat="1" x14ac:dyDescent="0.2">
      <c r="A113" s="9">
        <v>8127</v>
      </c>
      <c r="B113" s="9">
        <v>28</v>
      </c>
      <c r="C113" s="10" t="s">
        <v>2</v>
      </c>
      <c r="D113" s="10">
        <v>8</v>
      </c>
      <c r="E113" s="10" t="s">
        <v>62</v>
      </c>
      <c r="F113" s="11">
        <v>4236.4399999999996</v>
      </c>
      <c r="G113" s="11">
        <v>8066.88</v>
      </c>
      <c r="H113" s="11">
        <v>-2839.43</v>
      </c>
      <c r="I113" s="11">
        <v>7524.33</v>
      </c>
      <c r="J113" s="11">
        <v>10815.25</v>
      </c>
      <c r="K113" s="11">
        <v>7032.47</v>
      </c>
      <c r="L113" s="11">
        <v>15860.57</v>
      </c>
      <c r="M113" s="11">
        <v>5710.83</v>
      </c>
      <c r="N113" s="11">
        <v>4968.29</v>
      </c>
      <c r="O113" s="11">
        <v>22620.34</v>
      </c>
      <c r="P113" s="12" t="str">
        <f t="shared" si="5"/>
        <v>RH</v>
      </c>
      <c r="Q113" s="14" t="str">
        <f>INDEX(Cadastro!$E$2:$E$9,MATCH(Banco!B113,Cadastro!$D$2:$D$9,0))</f>
        <v>São Paulo ( Industrial )</v>
      </c>
      <c r="R113" s="13">
        <f t="shared" si="6"/>
        <v>83995.97</v>
      </c>
      <c r="S113" s="13" t="str">
        <f t="shared" si="7"/>
        <v/>
      </c>
      <c r="T113" s="14" t="str">
        <f>IFERROR(INDEX(Cadastro!$H$2:$H$5,MATCH(Banco!D113,Cadastro!$G$2:$G$5,0)),"Outras Areas")</f>
        <v>Outras Areas</v>
      </c>
      <c r="U113" s="37">
        <f t="shared" si="8"/>
        <v>27803.47</v>
      </c>
      <c r="V113" s="37">
        <f t="shared" si="9"/>
        <v>56192.5</v>
      </c>
    </row>
    <row r="114" spans="1:22" s="10" customFormat="1" x14ac:dyDescent="0.2">
      <c r="A114" s="9">
        <v>8127</v>
      </c>
      <c r="B114" s="9">
        <v>28</v>
      </c>
      <c r="C114" s="10" t="s">
        <v>2</v>
      </c>
      <c r="D114" s="10">
        <v>14</v>
      </c>
      <c r="E114" s="10" t="s">
        <v>66</v>
      </c>
      <c r="F114" s="11">
        <v>54.46</v>
      </c>
      <c r="G114" s="11">
        <v>119.35</v>
      </c>
      <c r="H114" s="11">
        <v>84.97</v>
      </c>
      <c r="I114" s="11">
        <v>66.760000000000005</v>
      </c>
      <c r="J114" s="11">
        <v>129.53</v>
      </c>
      <c r="K114" s="11">
        <v>79.05</v>
      </c>
      <c r="L114" s="11">
        <v>0</v>
      </c>
      <c r="M114" s="11">
        <v>0</v>
      </c>
      <c r="N114" s="11">
        <v>0</v>
      </c>
      <c r="O114" s="11">
        <v>0</v>
      </c>
      <c r="P114" s="12" t="str">
        <f t="shared" si="5"/>
        <v>RH</v>
      </c>
      <c r="Q114" s="14" t="str">
        <f>INDEX(Cadastro!$E$2:$E$9,MATCH(Banco!B114,Cadastro!$D$2:$D$9,0))</f>
        <v>São Paulo ( Industrial )</v>
      </c>
      <c r="R114" s="13">
        <f t="shared" si="6"/>
        <v>534.11999999999989</v>
      </c>
      <c r="S114" s="13" t="str">
        <f t="shared" si="7"/>
        <v/>
      </c>
      <c r="T114" s="14" t="str">
        <f>IFERROR(INDEX(Cadastro!$H$2:$H$5,MATCH(Banco!D114,Cadastro!$G$2:$G$5,0)),"Outras Areas")</f>
        <v>Outras Areas</v>
      </c>
      <c r="U114" s="37">
        <f t="shared" si="8"/>
        <v>455.06999999999994</v>
      </c>
      <c r="V114" s="37">
        <f t="shared" si="9"/>
        <v>79.05</v>
      </c>
    </row>
    <row r="115" spans="1:22" s="10" customFormat="1" x14ac:dyDescent="0.2">
      <c r="A115" s="9">
        <v>8127</v>
      </c>
      <c r="B115" s="9">
        <v>28</v>
      </c>
      <c r="C115" s="10" t="s">
        <v>2</v>
      </c>
      <c r="D115" s="10">
        <v>15</v>
      </c>
      <c r="E115" s="10" t="s">
        <v>67</v>
      </c>
      <c r="F115" s="11">
        <v>214.98</v>
      </c>
      <c r="G115" s="11">
        <v>471.11</v>
      </c>
      <c r="H115" s="11">
        <v>335.4</v>
      </c>
      <c r="I115" s="11">
        <v>263.52999999999997</v>
      </c>
      <c r="J115" s="11">
        <v>511.3</v>
      </c>
      <c r="K115" s="11">
        <v>312.04000000000002</v>
      </c>
      <c r="L115" s="11">
        <v>0</v>
      </c>
      <c r="M115" s="11">
        <v>0</v>
      </c>
      <c r="N115" s="11">
        <v>0</v>
      </c>
      <c r="O115" s="11">
        <v>0</v>
      </c>
      <c r="P115" s="12" t="str">
        <f t="shared" si="5"/>
        <v>RH</v>
      </c>
      <c r="Q115" s="14" t="str">
        <f>INDEX(Cadastro!$E$2:$E$9,MATCH(Banco!B115,Cadastro!$D$2:$D$9,0))</f>
        <v>São Paulo ( Industrial )</v>
      </c>
      <c r="R115" s="13">
        <f t="shared" si="6"/>
        <v>2108.36</v>
      </c>
      <c r="S115" s="13" t="str">
        <f t="shared" si="7"/>
        <v/>
      </c>
      <c r="T115" s="14" t="str">
        <f>IFERROR(INDEX(Cadastro!$H$2:$H$5,MATCH(Banco!D115,Cadastro!$G$2:$G$5,0)),"Outras Areas")</f>
        <v>Outras Areas</v>
      </c>
      <c r="U115" s="37">
        <f t="shared" si="8"/>
        <v>1796.32</v>
      </c>
      <c r="V115" s="37">
        <f t="shared" si="9"/>
        <v>312.04000000000002</v>
      </c>
    </row>
    <row r="116" spans="1:22" s="10" customFormat="1" x14ac:dyDescent="0.2">
      <c r="A116" s="9">
        <v>8127</v>
      </c>
      <c r="B116" s="9">
        <v>28</v>
      </c>
      <c r="C116" s="10" t="s">
        <v>2</v>
      </c>
      <c r="D116" s="10">
        <v>19</v>
      </c>
      <c r="E116" s="10" t="s">
        <v>68</v>
      </c>
      <c r="F116" s="11">
        <v>4452.74</v>
      </c>
      <c r="G116" s="11">
        <v>5418.39</v>
      </c>
      <c r="H116" s="11">
        <v>3554.5</v>
      </c>
      <c r="I116" s="11">
        <v>0</v>
      </c>
      <c r="J116" s="11">
        <v>4386.96</v>
      </c>
      <c r="K116" s="11">
        <v>2686.5</v>
      </c>
      <c r="L116" s="11">
        <v>11423.03</v>
      </c>
      <c r="M116" s="11">
        <v>3299.19</v>
      </c>
      <c r="N116" s="11">
        <v>8654.23</v>
      </c>
      <c r="O116" s="11">
        <v>13348.98</v>
      </c>
      <c r="P116" s="12" t="str">
        <f t="shared" si="5"/>
        <v>RH</v>
      </c>
      <c r="Q116" s="14" t="str">
        <f>INDEX(Cadastro!$E$2:$E$9,MATCH(Banco!B116,Cadastro!$D$2:$D$9,0))</f>
        <v>São Paulo ( Industrial )</v>
      </c>
      <c r="R116" s="13">
        <f t="shared" si="6"/>
        <v>57224.520000000004</v>
      </c>
      <c r="S116" s="13" t="str">
        <f t="shared" si="7"/>
        <v/>
      </c>
      <c r="T116" s="14" t="str">
        <f>IFERROR(INDEX(Cadastro!$H$2:$H$5,MATCH(Banco!D116,Cadastro!$G$2:$G$5,0)),"Outras Areas")</f>
        <v>Outras Areas</v>
      </c>
      <c r="U116" s="37">
        <f t="shared" si="8"/>
        <v>17812.59</v>
      </c>
      <c r="V116" s="37">
        <f t="shared" si="9"/>
        <v>39411.93</v>
      </c>
    </row>
    <row r="117" spans="1:22" x14ac:dyDescent="0.2">
      <c r="A117" s="9">
        <v>8127</v>
      </c>
      <c r="B117" s="9">
        <v>28</v>
      </c>
      <c r="C117" s="10" t="s">
        <v>2</v>
      </c>
      <c r="D117" s="10">
        <v>33</v>
      </c>
      <c r="E117" s="10" t="s">
        <v>65</v>
      </c>
      <c r="F117" s="11">
        <v>340.48</v>
      </c>
      <c r="G117" s="11">
        <v>154.85</v>
      </c>
      <c r="H117" s="11">
        <v>0</v>
      </c>
      <c r="I117" s="11">
        <v>118.26</v>
      </c>
      <c r="J117" s="11">
        <v>687.82</v>
      </c>
      <c r="K117" s="11">
        <v>601.41</v>
      </c>
      <c r="L117" s="11">
        <v>1878.27</v>
      </c>
      <c r="M117" s="11">
        <v>296.68</v>
      </c>
      <c r="N117" s="11">
        <v>304.26</v>
      </c>
      <c r="O117" s="11">
        <v>1764.82</v>
      </c>
      <c r="P117" s="12" t="str">
        <f t="shared" si="5"/>
        <v>RH</v>
      </c>
      <c r="Q117" s="14" t="str">
        <f>INDEX(Cadastro!$E$2:$E$9,MATCH(Banco!B117,Cadastro!$D$2:$D$9,0))</f>
        <v>São Paulo ( Industrial )</v>
      </c>
      <c r="R117" s="13">
        <f t="shared" si="6"/>
        <v>6146.8499999999995</v>
      </c>
      <c r="S117" s="13" t="str">
        <f t="shared" si="7"/>
        <v/>
      </c>
      <c r="T117" s="14" t="str">
        <f>IFERROR(INDEX(Cadastro!$H$2:$H$5,MATCH(Banco!D117,Cadastro!$G$2:$G$5,0)),"Outras Areas")</f>
        <v>Distribuição</v>
      </c>
      <c r="U117" s="37">
        <f t="shared" si="8"/>
        <v>1301.4100000000001</v>
      </c>
      <c r="V117" s="37">
        <f t="shared" si="9"/>
        <v>4845.4399999999996</v>
      </c>
    </row>
    <row r="118" spans="1:22" x14ac:dyDescent="0.2">
      <c r="A118" s="9">
        <v>8127</v>
      </c>
      <c r="B118" s="9">
        <v>28</v>
      </c>
      <c r="C118" s="10" t="s">
        <v>2</v>
      </c>
      <c r="D118" s="10">
        <v>35</v>
      </c>
      <c r="E118" s="10" t="s">
        <v>63</v>
      </c>
      <c r="F118" s="11">
        <v>160.25</v>
      </c>
      <c r="G118" s="11">
        <v>2596.67</v>
      </c>
      <c r="H118" s="11">
        <v>299.82</v>
      </c>
      <c r="I118" s="11">
        <v>2080.73</v>
      </c>
      <c r="J118" s="11">
        <v>2500.66</v>
      </c>
      <c r="K118" s="11">
        <v>1620.99</v>
      </c>
      <c r="L118" s="11">
        <v>6655.66</v>
      </c>
      <c r="M118" s="11">
        <v>3794.99</v>
      </c>
      <c r="N118" s="11">
        <v>6093.13</v>
      </c>
      <c r="O118" s="11">
        <v>8310.35</v>
      </c>
      <c r="P118" s="12" t="str">
        <f t="shared" si="5"/>
        <v>RH</v>
      </c>
      <c r="Q118" s="14" t="str">
        <f>INDEX(Cadastro!$E$2:$E$9,MATCH(Banco!B118,Cadastro!$D$2:$D$9,0))</f>
        <v>São Paulo ( Industrial )</v>
      </c>
      <c r="R118" s="13">
        <f t="shared" si="6"/>
        <v>34113.25</v>
      </c>
      <c r="S118" s="13" t="str">
        <f t="shared" si="7"/>
        <v/>
      </c>
      <c r="T118" s="14" t="str">
        <f>IFERROR(INDEX(Cadastro!$H$2:$H$5,MATCH(Banco!D118,Cadastro!$G$2:$G$5,0)),"Outras Areas")</f>
        <v>Distribuição</v>
      </c>
      <c r="U118" s="37">
        <f t="shared" si="8"/>
        <v>7638.13</v>
      </c>
      <c r="V118" s="37">
        <f t="shared" si="9"/>
        <v>26475.120000000003</v>
      </c>
    </row>
    <row r="119" spans="1:22" s="10" customFormat="1" x14ac:dyDescent="0.2">
      <c r="A119" s="9">
        <v>8127</v>
      </c>
      <c r="B119" s="9">
        <v>30</v>
      </c>
      <c r="C119" s="10" t="s">
        <v>2</v>
      </c>
      <c r="D119" s="10">
        <v>8</v>
      </c>
      <c r="E119" s="10" t="s">
        <v>62</v>
      </c>
      <c r="F119" s="11">
        <v>0</v>
      </c>
      <c r="G119" s="11">
        <v>0</v>
      </c>
      <c r="H119" s="11">
        <v>1397.52</v>
      </c>
      <c r="I119" s="11">
        <v>979.38</v>
      </c>
      <c r="J119" s="11">
        <v>1348.19</v>
      </c>
      <c r="K119" s="11">
        <v>2252.89</v>
      </c>
      <c r="L119" s="11">
        <v>975.01</v>
      </c>
      <c r="M119" s="11">
        <v>1591.11</v>
      </c>
      <c r="N119" s="11">
        <v>787.79</v>
      </c>
      <c r="O119" s="11">
        <v>1594.31</v>
      </c>
      <c r="P119" s="12" t="str">
        <f t="shared" si="5"/>
        <v>RH</v>
      </c>
      <c r="Q119" s="14" t="str">
        <f>INDEX(Cadastro!$E$2:$E$9,MATCH(Banco!B119,Cadastro!$D$2:$D$9,0))</f>
        <v>Bahia</v>
      </c>
      <c r="R119" s="13">
        <f t="shared" si="6"/>
        <v>10926.199999999999</v>
      </c>
      <c r="S119" s="13" t="str">
        <f t="shared" si="7"/>
        <v/>
      </c>
      <c r="T119" s="14" t="str">
        <f>IFERROR(INDEX(Cadastro!$H$2:$H$5,MATCH(Banco!D119,Cadastro!$G$2:$G$5,0)),"Outras Areas")</f>
        <v>Outras Areas</v>
      </c>
      <c r="U119" s="37">
        <f t="shared" si="8"/>
        <v>3725.09</v>
      </c>
      <c r="V119" s="37">
        <f t="shared" si="9"/>
        <v>7201.1099999999988</v>
      </c>
    </row>
    <row r="120" spans="1:22" x14ac:dyDescent="0.2">
      <c r="A120" s="9">
        <v>8127</v>
      </c>
      <c r="B120" s="9">
        <v>30</v>
      </c>
      <c r="C120" s="10" t="s">
        <v>2</v>
      </c>
      <c r="D120" s="10">
        <v>33</v>
      </c>
      <c r="E120" s="10" t="s">
        <v>65</v>
      </c>
      <c r="F120" s="11">
        <v>0</v>
      </c>
      <c r="G120" s="11">
        <v>0</v>
      </c>
      <c r="H120" s="11">
        <v>613.16999999999996</v>
      </c>
      <c r="I120" s="11">
        <v>570.32000000000005</v>
      </c>
      <c r="J120" s="11">
        <v>0</v>
      </c>
      <c r="K120" s="11">
        <v>0</v>
      </c>
      <c r="L120" s="11">
        <v>369.44</v>
      </c>
      <c r="M120" s="11">
        <v>0</v>
      </c>
      <c r="N120" s="11">
        <v>86.22</v>
      </c>
      <c r="O120" s="11">
        <v>3045.14</v>
      </c>
      <c r="P120" s="12" t="str">
        <f t="shared" si="5"/>
        <v>RH</v>
      </c>
      <c r="Q120" s="14" t="str">
        <f>INDEX(Cadastro!$E$2:$E$9,MATCH(Banco!B120,Cadastro!$D$2:$D$9,0))</f>
        <v>Bahia</v>
      </c>
      <c r="R120" s="13">
        <f t="shared" si="6"/>
        <v>4684.29</v>
      </c>
      <c r="S120" s="13" t="str">
        <f t="shared" si="7"/>
        <v/>
      </c>
      <c r="T120" s="14" t="str">
        <f>IFERROR(INDEX(Cadastro!$H$2:$H$5,MATCH(Banco!D120,Cadastro!$G$2:$G$5,0)),"Outras Areas")</f>
        <v>Distribuição</v>
      </c>
      <c r="U120" s="37">
        <f t="shared" si="8"/>
        <v>1183.49</v>
      </c>
      <c r="V120" s="37">
        <f t="shared" si="9"/>
        <v>3500.7999999999997</v>
      </c>
    </row>
    <row r="121" spans="1:22" x14ac:dyDescent="0.2">
      <c r="A121" s="9">
        <v>8127</v>
      </c>
      <c r="B121" s="9">
        <v>30</v>
      </c>
      <c r="C121" s="10" t="s">
        <v>2</v>
      </c>
      <c r="D121" s="10">
        <v>35</v>
      </c>
      <c r="E121" s="10" t="s">
        <v>69</v>
      </c>
      <c r="F121" s="11">
        <v>0</v>
      </c>
      <c r="G121" s="11">
        <v>0</v>
      </c>
      <c r="H121" s="11">
        <v>0</v>
      </c>
      <c r="I121" s="11">
        <v>73.819999999999993</v>
      </c>
      <c r="J121" s="11">
        <v>241.32</v>
      </c>
      <c r="K121" s="11">
        <v>0</v>
      </c>
      <c r="L121" s="11">
        <v>0</v>
      </c>
      <c r="M121" s="11">
        <v>0</v>
      </c>
      <c r="N121" s="11">
        <v>132.35</v>
      </c>
      <c r="O121" s="11">
        <v>0</v>
      </c>
      <c r="P121" s="12" t="str">
        <f t="shared" si="5"/>
        <v>RH</v>
      </c>
      <c r="Q121" s="14" t="str">
        <f>INDEX(Cadastro!$E$2:$E$9,MATCH(Banco!B121,Cadastro!$D$2:$D$9,0))</f>
        <v>Bahia</v>
      </c>
      <c r="R121" s="13">
        <f t="shared" si="6"/>
        <v>447.49</v>
      </c>
      <c r="S121" s="13" t="str">
        <f t="shared" si="7"/>
        <v/>
      </c>
      <c r="T121" s="14" t="str">
        <f>IFERROR(INDEX(Cadastro!$H$2:$H$5,MATCH(Banco!D121,Cadastro!$G$2:$G$5,0)),"Outras Areas")</f>
        <v>Distribuição</v>
      </c>
      <c r="U121" s="37">
        <f t="shared" si="8"/>
        <v>315.14</v>
      </c>
      <c r="V121" s="37">
        <f t="shared" si="9"/>
        <v>132.35</v>
      </c>
    </row>
    <row r="122" spans="1:22" s="10" customFormat="1" x14ac:dyDescent="0.2">
      <c r="A122" s="9">
        <v>8127</v>
      </c>
      <c r="B122" s="9">
        <v>30</v>
      </c>
      <c r="C122" s="10" t="s">
        <v>3</v>
      </c>
      <c r="D122" s="10">
        <v>8</v>
      </c>
      <c r="E122" s="10" t="s">
        <v>70</v>
      </c>
      <c r="F122" s="11">
        <v>0</v>
      </c>
      <c r="G122" s="11">
        <v>0</v>
      </c>
      <c r="H122" s="11">
        <v>307.69</v>
      </c>
      <c r="I122" s="11">
        <v>341.37</v>
      </c>
      <c r="J122" s="11">
        <v>465.39</v>
      </c>
      <c r="K122" s="11">
        <v>704.31</v>
      </c>
      <c r="L122" s="11">
        <v>92.31</v>
      </c>
      <c r="M122" s="11">
        <v>300.39</v>
      </c>
      <c r="N122" s="11">
        <v>312.69</v>
      </c>
      <c r="O122" s="11">
        <v>523.45000000000005</v>
      </c>
      <c r="P122" s="12" t="str">
        <f t="shared" si="5"/>
        <v>RH</v>
      </c>
      <c r="Q122" s="14" t="str">
        <f>INDEX(Cadastro!$E$2:$E$9,MATCH(Banco!B122,Cadastro!$D$2:$D$9,0))</f>
        <v>Bahia</v>
      </c>
      <c r="R122" s="13">
        <f t="shared" si="6"/>
        <v>3047.5999999999995</v>
      </c>
      <c r="S122" s="13" t="str">
        <f t="shared" si="7"/>
        <v/>
      </c>
      <c r="T122" s="14" t="str">
        <f>IFERROR(INDEX(Cadastro!$H$2:$H$5,MATCH(Banco!D122,Cadastro!$G$2:$G$5,0)),"Outras Areas")</f>
        <v>Outras Areas</v>
      </c>
      <c r="U122" s="37">
        <f t="shared" si="8"/>
        <v>1114.4499999999998</v>
      </c>
      <c r="V122" s="37">
        <f t="shared" si="9"/>
        <v>1933.1499999999999</v>
      </c>
    </row>
    <row r="123" spans="1:22" s="10" customFormat="1" x14ac:dyDescent="0.2">
      <c r="A123" s="9">
        <v>8127</v>
      </c>
      <c r="B123" s="9">
        <v>30</v>
      </c>
      <c r="C123" s="10" t="s">
        <v>3</v>
      </c>
      <c r="D123" s="10">
        <v>40</v>
      </c>
      <c r="E123" s="10" t="s">
        <v>65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1181.83</v>
      </c>
      <c r="O123" s="11">
        <v>143.53</v>
      </c>
      <c r="P123" s="12" t="str">
        <f t="shared" si="5"/>
        <v>RH</v>
      </c>
      <c r="Q123" s="14" t="str">
        <f>INDEX(Cadastro!$E$2:$E$9,MATCH(Banco!B123,Cadastro!$D$2:$D$9,0))</f>
        <v>Bahia</v>
      </c>
      <c r="R123" s="13">
        <f t="shared" si="6"/>
        <v>1325.36</v>
      </c>
      <c r="S123" s="13" t="str">
        <f t="shared" si="7"/>
        <v/>
      </c>
      <c r="T123" s="14" t="str">
        <f>IFERROR(INDEX(Cadastro!$H$2:$H$5,MATCH(Banco!D123,Cadastro!$G$2:$G$5,0)),"Outras Areas")</f>
        <v>Outras Areas</v>
      </c>
      <c r="U123" s="37">
        <f t="shared" si="8"/>
        <v>0</v>
      </c>
      <c r="V123" s="37">
        <f t="shared" si="9"/>
        <v>1325.36</v>
      </c>
    </row>
    <row r="124" spans="1:22" s="10" customFormat="1" x14ac:dyDescent="0.2">
      <c r="A124" s="9">
        <v>8127</v>
      </c>
      <c r="B124" s="9">
        <v>31</v>
      </c>
      <c r="C124" s="10" t="s">
        <v>2</v>
      </c>
      <c r="D124" s="10">
        <v>8</v>
      </c>
      <c r="E124" s="10" t="s">
        <v>62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101.16</v>
      </c>
      <c r="L124" s="11">
        <v>545.63</v>
      </c>
      <c r="M124" s="11">
        <v>0</v>
      </c>
      <c r="N124" s="11">
        <v>0</v>
      </c>
      <c r="O124" s="11">
        <v>0</v>
      </c>
      <c r="P124" s="12" t="str">
        <f t="shared" si="5"/>
        <v>RH</v>
      </c>
      <c r="Q124" s="14" t="str">
        <f>INDEX(Cadastro!$E$2:$E$9,MATCH(Banco!B124,Cadastro!$D$2:$D$9,0))</f>
        <v>Imperatriz</v>
      </c>
      <c r="R124" s="13">
        <f t="shared" si="6"/>
        <v>646.79</v>
      </c>
      <c r="S124" s="13" t="str">
        <f t="shared" si="7"/>
        <v/>
      </c>
      <c r="T124" s="14" t="str">
        <f>IFERROR(INDEX(Cadastro!$H$2:$H$5,MATCH(Banco!D124,Cadastro!$G$2:$G$5,0)),"Outras Areas")</f>
        <v>Outras Areas</v>
      </c>
      <c r="U124" s="37">
        <f t="shared" si="8"/>
        <v>0</v>
      </c>
      <c r="V124" s="37">
        <f t="shared" si="9"/>
        <v>646.79</v>
      </c>
    </row>
    <row r="125" spans="1:22" x14ac:dyDescent="0.2">
      <c r="A125" s="9">
        <v>8127</v>
      </c>
      <c r="B125" s="9">
        <v>31</v>
      </c>
      <c r="C125" s="10" t="s">
        <v>2</v>
      </c>
      <c r="D125" s="10">
        <v>35</v>
      </c>
      <c r="E125" s="10" t="s">
        <v>63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984.83</v>
      </c>
      <c r="L125" s="11">
        <v>476.02</v>
      </c>
      <c r="M125" s="11">
        <v>263.77</v>
      </c>
      <c r="N125" s="11">
        <v>566.80999999999995</v>
      </c>
      <c r="O125" s="11">
        <v>365.33</v>
      </c>
      <c r="P125" s="12" t="str">
        <f t="shared" si="5"/>
        <v>RH</v>
      </c>
      <c r="Q125" s="14" t="str">
        <f>INDEX(Cadastro!$E$2:$E$9,MATCH(Banco!B125,Cadastro!$D$2:$D$9,0))</f>
        <v>Imperatriz</v>
      </c>
      <c r="R125" s="13">
        <f t="shared" si="6"/>
        <v>2656.7599999999998</v>
      </c>
      <c r="S125" s="13" t="str">
        <f t="shared" si="7"/>
        <v/>
      </c>
      <c r="T125" s="14" t="str">
        <f>IFERROR(INDEX(Cadastro!$H$2:$H$5,MATCH(Banco!D125,Cadastro!$G$2:$G$5,0)),"Outras Areas")</f>
        <v>Distribuição</v>
      </c>
      <c r="U125" s="37">
        <f t="shared" si="8"/>
        <v>0</v>
      </c>
      <c r="V125" s="37">
        <f t="shared" si="9"/>
        <v>2656.7599999999998</v>
      </c>
    </row>
    <row r="126" spans="1:22" s="10" customFormat="1" x14ac:dyDescent="0.2">
      <c r="A126" s="9">
        <v>8127</v>
      </c>
      <c r="B126" s="9">
        <v>73</v>
      </c>
      <c r="C126" s="10" t="s">
        <v>2</v>
      </c>
      <c r="D126" s="10">
        <v>1</v>
      </c>
      <c r="E126" s="10" t="s">
        <v>71</v>
      </c>
      <c r="F126" s="11">
        <v>557.26</v>
      </c>
      <c r="G126" s="11">
        <v>820.1</v>
      </c>
      <c r="H126" s="11">
        <v>1004.35</v>
      </c>
      <c r="I126" s="11">
        <v>126.03</v>
      </c>
      <c r="J126" s="11">
        <v>742.45</v>
      </c>
      <c r="K126" s="11">
        <v>766.15</v>
      </c>
      <c r="L126" s="11">
        <v>2172.5100000000002</v>
      </c>
      <c r="M126" s="11">
        <v>77.28</v>
      </c>
      <c r="N126" s="11">
        <v>955.76</v>
      </c>
      <c r="O126" s="11">
        <v>1833.31</v>
      </c>
      <c r="P126" s="12" t="str">
        <f t="shared" si="5"/>
        <v>RH</v>
      </c>
      <c r="Q126" s="14" t="str">
        <f>INDEX(Cadastro!$E$2:$E$9,MATCH(Banco!B126,Cadastro!$D$2:$D$9,0))</f>
        <v>Ananindeua</v>
      </c>
      <c r="R126" s="13">
        <f t="shared" si="6"/>
        <v>9055.2000000000007</v>
      </c>
      <c r="S126" s="13" t="str">
        <f t="shared" si="7"/>
        <v/>
      </c>
      <c r="T126" s="14" t="str">
        <f>IFERROR(INDEX(Cadastro!$H$2:$H$5,MATCH(Banco!D126,Cadastro!$G$2:$G$5,0)),"Outras Areas")</f>
        <v>Outras Areas</v>
      </c>
      <c r="U126" s="37">
        <f t="shared" si="8"/>
        <v>3250.1900000000005</v>
      </c>
      <c r="V126" s="37">
        <f t="shared" si="9"/>
        <v>5805.01</v>
      </c>
    </row>
    <row r="127" spans="1:22" s="10" customFormat="1" x14ac:dyDescent="0.2">
      <c r="A127" s="9">
        <v>8127</v>
      </c>
      <c r="B127" s="9">
        <v>73</v>
      </c>
      <c r="C127" s="10" t="s">
        <v>2</v>
      </c>
      <c r="D127" s="10">
        <v>8</v>
      </c>
      <c r="E127" s="10" t="s">
        <v>62</v>
      </c>
      <c r="F127" s="11">
        <v>1520.39</v>
      </c>
      <c r="G127" s="11">
        <v>3360.3</v>
      </c>
      <c r="H127" s="11">
        <v>1086.83</v>
      </c>
      <c r="I127" s="11">
        <v>2779.86</v>
      </c>
      <c r="J127" s="11">
        <v>5624.24</v>
      </c>
      <c r="K127" s="11">
        <v>1401.68</v>
      </c>
      <c r="L127" s="11">
        <v>895.11</v>
      </c>
      <c r="M127" s="11">
        <v>951.61</v>
      </c>
      <c r="N127" s="11">
        <v>0</v>
      </c>
      <c r="O127" s="11">
        <v>3404.72</v>
      </c>
      <c r="P127" s="12" t="str">
        <f t="shared" si="5"/>
        <v>RH</v>
      </c>
      <c r="Q127" s="14" t="str">
        <f>INDEX(Cadastro!$E$2:$E$9,MATCH(Banco!B127,Cadastro!$D$2:$D$9,0))</f>
        <v>Ananindeua</v>
      </c>
      <c r="R127" s="13">
        <f t="shared" si="6"/>
        <v>21024.74</v>
      </c>
      <c r="S127" s="13" t="str">
        <f t="shared" si="7"/>
        <v/>
      </c>
      <c r="T127" s="14" t="str">
        <f>IFERROR(INDEX(Cadastro!$H$2:$H$5,MATCH(Banco!D127,Cadastro!$G$2:$G$5,0)),"Outras Areas")</f>
        <v>Outras Areas</v>
      </c>
      <c r="U127" s="37">
        <f t="shared" si="8"/>
        <v>14371.62</v>
      </c>
      <c r="V127" s="37">
        <f t="shared" si="9"/>
        <v>6653.12</v>
      </c>
    </row>
    <row r="128" spans="1:22" x14ac:dyDescent="0.2">
      <c r="A128" s="9">
        <v>8127</v>
      </c>
      <c r="B128" s="9">
        <v>73</v>
      </c>
      <c r="C128" s="10" t="s">
        <v>2</v>
      </c>
      <c r="D128" s="10">
        <v>33</v>
      </c>
      <c r="E128" s="10" t="s">
        <v>65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348.87</v>
      </c>
      <c r="M128" s="11">
        <v>324.81</v>
      </c>
      <c r="N128" s="11">
        <v>0</v>
      </c>
      <c r="O128" s="11">
        <v>1242.47</v>
      </c>
      <c r="P128" s="12" t="str">
        <f t="shared" si="5"/>
        <v>RH</v>
      </c>
      <c r="Q128" s="14" t="str">
        <f>INDEX(Cadastro!$E$2:$E$9,MATCH(Banco!B128,Cadastro!$D$2:$D$9,0))</f>
        <v>Ananindeua</v>
      </c>
      <c r="R128" s="13">
        <f t="shared" si="6"/>
        <v>1916.15</v>
      </c>
      <c r="S128" s="13" t="str">
        <f t="shared" si="7"/>
        <v/>
      </c>
      <c r="T128" s="14" t="str">
        <f>IFERROR(INDEX(Cadastro!$H$2:$H$5,MATCH(Banco!D128,Cadastro!$G$2:$G$5,0)),"Outras Areas")</f>
        <v>Distribuição</v>
      </c>
      <c r="U128" s="37">
        <f t="shared" si="8"/>
        <v>0</v>
      </c>
      <c r="V128" s="37">
        <f t="shared" si="9"/>
        <v>1916.15</v>
      </c>
    </row>
    <row r="129" spans="1:22" x14ac:dyDescent="0.2">
      <c r="A129" s="9">
        <v>8127</v>
      </c>
      <c r="B129" s="9">
        <v>73</v>
      </c>
      <c r="C129" s="10" t="s">
        <v>2</v>
      </c>
      <c r="D129" s="10">
        <v>35</v>
      </c>
      <c r="E129" s="10" t="s">
        <v>72</v>
      </c>
      <c r="F129" s="11">
        <v>0</v>
      </c>
      <c r="G129" s="11">
        <v>1262.0999999999999</v>
      </c>
      <c r="H129" s="11">
        <v>0</v>
      </c>
      <c r="I129" s="11">
        <v>0</v>
      </c>
      <c r="J129" s="11">
        <v>0</v>
      </c>
      <c r="K129" s="11">
        <v>0</v>
      </c>
      <c r="L129" s="11">
        <v>294.29000000000002</v>
      </c>
      <c r="M129" s="11">
        <v>1410.09</v>
      </c>
      <c r="N129" s="11">
        <v>0</v>
      </c>
      <c r="O129" s="11">
        <v>3993.69</v>
      </c>
      <c r="P129" s="12" t="str">
        <f t="shared" si="5"/>
        <v>RH</v>
      </c>
      <c r="Q129" s="14" t="str">
        <f>INDEX(Cadastro!$E$2:$E$9,MATCH(Banco!B129,Cadastro!$D$2:$D$9,0))</f>
        <v>Ananindeua</v>
      </c>
      <c r="R129" s="13">
        <f t="shared" si="6"/>
        <v>6960.17</v>
      </c>
      <c r="S129" s="13" t="str">
        <f t="shared" si="7"/>
        <v/>
      </c>
      <c r="T129" s="14" t="str">
        <f>IFERROR(INDEX(Cadastro!$H$2:$H$5,MATCH(Banco!D129,Cadastro!$G$2:$G$5,0)),"Outras Areas")</f>
        <v>Distribuição</v>
      </c>
      <c r="U129" s="37">
        <f t="shared" si="8"/>
        <v>1262.0999999999999</v>
      </c>
      <c r="V129" s="37">
        <f t="shared" si="9"/>
        <v>5698.07</v>
      </c>
    </row>
    <row r="130" spans="1:22" s="10" customFormat="1" x14ac:dyDescent="0.2">
      <c r="A130" s="9">
        <v>8127</v>
      </c>
      <c r="B130" s="9">
        <v>80</v>
      </c>
      <c r="C130" s="10" t="s">
        <v>3</v>
      </c>
      <c r="D130" s="10">
        <v>8</v>
      </c>
      <c r="E130" s="10" t="s">
        <v>62</v>
      </c>
      <c r="F130" s="11">
        <v>0</v>
      </c>
      <c r="G130" s="11">
        <v>194.22</v>
      </c>
      <c r="H130" s="11">
        <v>0</v>
      </c>
      <c r="I130" s="11">
        <v>325.86</v>
      </c>
      <c r="J130" s="11">
        <v>1097.8499999999999</v>
      </c>
      <c r="K130" s="11">
        <v>1342.37</v>
      </c>
      <c r="L130" s="11">
        <v>1023.88</v>
      </c>
      <c r="M130" s="11">
        <v>558.13</v>
      </c>
      <c r="N130" s="11">
        <v>2649.34</v>
      </c>
      <c r="O130" s="11">
        <v>2647.32</v>
      </c>
      <c r="P130" s="12" t="str">
        <f t="shared" si="5"/>
        <v>RH</v>
      </c>
      <c r="Q130" s="14" t="str">
        <f>INDEX(Cadastro!$E$2:$E$9,MATCH(Banco!B130,Cadastro!$D$2:$D$9,0))</f>
        <v>São Paulo ( Medicinal )</v>
      </c>
      <c r="R130" s="13">
        <f t="shared" si="6"/>
        <v>9838.9699999999993</v>
      </c>
      <c r="S130" s="13" t="str">
        <f t="shared" si="7"/>
        <v/>
      </c>
      <c r="T130" s="14" t="str">
        <f>IFERROR(INDEX(Cadastro!$H$2:$H$5,MATCH(Banco!D130,Cadastro!$G$2:$G$5,0)),"Outras Areas")</f>
        <v>Outras Areas</v>
      </c>
      <c r="U130" s="37">
        <f t="shared" si="8"/>
        <v>1617.9299999999998</v>
      </c>
      <c r="V130" s="37">
        <f t="shared" si="9"/>
        <v>8221.0400000000009</v>
      </c>
    </row>
    <row r="131" spans="1:22" s="10" customFormat="1" x14ac:dyDescent="0.2">
      <c r="A131" s="9">
        <v>8127</v>
      </c>
      <c r="B131" s="9">
        <v>80</v>
      </c>
      <c r="C131" s="10" t="s">
        <v>3</v>
      </c>
      <c r="D131" s="10">
        <v>14</v>
      </c>
      <c r="E131" s="10" t="s">
        <v>73</v>
      </c>
      <c r="F131" s="11">
        <v>88.86</v>
      </c>
      <c r="G131" s="11">
        <v>194.73</v>
      </c>
      <c r="H131" s="11">
        <v>138.63</v>
      </c>
      <c r="I131" s="11">
        <v>108.92</v>
      </c>
      <c r="J131" s="11">
        <v>211.33</v>
      </c>
      <c r="K131" s="11">
        <v>128.97</v>
      </c>
      <c r="L131" s="11">
        <v>0</v>
      </c>
      <c r="M131" s="11">
        <v>0</v>
      </c>
      <c r="N131" s="11">
        <v>0</v>
      </c>
      <c r="O131" s="11">
        <v>0</v>
      </c>
      <c r="P131" s="12" t="str">
        <f t="shared" ref="P131:P194" si="10">IF(LEFT(A131,2)="81","RH",IF(LEFT(A131,2)="83","Manutenção",IF(LEFT(A131,2)="84","Frete","")))</f>
        <v>RH</v>
      </c>
      <c r="Q131" s="14" t="str">
        <f>INDEX(Cadastro!$E$2:$E$9,MATCH(Banco!B131,Cadastro!$D$2:$D$9,0))</f>
        <v>São Paulo ( Medicinal )</v>
      </c>
      <c r="R131" s="13">
        <f t="shared" ref="R131:R194" si="11">SUM(F131:O131)</f>
        <v>871.44</v>
      </c>
      <c r="S131" s="13" t="str">
        <f t="shared" ref="S131:S194" si="12">IF(P131="Frete",SUM(G131:O131),"")</f>
        <v/>
      </c>
      <c r="T131" s="14" t="str">
        <f>IFERROR(INDEX(Cadastro!$H$2:$H$5,MATCH(Banco!D131,Cadastro!$G$2:$G$5,0)),"Outras Areas")</f>
        <v>Outras Areas</v>
      </c>
      <c r="U131" s="37">
        <f t="shared" ref="U131:U194" si="13">SUM(F131:J131)</f>
        <v>742.47</v>
      </c>
      <c r="V131" s="37">
        <f t="shared" ref="V131:V194" si="14">SUM(K131:O131)</f>
        <v>128.97</v>
      </c>
    </row>
    <row r="132" spans="1:22" s="10" customFormat="1" x14ac:dyDescent="0.2">
      <c r="A132" s="9">
        <v>8127</v>
      </c>
      <c r="B132" s="9">
        <v>80</v>
      </c>
      <c r="C132" s="10" t="s">
        <v>3</v>
      </c>
      <c r="D132" s="10">
        <v>40</v>
      </c>
      <c r="E132" s="10" t="s">
        <v>65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179.13</v>
      </c>
      <c r="L132" s="11">
        <v>0</v>
      </c>
      <c r="M132" s="11">
        <v>0</v>
      </c>
      <c r="N132" s="11">
        <v>0</v>
      </c>
      <c r="O132" s="11">
        <v>0</v>
      </c>
      <c r="P132" s="12" t="str">
        <f t="shared" si="10"/>
        <v>RH</v>
      </c>
      <c r="Q132" s="14" t="str">
        <f>INDEX(Cadastro!$E$2:$E$9,MATCH(Banco!B132,Cadastro!$D$2:$D$9,0))</f>
        <v>São Paulo ( Medicinal )</v>
      </c>
      <c r="R132" s="13">
        <f t="shared" si="11"/>
        <v>179.13</v>
      </c>
      <c r="S132" s="13" t="str">
        <f t="shared" si="12"/>
        <v/>
      </c>
      <c r="T132" s="14" t="str">
        <f>IFERROR(INDEX(Cadastro!$H$2:$H$5,MATCH(Banco!D132,Cadastro!$G$2:$G$5,0)),"Outras Areas")</f>
        <v>Outras Areas</v>
      </c>
      <c r="U132" s="37">
        <f t="shared" si="13"/>
        <v>0</v>
      </c>
      <c r="V132" s="37">
        <f t="shared" si="14"/>
        <v>179.13</v>
      </c>
    </row>
    <row r="133" spans="1:22" s="10" customFormat="1" x14ac:dyDescent="0.2">
      <c r="A133" s="9">
        <v>8127</v>
      </c>
      <c r="B133" s="9">
        <v>93</v>
      </c>
      <c r="C133" s="10" t="s">
        <v>2</v>
      </c>
      <c r="D133" s="10">
        <v>8</v>
      </c>
      <c r="E133" s="10" t="s">
        <v>65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84.92</v>
      </c>
      <c r="L133" s="11">
        <v>84.92</v>
      </c>
      <c r="M133" s="11">
        <v>0</v>
      </c>
      <c r="N133" s="11">
        <v>0</v>
      </c>
      <c r="O133" s="11">
        <v>0</v>
      </c>
      <c r="P133" s="12" t="str">
        <f t="shared" si="10"/>
        <v>RH</v>
      </c>
      <c r="Q133" s="14" t="str">
        <f>INDEX(Cadastro!$E$2:$E$9,MATCH(Banco!B133,Cadastro!$D$2:$D$9,0))</f>
        <v>Pernambuco</v>
      </c>
      <c r="R133" s="13">
        <f t="shared" si="11"/>
        <v>169.84</v>
      </c>
      <c r="S133" s="13" t="str">
        <f t="shared" si="12"/>
        <v/>
      </c>
      <c r="T133" s="14" t="str">
        <f>IFERROR(INDEX(Cadastro!$H$2:$H$5,MATCH(Banco!D133,Cadastro!$G$2:$G$5,0)),"Outras Areas")</f>
        <v>Outras Areas</v>
      </c>
      <c r="U133" s="37">
        <f t="shared" si="13"/>
        <v>0</v>
      </c>
      <c r="V133" s="37">
        <f t="shared" si="14"/>
        <v>169.84</v>
      </c>
    </row>
    <row r="134" spans="1:22" x14ac:dyDescent="0.2">
      <c r="A134" s="9">
        <v>8127</v>
      </c>
      <c r="B134" s="9">
        <v>93</v>
      </c>
      <c r="C134" s="10" t="s">
        <v>2</v>
      </c>
      <c r="D134" s="10">
        <v>33</v>
      </c>
      <c r="E134" s="10" t="s">
        <v>65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725.9</v>
      </c>
      <c r="L134" s="11">
        <v>858.2</v>
      </c>
      <c r="M134" s="11">
        <v>563.66</v>
      </c>
      <c r="N134" s="11">
        <v>294.51</v>
      </c>
      <c r="O134" s="11">
        <v>580.83000000000004</v>
      </c>
      <c r="P134" s="12" t="str">
        <f t="shared" si="10"/>
        <v>RH</v>
      </c>
      <c r="Q134" s="14" t="str">
        <f>INDEX(Cadastro!$E$2:$E$9,MATCH(Banco!B134,Cadastro!$D$2:$D$9,0))</f>
        <v>Pernambuco</v>
      </c>
      <c r="R134" s="13">
        <f t="shared" si="11"/>
        <v>3023.0999999999995</v>
      </c>
      <c r="S134" s="13" t="str">
        <f t="shared" si="12"/>
        <v/>
      </c>
      <c r="T134" s="14" t="str">
        <f>IFERROR(INDEX(Cadastro!$H$2:$H$5,MATCH(Banco!D134,Cadastro!$G$2:$G$5,0)),"Outras Areas")</f>
        <v>Distribuição</v>
      </c>
      <c r="U134" s="37">
        <f t="shared" si="13"/>
        <v>0</v>
      </c>
      <c r="V134" s="37">
        <f t="shared" si="14"/>
        <v>3023.0999999999995</v>
      </c>
    </row>
    <row r="135" spans="1:22" x14ac:dyDescent="0.2">
      <c r="A135" s="9">
        <v>8301</v>
      </c>
      <c r="B135" s="9">
        <v>25</v>
      </c>
      <c r="C135" s="10" t="s">
        <v>2</v>
      </c>
      <c r="D135" s="10">
        <v>35</v>
      </c>
      <c r="E135" s="10" t="s">
        <v>74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943.6</v>
      </c>
      <c r="M135" s="11">
        <v>2079.7199999999998</v>
      </c>
      <c r="N135" s="11">
        <v>1039.8599999999999</v>
      </c>
      <c r="O135" s="11">
        <v>1039.8599999999999</v>
      </c>
      <c r="P135" s="12" t="str">
        <f t="shared" si="10"/>
        <v>Manutenção</v>
      </c>
      <c r="Q135" s="14" t="str">
        <f>INDEX(Cadastro!$E$2:$E$9,MATCH(Banco!B135,Cadastro!$D$2:$D$9,0))</f>
        <v>São Luis</v>
      </c>
      <c r="R135" s="13">
        <f t="shared" si="11"/>
        <v>5103.0399999999991</v>
      </c>
      <c r="S135" s="13" t="str">
        <f t="shared" si="12"/>
        <v/>
      </c>
      <c r="T135" s="14" t="str">
        <f>IFERROR(INDEX(Cadastro!$H$2:$H$5,MATCH(Banco!D135,Cadastro!$G$2:$G$5,0)),"Outras Areas")</f>
        <v>Distribuição</v>
      </c>
      <c r="U135" s="37">
        <f t="shared" si="13"/>
        <v>0</v>
      </c>
      <c r="V135" s="37">
        <f t="shared" si="14"/>
        <v>5103.0399999999991</v>
      </c>
    </row>
    <row r="136" spans="1:22" x14ac:dyDescent="0.2">
      <c r="A136" s="9">
        <v>8301</v>
      </c>
      <c r="B136" s="9">
        <v>25</v>
      </c>
      <c r="C136" s="10" t="s">
        <v>3</v>
      </c>
      <c r="D136" s="10">
        <v>35</v>
      </c>
      <c r="E136" s="10" t="s">
        <v>74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943.6</v>
      </c>
      <c r="M136" s="11">
        <v>2079.7199999999998</v>
      </c>
      <c r="N136" s="11">
        <v>1039.8599999999999</v>
      </c>
      <c r="O136" s="11">
        <v>1039.8599999999999</v>
      </c>
      <c r="P136" s="12" t="str">
        <f t="shared" si="10"/>
        <v>Manutenção</v>
      </c>
      <c r="Q136" s="14" t="str">
        <f>INDEX(Cadastro!$E$2:$E$9,MATCH(Banco!B136,Cadastro!$D$2:$D$9,0))</f>
        <v>São Luis</v>
      </c>
      <c r="R136" s="13">
        <f t="shared" si="11"/>
        <v>5103.0399999999991</v>
      </c>
      <c r="S136" s="13" t="str">
        <f t="shared" si="12"/>
        <v/>
      </c>
      <c r="T136" s="14" t="str">
        <f>IFERROR(INDEX(Cadastro!$H$2:$H$5,MATCH(Banco!D136,Cadastro!$G$2:$G$5,0)),"Outras Areas")</f>
        <v>Distribuição</v>
      </c>
      <c r="U136" s="37">
        <f t="shared" si="13"/>
        <v>0</v>
      </c>
      <c r="V136" s="37">
        <f t="shared" si="14"/>
        <v>5103.0399999999991</v>
      </c>
    </row>
    <row r="137" spans="1:22" s="10" customFormat="1" x14ac:dyDescent="0.2">
      <c r="A137" s="9">
        <v>8301</v>
      </c>
      <c r="B137" s="9">
        <v>28</v>
      </c>
      <c r="C137" s="10" t="s">
        <v>2</v>
      </c>
      <c r="D137" s="10">
        <v>8</v>
      </c>
      <c r="E137" s="10" t="s">
        <v>75</v>
      </c>
      <c r="F137" s="11">
        <v>4537.5</v>
      </c>
      <c r="G137" s="11">
        <v>4864</v>
      </c>
      <c r="H137" s="11">
        <v>4864.01</v>
      </c>
      <c r="I137" s="11">
        <v>4864</v>
      </c>
      <c r="J137" s="11">
        <v>4864</v>
      </c>
      <c r="K137" s="11">
        <v>4498.4799999999996</v>
      </c>
      <c r="L137" s="11">
        <v>10204.43</v>
      </c>
      <c r="M137" s="11">
        <v>4873.97</v>
      </c>
      <c r="N137" s="11">
        <v>-456.49</v>
      </c>
      <c r="O137" s="11">
        <v>4873.97</v>
      </c>
      <c r="P137" s="12" t="str">
        <f t="shared" si="10"/>
        <v>Manutenção</v>
      </c>
      <c r="Q137" s="14" t="str">
        <f>INDEX(Cadastro!$E$2:$E$9,MATCH(Banco!B137,Cadastro!$D$2:$D$9,0))</f>
        <v>São Paulo ( Industrial )</v>
      </c>
      <c r="R137" s="13">
        <f t="shared" si="11"/>
        <v>47987.87</v>
      </c>
      <c r="S137" s="13" t="str">
        <f t="shared" si="12"/>
        <v/>
      </c>
      <c r="T137" s="14" t="str">
        <f>IFERROR(INDEX(Cadastro!$H$2:$H$5,MATCH(Banco!D137,Cadastro!$G$2:$G$5,0)),"Outras Areas")</f>
        <v>Outras Areas</v>
      </c>
      <c r="U137" s="37">
        <f t="shared" si="13"/>
        <v>23993.510000000002</v>
      </c>
      <c r="V137" s="37">
        <f t="shared" si="14"/>
        <v>23994.36</v>
      </c>
    </row>
    <row r="138" spans="1:22" x14ac:dyDescent="0.2">
      <c r="A138" s="9">
        <v>8301</v>
      </c>
      <c r="B138" s="9">
        <v>28</v>
      </c>
      <c r="C138" s="10" t="s">
        <v>2</v>
      </c>
      <c r="D138" s="10">
        <v>31</v>
      </c>
      <c r="E138" s="10" t="s">
        <v>76</v>
      </c>
      <c r="F138" s="11">
        <v>4537.5</v>
      </c>
      <c r="G138" s="11">
        <v>4864</v>
      </c>
      <c r="H138" s="11">
        <v>4864.01</v>
      </c>
      <c r="I138" s="11">
        <v>4864</v>
      </c>
      <c r="J138" s="11">
        <v>4864</v>
      </c>
      <c r="K138" s="11">
        <v>4498.4799999999996</v>
      </c>
      <c r="L138" s="11">
        <v>0</v>
      </c>
      <c r="M138" s="11">
        <v>4873.97</v>
      </c>
      <c r="N138" s="11">
        <v>9747.94</v>
      </c>
      <c r="O138" s="11">
        <v>4873.97</v>
      </c>
      <c r="P138" s="12" t="str">
        <f t="shared" si="10"/>
        <v>Manutenção</v>
      </c>
      <c r="Q138" s="14" t="str">
        <f>INDEX(Cadastro!$E$2:$E$9,MATCH(Banco!B138,Cadastro!$D$2:$D$9,0))</f>
        <v>São Paulo ( Industrial )</v>
      </c>
      <c r="R138" s="13">
        <f t="shared" si="11"/>
        <v>47987.87</v>
      </c>
      <c r="S138" s="13" t="str">
        <f t="shared" si="12"/>
        <v/>
      </c>
      <c r="T138" s="14" t="str">
        <f>IFERROR(INDEX(Cadastro!$H$2:$H$5,MATCH(Banco!D138,Cadastro!$G$2:$G$5,0)),"Outras Areas")</f>
        <v>Distribuição</v>
      </c>
      <c r="U138" s="37">
        <f t="shared" si="13"/>
        <v>23993.510000000002</v>
      </c>
      <c r="V138" s="37">
        <f t="shared" si="14"/>
        <v>23994.36</v>
      </c>
    </row>
    <row r="139" spans="1:22" x14ac:dyDescent="0.2">
      <c r="A139" s="9">
        <v>8301</v>
      </c>
      <c r="B139" s="9">
        <v>28</v>
      </c>
      <c r="C139" s="10" t="s">
        <v>2</v>
      </c>
      <c r="D139" s="10">
        <v>33</v>
      </c>
      <c r="E139" s="10" t="s">
        <v>74</v>
      </c>
      <c r="F139" s="11">
        <v>6806.26</v>
      </c>
      <c r="G139" s="11">
        <v>7296.02</v>
      </c>
      <c r="H139" s="11">
        <v>7295.98</v>
      </c>
      <c r="I139" s="11">
        <v>7296.02</v>
      </c>
      <c r="J139" s="11">
        <v>7296.02</v>
      </c>
      <c r="K139" s="11">
        <v>6747.73</v>
      </c>
      <c r="L139" s="11">
        <v>0</v>
      </c>
      <c r="M139" s="11">
        <v>7310.95</v>
      </c>
      <c r="N139" s="11">
        <v>14621.9</v>
      </c>
      <c r="O139" s="11">
        <v>7310.95</v>
      </c>
      <c r="P139" s="12" t="str">
        <f t="shared" si="10"/>
        <v>Manutenção</v>
      </c>
      <c r="Q139" s="14" t="str">
        <f>INDEX(Cadastro!$E$2:$E$9,MATCH(Banco!B139,Cadastro!$D$2:$D$9,0))</f>
        <v>São Paulo ( Industrial )</v>
      </c>
      <c r="R139" s="13">
        <f t="shared" si="11"/>
        <v>71981.83</v>
      </c>
      <c r="S139" s="13" t="str">
        <f t="shared" si="12"/>
        <v/>
      </c>
      <c r="T139" s="14" t="str">
        <f>IFERROR(INDEX(Cadastro!$H$2:$H$5,MATCH(Banco!D139,Cadastro!$G$2:$G$5,0)),"Outras Areas")</f>
        <v>Distribuição</v>
      </c>
      <c r="U139" s="37">
        <f t="shared" si="13"/>
        <v>35990.300000000003</v>
      </c>
      <c r="V139" s="37">
        <f t="shared" si="14"/>
        <v>35991.53</v>
      </c>
    </row>
    <row r="140" spans="1:22" x14ac:dyDescent="0.2">
      <c r="A140" s="9">
        <v>8301</v>
      </c>
      <c r="B140" s="9">
        <v>28</v>
      </c>
      <c r="C140" s="10" t="s">
        <v>2</v>
      </c>
      <c r="D140" s="10">
        <v>35</v>
      </c>
      <c r="E140" s="10" t="s">
        <v>77</v>
      </c>
      <c r="F140" s="11">
        <v>6806.25</v>
      </c>
      <c r="G140" s="11">
        <v>7296</v>
      </c>
      <c r="H140" s="11">
        <v>7296.01</v>
      </c>
      <c r="I140" s="11">
        <v>7296</v>
      </c>
      <c r="J140" s="11">
        <v>7296</v>
      </c>
      <c r="K140" s="11">
        <v>6747.73</v>
      </c>
      <c r="L140" s="11">
        <v>3222.45</v>
      </c>
      <c r="M140" s="11">
        <v>7310.95</v>
      </c>
      <c r="N140" s="11">
        <v>11399.45</v>
      </c>
      <c r="O140" s="11">
        <v>7310.95</v>
      </c>
      <c r="P140" s="12" t="str">
        <f t="shared" si="10"/>
        <v>Manutenção</v>
      </c>
      <c r="Q140" s="14" t="str">
        <f>INDEX(Cadastro!$E$2:$E$9,MATCH(Banco!B140,Cadastro!$D$2:$D$9,0))</f>
        <v>São Paulo ( Industrial )</v>
      </c>
      <c r="R140" s="13">
        <f t="shared" si="11"/>
        <v>71981.789999999994</v>
      </c>
      <c r="S140" s="13" t="str">
        <f t="shared" si="12"/>
        <v/>
      </c>
      <c r="T140" s="14" t="str">
        <f>IFERROR(INDEX(Cadastro!$H$2:$H$5,MATCH(Banco!D140,Cadastro!$G$2:$G$5,0)),"Outras Areas")</f>
        <v>Distribuição</v>
      </c>
      <c r="U140" s="37">
        <f t="shared" si="13"/>
        <v>35990.26</v>
      </c>
      <c r="V140" s="37">
        <f t="shared" si="14"/>
        <v>35991.53</v>
      </c>
    </row>
    <row r="141" spans="1:22" s="10" customFormat="1" x14ac:dyDescent="0.2">
      <c r="A141" s="9">
        <v>8301</v>
      </c>
      <c r="B141" s="9">
        <v>30</v>
      </c>
      <c r="C141" s="10" t="s">
        <v>2</v>
      </c>
      <c r="D141" s="10">
        <v>8</v>
      </c>
      <c r="E141" s="10" t="s">
        <v>74</v>
      </c>
      <c r="F141" s="11">
        <v>13233.84</v>
      </c>
      <c r="G141" s="11">
        <v>12070.87</v>
      </c>
      <c r="H141" s="11">
        <v>13301.2</v>
      </c>
      <c r="I141" s="11">
        <v>13301.2</v>
      </c>
      <c r="J141" s="11">
        <v>10840.47</v>
      </c>
      <c r="K141" s="11">
        <v>12069.75</v>
      </c>
      <c r="L141" s="11">
        <v>12069.75</v>
      </c>
      <c r="M141" s="11">
        <v>12069.75</v>
      </c>
      <c r="N141" s="11">
        <v>12069.75</v>
      </c>
      <c r="O141" s="11">
        <v>12069.75</v>
      </c>
      <c r="P141" s="12" t="str">
        <f t="shared" si="10"/>
        <v>Manutenção</v>
      </c>
      <c r="Q141" s="14" t="str">
        <f>INDEX(Cadastro!$E$2:$E$9,MATCH(Banco!B141,Cadastro!$D$2:$D$9,0))</f>
        <v>Bahia</v>
      </c>
      <c r="R141" s="13">
        <f t="shared" si="11"/>
        <v>123096.33</v>
      </c>
      <c r="S141" s="13" t="str">
        <f t="shared" si="12"/>
        <v/>
      </c>
      <c r="T141" s="14" t="str">
        <f>IFERROR(INDEX(Cadastro!$H$2:$H$5,MATCH(Banco!D141,Cadastro!$G$2:$G$5,0)),"Outras Areas")</f>
        <v>Outras Areas</v>
      </c>
      <c r="U141" s="37">
        <f t="shared" si="13"/>
        <v>62747.58</v>
      </c>
      <c r="V141" s="37">
        <f t="shared" si="14"/>
        <v>60348.75</v>
      </c>
    </row>
    <row r="142" spans="1:22" x14ac:dyDescent="0.2">
      <c r="A142" s="9">
        <v>8301</v>
      </c>
      <c r="B142" s="9">
        <v>30</v>
      </c>
      <c r="C142" s="10" t="s">
        <v>2</v>
      </c>
      <c r="D142" s="10">
        <v>35</v>
      </c>
      <c r="E142" s="10" t="s">
        <v>74</v>
      </c>
      <c r="F142" s="11">
        <v>6805.98</v>
      </c>
      <c r="G142" s="11">
        <v>6207.87</v>
      </c>
      <c r="H142" s="11">
        <v>6840.63</v>
      </c>
      <c r="I142" s="11">
        <v>6840.63</v>
      </c>
      <c r="J142" s="11">
        <v>5575.11</v>
      </c>
      <c r="K142" s="11">
        <v>6207.3</v>
      </c>
      <c r="L142" s="11">
        <v>6207.3</v>
      </c>
      <c r="M142" s="11">
        <v>6207.3</v>
      </c>
      <c r="N142" s="11">
        <v>6207.3</v>
      </c>
      <c r="O142" s="11">
        <v>6207.3</v>
      </c>
      <c r="P142" s="12" t="str">
        <f t="shared" si="10"/>
        <v>Manutenção</v>
      </c>
      <c r="Q142" s="14" t="str">
        <f>INDEX(Cadastro!$E$2:$E$9,MATCH(Banco!B142,Cadastro!$D$2:$D$9,0))</f>
        <v>Bahia</v>
      </c>
      <c r="R142" s="13">
        <f t="shared" si="11"/>
        <v>63306.720000000016</v>
      </c>
      <c r="S142" s="13" t="str">
        <f t="shared" si="12"/>
        <v/>
      </c>
      <c r="T142" s="14" t="str">
        <f>IFERROR(INDEX(Cadastro!$H$2:$H$5,MATCH(Banco!D142,Cadastro!$G$2:$G$5,0)),"Outras Areas")</f>
        <v>Distribuição</v>
      </c>
      <c r="U142" s="37">
        <f t="shared" si="13"/>
        <v>32270.22</v>
      </c>
      <c r="V142" s="37">
        <f t="shared" si="14"/>
        <v>31036.5</v>
      </c>
    </row>
    <row r="143" spans="1:22" s="10" customFormat="1" x14ac:dyDescent="0.2">
      <c r="A143" s="9">
        <v>8301</v>
      </c>
      <c r="B143" s="9">
        <v>30</v>
      </c>
      <c r="C143" s="10" t="s">
        <v>3</v>
      </c>
      <c r="D143" s="10">
        <v>8</v>
      </c>
      <c r="E143" s="10" t="s">
        <v>78</v>
      </c>
      <c r="F143" s="11">
        <v>5671.65</v>
      </c>
      <c r="G143" s="11">
        <v>5173.2299999999996</v>
      </c>
      <c r="H143" s="11">
        <v>5700.53</v>
      </c>
      <c r="I143" s="11">
        <v>5700.53</v>
      </c>
      <c r="J143" s="11">
        <v>4645.93</v>
      </c>
      <c r="K143" s="11">
        <v>5172.75</v>
      </c>
      <c r="L143" s="11">
        <v>5172.75</v>
      </c>
      <c r="M143" s="11">
        <v>5172.75</v>
      </c>
      <c r="N143" s="11">
        <v>5172.75</v>
      </c>
      <c r="O143" s="11">
        <v>5172.75</v>
      </c>
      <c r="P143" s="12" t="str">
        <f t="shared" si="10"/>
        <v>Manutenção</v>
      </c>
      <c r="Q143" s="14" t="str">
        <f>INDEX(Cadastro!$E$2:$E$9,MATCH(Banco!B143,Cadastro!$D$2:$D$9,0))</f>
        <v>Bahia</v>
      </c>
      <c r="R143" s="13">
        <f t="shared" si="11"/>
        <v>52755.619999999995</v>
      </c>
      <c r="S143" s="13" t="str">
        <f t="shared" si="12"/>
        <v/>
      </c>
      <c r="T143" s="14" t="str">
        <f>IFERROR(INDEX(Cadastro!$H$2:$H$5,MATCH(Banco!D143,Cadastro!$G$2:$G$5,0)),"Outras Areas")</f>
        <v>Outras Areas</v>
      </c>
      <c r="U143" s="37">
        <f t="shared" si="13"/>
        <v>26891.87</v>
      </c>
      <c r="V143" s="37">
        <f t="shared" si="14"/>
        <v>25863.75</v>
      </c>
    </row>
    <row r="144" spans="1:22" x14ac:dyDescent="0.2">
      <c r="A144" s="9">
        <v>8301</v>
      </c>
      <c r="B144" s="9">
        <v>30</v>
      </c>
      <c r="C144" s="10" t="s">
        <v>3</v>
      </c>
      <c r="D144" s="10">
        <v>35</v>
      </c>
      <c r="E144" s="10" t="s">
        <v>79</v>
      </c>
      <c r="F144" s="11">
        <v>1890.55</v>
      </c>
      <c r="G144" s="11">
        <v>1724.41</v>
      </c>
      <c r="H144" s="11">
        <v>1900.18</v>
      </c>
      <c r="I144" s="11">
        <v>1900.18</v>
      </c>
      <c r="J144" s="11">
        <v>1548.65</v>
      </c>
      <c r="K144" s="11">
        <v>1724.25</v>
      </c>
      <c r="L144" s="11">
        <v>1724.25</v>
      </c>
      <c r="M144" s="11">
        <v>1724.25</v>
      </c>
      <c r="N144" s="11">
        <v>1724.25</v>
      </c>
      <c r="O144" s="11">
        <v>1724.25</v>
      </c>
      <c r="P144" s="12" t="str">
        <f t="shared" si="10"/>
        <v>Manutenção</v>
      </c>
      <c r="Q144" s="14" t="str">
        <f>INDEX(Cadastro!$E$2:$E$9,MATCH(Banco!B144,Cadastro!$D$2:$D$9,0))</f>
        <v>Bahia</v>
      </c>
      <c r="R144" s="13">
        <f t="shared" si="11"/>
        <v>17585.22</v>
      </c>
      <c r="S144" s="13" t="str">
        <f t="shared" si="12"/>
        <v/>
      </c>
      <c r="T144" s="14" t="str">
        <f>IFERROR(INDEX(Cadastro!$H$2:$H$5,MATCH(Banco!D144,Cadastro!$G$2:$G$5,0)),"Outras Areas")</f>
        <v>Distribuição</v>
      </c>
      <c r="U144" s="37">
        <f t="shared" si="13"/>
        <v>8963.9700000000012</v>
      </c>
      <c r="V144" s="37">
        <f t="shared" si="14"/>
        <v>8621.25</v>
      </c>
    </row>
    <row r="145" spans="1:22" s="10" customFormat="1" x14ac:dyDescent="0.2">
      <c r="A145" s="9">
        <v>8301</v>
      </c>
      <c r="B145" s="9">
        <v>31</v>
      </c>
      <c r="C145" s="10" t="s">
        <v>2</v>
      </c>
      <c r="D145" s="10">
        <v>8</v>
      </c>
      <c r="E145" s="10" t="s">
        <v>74</v>
      </c>
      <c r="F145" s="11">
        <v>0</v>
      </c>
      <c r="G145" s="11">
        <v>0</v>
      </c>
      <c r="H145" s="11">
        <v>4500</v>
      </c>
      <c r="I145" s="11">
        <v>1500</v>
      </c>
      <c r="J145" s="11">
        <v>2052.19</v>
      </c>
      <c r="K145" s="11">
        <v>2121.5700000000002</v>
      </c>
      <c r="L145" s="11">
        <v>2121.59</v>
      </c>
      <c r="M145" s="11">
        <v>2121.59</v>
      </c>
      <c r="N145" s="11">
        <v>4243.18</v>
      </c>
      <c r="O145" s="11">
        <v>0</v>
      </c>
      <c r="P145" s="12" t="str">
        <f t="shared" si="10"/>
        <v>Manutenção</v>
      </c>
      <c r="Q145" s="14" t="str">
        <f>INDEX(Cadastro!$E$2:$E$9,MATCH(Banco!B145,Cadastro!$D$2:$D$9,0))</f>
        <v>Imperatriz</v>
      </c>
      <c r="R145" s="13">
        <f t="shared" si="11"/>
        <v>18660.120000000003</v>
      </c>
      <c r="S145" s="13" t="str">
        <f t="shared" si="12"/>
        <v/>
      </c>
      <c r="T145" s="14" t="str">
        <f>IFERROR(INDEX(Cadastro!$H$2:$H$5,MATCH(Banco!D145,Cadastro!$G$2:$G$5,0)),"Outras Areas")</f>
        <v>Outras Areas</v>
      </c>
      <c r="U145" s="37">
        <f t="shared" si="13"/>
        <v>8052.1900000000005</v>
      </c>
      <c r="V145" s="37">
        <f t="shared" si="14"/>
        <v>10607.93</v>
      </c>
    </row>
    <row r="146" spans="1:22" x14ac:dyDescent="0.2">
      <c r="A146" s="9">
        <v>8301</v>
      </c>
      <c r="B146" s="9">
        <v>31</v>
      </c>
      <c r="C146" s="10" t="s">
        <v>2</v>
      </c>
      <c r="D146" s="10">
        <v>35</v>
      </c>
      <c r="E146" s="10" t="s">
        <v>74</v>
      </c>
      <c r="F146" s="11">
        <v>0</v>
      </c>
      <c r="G146" s="11">
        <v>0</v>
      </c>
      <c r="H146" s="11">
        <v>4500</v>
      </c>
      <c r="I146" s="11">
        <v>1500</v>
      </c>
      <c r="J146" s="11">
        <v>2052.19</v>
      </c>
      <c r="K146" s="11">
        <v>2121.5700000000002</v>
      </c>
      <c r="L146" s="11">
        <v>4990.37</v>
      </c>
      <c r="M146" s="11">
        <v>4201.3100000000004</v>
      </c>
      <c r="N146" s="11">
        <v>5283.04</v>
      </c>
      <c r="O146" s="11">
        <v>1039.8599999999999</v>
      </c>
      <c r="P146" s="12" t="str">
        <f t="shared" si="10"/>
        <v>Manutenção</v>
      </c>
      <c r="Q146" s="14" t="str">
        <f>INDEX(Cadastro!$E$2:$E$9,MATCH(Banco!B146,Cadastro!$D$2:$D$9,0))</f>
        <v>Imperatriz</v>
      </c>
      <c r="R146" s="13">
        <f t="shared" si="11"/>
        <v>25688.340000000004</v>
      </c>
      <c r="S146" s="13" t="str">
        <f t="shared" si="12"/>
        <v/>
      </c>
      <c r="T146" s="14" t="str">
        <f>IFERROR(INDEX(Cadastro!$H$2:$H$5,MATCH(Banco!D146,Cadastro!$G$2:$G$5,0)),"Outras Areas")</f>
        <v>Distribuição</v>
      </c>
      <c r="U146" s="37">
        <f t="shared" si="13"/>
        <v>8052.1900000000005</v>
      </c>
      <c r="V146" s="37">
        <f t="shared" si="14"/>
        <v>17636.150000000001</v>
      </c>
    </row>
    <row r="147" spans="1:22" s="10" customFormat="1" x14ac:dyDescent="0.2">
      <c r="A147" s="9">
        <v>8301</v>
      </c>
      <c r="B147" s="9">
        <v>31</v>
      </c>
      <c r="C147" s="10" t="s">
        <v>3</v>
      </c>
      <c r="D147" s="10">
        <v>8</v>
      </c>
      <c r="E147" s="10" t="s">
        <v>74</v>
      </c>
      <c r="F147" s="11">
        <v>0</v>
      </c>
      <c r="G147" s="11">
        <v>0</v>
      </c>
      <c r="H147" s="11">
        <v>4500</v>
      </c>
      <c r="I147" s="11">
        <v>1500</v>
      </c>
      <c r="J147" s="11">
        <v>2052.19</v>
      </c>
      <c r="K147" s="11">
        <v>2121.5700000000002</v>
      </c>
      <c r="L147" s="11">
        <v>2121.59</v>
      </c>
      <c r="M147" s="11">
        <v>2121.59</v>
      </c>
      <c r="N147" s="11">
        <v>4243.18</v>
      </c>
      <c r="O147" s="11">
        <v>0</v>
      </c>
      <c r="P147" s="12" t="str">
        <f t="shared" si="10"/>
        <v>Manutenção</v>
      </c>
      <c r="Q147" s="14" t="str">
        <f>INDEX(Cadastro!$E$2:$E$9,MATCH(Banco!B147,Cadastro!$D$2:$D$9,0))</f>
        <v>Imperatriz</v>
      </c>
      <c r="R147" s="13">
        <f t="shared" si="11"/>
        <v>18660.120000000003</v>
      </c>
      <c r="S147" s="13" t="str">
        <f t="shared" si="12"/>
        <v/>
      </c>
      <c r="T147" s="14" t="str">
        <f>IFERROR(INDEX(Cadastro!$H$2:$H$5,MATCH(Banco!D147,Cadastro!$G$2:$G$5,0)),"Outras Areas")</f>
        <v>Outras Areas</v>
      </c>
      <c r="U147" s="37">
        <f t="shared" si="13"/>
        <v>8052.1900000000005</v>
      </c>
      <c r="V147" s="37">
        <f t="shared" si="14"/>
        <v>10607.93</v>
      </c>
    </row>
    <row r="148" spans="1:22" x14ac:dyDescent="0.2">
      <c r="A148" s="9">
        <v>8301</v>
      </c>
      <c r="B148" s="9">
        <v>31</v>
      </c>
      <c r="C148" s="10" t="s">
        <v>3</v>
      </c>
      <c r="D148" s="10">
        <v>35</v>
      </c>
      <c r="E148" s="10" t="s">
        <v>74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943.6</v>
      </c>
      <c r="M148" s="11">
        <v>2079.7199999999998</v>
      </c>
      <c r="N148" s="11">
        <v>1039.8599999999999</v>
      </c>
      <c r="O148" s="11">
        <v>1039.8599999999999</v>
      </c>
      <c r="P148" s="12" t="str">
        <f t="shared" si="10"/>
        <v>Manutenção</v>
      </c>
      <c r="Q148" s="14" t="str">
        <f>INDEX(Cadastro!$E$2:$E$9,MATCH(Banco!B148,Cadastro!$D$2:$D$9,0))</f>
        <v>Imperatriz</v>
      </c>
      <c r="R148" s="13">
        <f t="shared" si="11"/>
        <v>5103.0399999999991</v>
      </c>
      <c r="S148" s="13" t="str">
        <f t="shared" si="12"/>
        <v/>
      </c>
      <c r="T148" s="14" t="str">
        <f>IFERROR(INDEX(Cadastro!$H$2:$H$5,MATCH(Banco!D148,Cadastro!$G$2:$G$5,0)),"Outras Areas")</f>
        <v>Distribuição</v>
      </c>
      <c r="U148" s="37">
        <f t="shared" si="13"/>
        <v>0</v>
      </c>
      <c r="V148" s="37">
        <f t="shared" si="14"/>
        <v>5103.0399999999991</v>
      </c>
    </row>
    <row r="149" spans="1:22" s="10" customFormat="1" x14ac:dyDescent="0.2">
      <c r="A149" s="9">
        <v>8301</v>
      </c>
      <c r="B149" s="9">
        <v>73</v>
      </c>
      <c r="C149" s="10" t="s">
        <v>2</v>
      </c>
      <c r="D149" s="10">
        <v>1</v>
      </c>
      <c r="E149" s="10" t="s">
        <v>80</v>
      </c>
      <c r="F149" s="11">
        <v>1193.77</v>
      </c>
      <c r="G149" s="11">
        <v>1193.77</v>
      </c>
      <c r="H149" s="11">
        <v>1193.77</v>
      </c>
      <c r="I149" s="11">
        <v>1193.77</v>
      </c>
      <c r="J149" s="11">
        <v>1193.77</v>
      </c>
      <c r="K149" s="11">
        <v>1187.47</v>
      </c>
      <c r="L149" s="11">
        <v>1187.47</v>
      </c>
      <c r="M149" s="11">
        <v>1187.47</v>
      </c>
      <c r="N149" s="11">
        <v>1187.47</v>
      </c>
      <c r="O149" s="11">
        <v>1187.47</v>
      </c>
      <c r="P149" s="12" t="str">
        <f t="shared" si="10"/>
        <v>Manutenção</v>
      </c>
      <c r="Q149" s="14" t="str">
        <f>INDEX(Cadastro!$E$2:$E$9,MATCH(Banco!B149,Cadastro!$D$2:$D$9,0))</f>
        <v>Ananindeua</v>
      </c>
      <c r="R149" s="13">
        <f t="shared" si="11"/>
        <v>11906.199999999999</v>
      </c>
      <c r="S149" s="13" t="str">
        <f t="shared" si="12"/>
        <v/>
      </c>
      <c r="T149" s="14" t="str">
        <f>IFERROR(INDEX(Cadastro!$H$2:$H$5,MATCH(Banco!D149,Cadastro!$G$2:$G$5,0)),"Outras Areas")</f>
        <v>Outras Areas</v>
      </c>
      <c r="U149" s="37">
        <f t="shared" si="13"/>
        <v>5968.85</v>
      </c>
      <c r="V149" s="37">
        <f t="shared" si="14"/>
        <v>5937.35</v>
      </c>
    </row>
    <row r="150" spans="1:22" x14ac:dyDescent="0.2">
      <c r="A150" s="9">
        <v>8301</v>
      </c>
      <c r="B150" s="9">
        <v>73</v>
      </c>
      <c r="C150" s="10" t="s">
        <v>2</v>
      </c>
      <c r="D150" s="10">
        <v>35</v>
      </c>
      <c r="E150" s="10" t="s">
        <v>81</v>
      </c>
      <c r="F150" s="11">
        <v>251.54</v>
      </c>
      <c r="G150" s="11">
        <v>251.54</v>
      </c>
      <c r="H150" s="11">
        <v>251.54</v>
      </c>
      <c r="I150" s="11">
        <v>251.54</v>
      </c>
      <c r="J150" s="11">
        <v>251.54</v>
      </c>
      <c r="K150" s="11">
        <v>250.23</v>
      </c>
      <c r="L150" s="11">
        <v>250.23</v>
      </c>
      <c r="M150" s="11">
        <v>250.23</v>
      </c>
      <c r="N150" s="11">
        <v>250.23</v>
      </c>
      <c r="O150" s="11">
        <v>250.23</v>
      </c>
      <c r="P150" s="12" t="str">
        <f t="shared" si="10"/>
        <v>Manutenção</v>
      </c>
      <c r="Q150" s="14" t="str">
        <f>INDEX(Cadastro!$E$2:$E$9,MATCH(Banco!B150,Cadastro!$D$2:$D$9,0))</f>
        <v>Ananindeua</v>
      </c>
      <c r="R150" s="13">
        <f t="shared" si="11"/>
        <v>2508.85</v>
      </c>
      <c r="S150" s="13" t="str">
        <f t="shared" si="12"/>
        <v/>
      </c>
      <c r="T150" s="14" t="str">
        <f>IFERROR(INDEX(Cadastro!$H$2:$H$5,MATCH(Banco!D150,Cadastro!$G$2:$G$5,0)),"Outras Areas")</f>
        <v>Distribuição</v>
      </c>
      <c r="U150" s="37">
        <f t="shared" si="13"/>
        <v>1257.7</v>
      </c>
      <c r="V150" s="37">
        <f t="shared" si="14"/>
        <v>1251.1499999999999</v>
      </c>
    </row>
    <row r="151" spans="1:22" x14ac:dyDescent="0.2">
      <c r="A151" s="9">
        <v>8301</v>
      </c>
      <c r="B151" s="9">
        <v>73</v>
      </c>
      <c r="C151" s="10" t="s">
        <v>3</v>
      </c>
      <c r="D151" s="10">
        <v>35</v>
      </c>
      <c r="E151" s="10" t="s">
        <v>81</v>
      </c>
      <c r="F151" s="11">
        <v>208.16</v>
      </c>
      <c r="G151" s="11">
        <v>208.16</v>
      </c>
      <c r="H151" s="11">
        <v>208.16</v>
      </c>
      <c r="I151" s="11">
        <v>208.16</v>
      </c>
      <c r="J151" s="11">
        <v>208.16</v>
      </c>
      <c r="K151" s="11">
        <v>207.09</v>
      </c>
      <c r="L151" s="11">
        <v>207.09</v>
      </c>
      <c r="M151" s="11">
        <v>207.09</v>
      </c>
      <c r="N151" s="11">
        <v>207.09</v>
      </c>
      <c r="O151" s="11">
        <v>207.09</v>
      </c>
      <c r="P151" s="12" t="str">
        <f t="shared" si="10"/>
        <v>Manutenção</v>
      </c>
      <c r="Q151" s="14" t="str">
        <f>INDEX(Cadastro!$E$2:$E$9,MATCH(Banco!B151,Cadastro!$D$2:$D$9,0))</f>
        <v>Ananindeua</v>
      </c>
      <c r="R151" s="13">
        <f t="shared" si="11"/>
        <v>2076.2499999999995</v>
      </c>
      <c r="S151" s="13" t="str">
        <f t="shared" si="12"/>
        <v/>
      </c>
      <c r="T151" s="14" t="str">
        <f>IFERROR(INDEX(Cadastro!$H$2:$H$5,MATCH(Banco!D151,Cadastro!$G$2:$G$5,0)),"Outras Areas")</f>
        <v>Distribuição</v>
      </c>
      <c r="U151" s="37">
        <f t="shared" si="13"/>
        <v>1040.8</v>
      </c>
      <c r="V151" s="37">
        <f t="shared" si="14"/>
        <v>1035.45</v>
      </c>
    </row>
    <row r="152" spans="1:22" x14ac:dyDescent="0.2">
      <c r="A152" s="9">
        <v>8301</v>
      </c>
      <c r="B152" s="9">
        <v>80</v>
      </c>
      <c r="C152" s="10" t="s">
        <v>3</v>
      </c>
      <c r="D152" s="10">
        <v>35</v>
      </c>
      <c r="E152" s="10" t="s">
        <v>82</v>
      </c>
      <c r="F152" s="11">
        <v>6806.25</v>
      </c>
      <c r="G152" s="11">
        <v>7296</v>
      </c>
      <c r="H152" s="11">
        <v>7296.01</v>
      </c>
      <c r="I152" s="11">
        <v>7296</v>
      </c>
      <c r="J152" s="11">
        <v>7296</v>
      </c>
      <c r="K152" s="11">
        <v>6747.73</v>
      </c>
      <c r="L152" s="11">
        <v>537.08000000000004</v>
      </c>
      <c r="M152" s="11">
        <v>7310.95</v>
      </c>
      <c r="N152" s="11">
        <v>14084.82</v>
      </c>
      <c r="O152" s="11">
        <v>7310.95</v>
      </c>
      <c r="P152" s="12" t="str">
        <f t="shared" si="10"/>
        <v>Manutenção</v>
      </c>
      <c r="Q152" s="14" t="str">
        <f>INDEX(Cadastro!$E$2:$E$9,MATCH(Banco!B152,Cadastro!$D$2:$D$9,0))</f>
        <v>São Paulo ( Medicinal )</v>
      </c>
      <c r="R152" s="13">
        <f t="shared" si="11"/>
        <v>71981.790000000008</v>
      </c>
      <c r="S152" s="13" t="str">
        <f t="shared" si="12"/>
        <v/>
      </c>
      <c r="T152" s="14" t="str">
        <f>IFERROR(INDEX(Cadastro!$H$2:$H$5,MATCH(Banco!D152,Cadastro!$G$2:$G$5,0)),"Outras Areas")</f>
        <v>Distribuição</v>
      </c>
      <c r="U152" s="37">
        <f t="shared" si="13"/>
        <v>35990.26</v>
      </c>
      <c r="V152" s="37">
        <f t="shared" si="14"/>
        <v>35991.53</v>
      </c>
    </row>
    <row r="153" spans="1:22" s="10" customFormat="1" x14ac:dyDescent="0.2">
      <c r="A153" s="9">
        <v>8301</v>
      </c>
      <c r="B153" s="9">
        <v>93</v>
      </c>
      <c r="C153" s="10" t="s">
        <v>2</v>
      </c>
      <c r="D153" s="10">
        <v>8</v>
      </c>
      <c r="E153" s="10" t="s">
        <v>74</v>
      </c>
      <c r="F153" s="11">
        <v>3402.73</v>
      </c>
      <c r="G153" s="11">
        <v>3402.73</v>
      </c>
      <c r="H153" s="11">
        <v>3402.73</v>
      </c>
      <c r="I153" s="11">
        <v>2994.42</v>
      </c>
      <c r="J153" s="11">
        <v>2994.42</v>
      </c>
      <c r="K153" s="11">
        <v>3446.65</v>
      </c>
      <c r="L153" s="11">
        <v>3446.65</v>
      </c>
      <c r="M153" s="11">
        <v>3446.65</v>
      </c>
      <c r="N153" s="11">
        <v>3446.65</v>
      </c>
      <c r="O153" s="11">
        <v>3446.65</v>
      </c>
      <c r="P153" s="12" t="str">
        <f t="shared" si="10"/>
        <v>Manutenção</v>
      </c>
      <c r="Q153" s="14" t="str">
        <f>INDEX(Cadastro!$E$2:$E$9,MATCH(Banco!B153,Cadastro!$D$2:$D$9,0))</f>
        <v>Pernambuco</v>
      </c>
      <c r="R153" s="13">
        <f t="shared" si="11"/>
        <v>33430.280000000006</v>
      </c>
      <c r="S153" s="13" t="str">
        <f t="shared" si="12"/>
        <v/>
      </c>
      <c r="T153" s="14" t="str">
        <f>IFERROR(INDEX(Cadastro!$H$2:$H$5,MATCH(Banco!D153,Cadastro!$G$2:$G$5,0)),"Outras Areas")</f>
        <v>Outras Areas</v>
      </c>
      <c r="U153" s="37">
        <f t="shared" si="13"/>
        <v>16197.03</v>
      </c>
      <c r="V153" s="37">
        <f t="shared" si="14"/>
        <v>17233.25</v>
      </c>
    </row>
    <row r="154" spans="1:22" x14ac:dyDescent="0.2">
      <c r="A154" s="9">
        <v>8301</v>
      </c>
      <c r="B154" s="9">
        <v>93</v>
      </c>
      <c r="C154" s="10" t="s">
        <v>2</v>
      </c>
      <c r="D154" s="10">
        <v>33</v>
      </c>
      <c r="E154" s="10" t="s">
        <v>74</v>
      </c>
      <c r="F154" s="11">
        <v>3402.75</v>
      </c>
      <c r="G154" s="11">
        <v>3402.75</v>
      </c>
      <c r="H154" s="11">
        <v>3402.75</v>
      </c>
      <c r="I154" s="11">
        <v>2994.42</v>
      </c>
      <c r="J154" s="11">
        <v>2994.42</v>
      </c>
      <c r="K154" s="11">
        <v>3446.65</v>
      </c>
      <c r="L154" s="11">
        <v>3446.65</v>
      </c>
      <c r="M154" s="11">
        <v>3446.65</v>
      </c>
      <c r="N154" s="11">
        <v>3446.65</v>
      </c>
      <c r="O154" s="11">
        <v>3446.65</v>
      </c>
      <c r="P154" s="12" t="str">
        <f t="shared" si="10"/>
        <v>Manutenção</v>
      </c>
      <c r="Q154" s="14" t="str">
        <f>INDEX(Cadastro!$E$2:$E$9,MATCH(Banco!B154,Cadastro!$D$2:$D$9,0))</f>
        <v>Pernambuco</v>
      </c>
      <c r="R154" s="13">
        <f t="shared" si="11"/>
        <v>33430.340000000004</v>
      </c>
      <c r="S154" s="13" t="str">
        <f t="shared" si="12"/>
        <v/>
      </c>
      <c r="T154" s="14" t="str">
        <f>IFERROR(INDEX(Cadastro!$H$2:$H$5,MATCH(Banco!D154,Cadastro!$G$2:$G$5,0)),"Outras Areas")</f>
        <v>Distribuição</v>
      </c>
      <c r="U154" s="37">
        <f t="shared" si="13"/>
        <v>16197.09</v>
      </c>
      <c r="V154" s="37">
        <f t="shared" si="14"/>
        <v>17233.25</v>
      </c>
    </row>
    <row r="155" spans="1:22" x14ac:dyDescent="0.2">
      <c r="A155" s="9">
        <v>8301</v>
      </c>
      <c r="B155" s="9">
        <v>93</v>
      </c>
      <c r="C155" s="10" t="s">
        <v>3</v>
      </c>
      <c r="D155" s="10">
        <v>33</v>
      </c>
      <c r="E155" s="10" t="s">
        <v>74</v>
      </c>
      <c r="F155" s="11">
        <v>858.79</v>
      </c>
      <c r="G155" s="11">
        <v>858.79</v>
      </c>
      <c r="H155" s="11">
        <v>858.79</v>
      </c>
      <c r="I155" s="11">
        <v>755.73</v>
      </c>
      <c r="J155" s="11">
        <v>755.73</v>
      </c>
      <c r="K155" s="11">
        <v>869.87</v>
      </c>
      <c r="L155" s="11">
        <v>869.87</v>
      </c>
      <c r="M155" s="11">
        <v>869.87</v>
      </c>
      <c r="N155" s="11">
        <v>869.87</v>
      </c>
      <c r="O155" s="11">
        <v>869.87</v>
      </c>
      <c r="P155" s="12" t="str">
        <f t="shared" si="10"/>
        <v>Manutenção</v>
      </c>
      <c r="Q155" s="14" t="str">
        <f>INDEX(Cadastro!$E$2:$E$9,MATCH(Banco!B155,Cadastro!$D$2:$D$9,0))</f>
        <v>Pernambuco</v>
      </c>
      <c r="R155" s="13">
        <f t="shared" si="11"/>
        <v>8437.18</v>
      </c>
      <c r="S155" s="13" t="str">
        <f t="shared" si="12"/>
        <v/>
      </c>
      <c r="T155" s="14" t="str">
        <f>IFERROR(INDEX(Cadastro!$H$2:$H$5,MATCH(Banco!D155,Cadastro!$G$2:$G$5,0)),"Outras Areas")</f>
        <v>Distribuição</v>
      </c>
      <c r="U155" s="37">
        <f t="shared" si="13"/>
        <v>4087.83</v>
      </c>
      <c r="V155" s="37">
        <f t="shared" si="14"/>
        <v>4349.3500000000004</v>
      </c>
    </row>
    <row r="156" spans="1:22" s="10" customFormat="1" x14ac:dyDescent="0.2">
      <c r="A156" s="9">
        <v>8325</v>
      </c>
      <c r="B156" s="9">
        <v>20</v>
      </c>
      <c r="C156" s="10" t="s">
        <v>2</v>
      </c>
      <c r="D156" s="10">
        <v>8</v>
      </c>
      <c r="E156" s="10" t="s">
        <v>83</v>
      </c>
      <c r="F156" s="11">
        <v>2040</v>
      </c>
      <c r="G156" s="11">
        <v>2331.1</v>
      </c>
      <c r="H156" s="11">
        <v>2809.12</v>
      </c>
      <c r="I156" s="11">
        <v>253</v>
      </c>
      <c r="J156" s="11">
        <v>2123</v>
      </c>
      <c r="K156" s="11">
        <v>1878</v>
      </c>
      <c r="L156" s="11">
        <v>253</v>
      </c>
      <c r="M156" s="11">
        <v>548.79999999999995</v>
      </c>
      <c r="N156" s="11">
        <v>779.71</v>
      </c>
      <c r="O156" s="11">
        <v>605</v>
      </c>
      <c r="P156" s="12" t="str">
        <f t="shared" si="10"/>
        <v>Manutenção</v>
      </c>
      <c r="Q156" s="14" t="str">
        <f>INDEX(Cadastro!$E$2:$E$9,MATCH(Banco!B156,Cadastro!$D$2:$D$9,0))</f>
        <v>Parauapebas</v>
      </c>
      <c r="R156" s="13">
        <f t="shared" si="11"/>
        <v>13620.73</v>
      </c>
      <c r="S156" s="13" t="str">
        <f t="shared" si="12"/>
        <v/>
      </c>
      <c r="T156" s="14" t="str">
        <f>IFERROR(INDEX(Cadastro!$H$2:$H$5,MATCH(Banco!D156,Cadastro!$G$2:$G$5,0)),"Outras Areas")</f>
        <v>Outras Areas</v>
      </c>
      <c r="U156" s="37">
        <f t="shared" si="13"/>
        <v>9556.2200000000012</v>
      </c>
      <c r="V156" s="37">
        <f t="shared" si="14"/>
        <v>4064.51</v>
      </c>
    </row>
    <row r="157" spans="1:22" s="10" customFormat="1" x14ac:dyDescent="0.2">
      <c r="A157" s="9">
        <v>8325</v>
      </c>
      <c r="B157" s="9">
        <v>20</v>
      </c>
      <c r="C157" s="10" t="s">
        <v>2</v>
      </c>
      <c r="D157" s="10">
        <v>18</v>
      </c>
      <c r="E157" s="10" t="s">
        <v>83</v>
      </c>
      <c r="F157" s="11">
        <v>0</v>
      </c>
      <c r="G157" s="11">
        <v>0</v>
      </c>
      <c r="H157" s="11">
        <v>8624.5499999999993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2" t="str">
        <f t="shared" si="10"/>
        <v>Manutenção</v>
      </c>
      <c r="Q157" s="14" t="str">
        <f>INDEX(Cadastro!$E$2:$E$9,MATCH(Banco!B157,Cadastro!$D$2:$D$9,0))</f>
        <v>Parauapebas</v>
      </c>
      <c r="R157" s="13">
        <f t="shared" si="11"/>
        <v>8624.5499999999993</v>
      </c>
      <c r="S157" s="13" t="str">
        <f t="shared" si="12"/>
        <v/>
      </c>
      <c r="T157" s="14" t="str">
        <f>IFERROR(INDEX(Cadastro!$H$2:$H$5,MATCH(Banco!D157,Cadastro!$G$2:$G$5,0)),"Outras Areas")</f>
        <v>Outras Areas</v>
      </c>
      <c r="U157" s="37">
        <f t="shared" si="13"/>
        <v>8624.5499999999993</v>
      </c>
      <c r="V157" s="37">
        <f t="shared" si="14"/>
        <v>0</v>
      </c>
    </row>
    <row r="158" spans="1:22" s="10" customFormat="1" x14ac:dyDescent="0.2">
      <c r="A158" s="9">
        <v>8325</v>
      </c>
      <c r="B158" s="9">
        <v>20</v>
      </c>
      <c r="C158" s="10" t="s">
        <v>2</v>
      </c>
      <c r="D158" s="10">
        <v>30</v>
      </c>
      <c r="E158" s="10" t="s">
        <v>83</v>
      </c>
      <c r="F158" s="11">
        <v>0</v>
      </c>
      <c r="G158" s="11">
        <v>2400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2" t="str">
        <f t="shared" si="10"/>
        <v>Manutenção</v>
      </c>
      <c r="Q158" s="14" t="str">
        <f>INDEX(Cadastro!$E$2:$E$9,MATCH(Banco!B158,Cadastro!$D$2:$D$9,0))</f>
        <v>Parauapebas</v>
      </c>
      <c r="R158" s="13">
        <f t="shared" si="11"/>
        <v>2400</v>
      </c>
      <c r="S158" s="13" t="str">
        <f t="shared" si="12"/>
        <v/>
      </c>
      <c r="T158" s="14" t="str">
        <f>IFERROR(INDEX(Cadastro!$H$2:$H$5,MATCH(Banco!D158,Cadastro!$G$2:$G$5,0)),"Outras Areas")</f>
        <v>Outras Areas</v>
      </c>
      <c r="U158" s="37">
        <f t="shared" si="13"/>
        <v>2400</v>
      </c>
      <c r="V158" s="37">
        <f t="shared" si="14"/>
        <v>0</v>
      </c>
    </row>
    <row r="159" spans="1:22" x14ac:dyDescent="0.2">
      <c r="A159" s="9">
        <v>8325</v>
      </c>
      <c r="B159" s="9">
        <v>20</v>
      </c>
      <c r="C159" s="10" t="s">
        <v>2</v>
      </c>
      <c r="D159" s="10">
        <v>35</v>
      </c>
      <c r="E159" s="10" t="s">
        <v>83</v>
      </c>
      <c r="F159" s="11">
        <v>0</v>
      </c>
      <c r="G159" s="11">
        <v>1056.67</v>
      </c>
      <c r="H159" s="11">
        <v>1053.3</v>
      </c>
      <c r="I159" s="11">
        <v>379.5</v>
      </c>
      <c r="J159" s="11">
        <v>379.5</v>
      </c>
      <c r="K159" s="11">
        <v>3814.5</v>
      </c>
      <c r="L159" s="11">
        <v>12572.77</v>
      </c>
      <c r="M159" s="11">
        <v>10234.68</v>
      </c>
      <c r="N159" s="11">
        <v>12607.36</v>
      </c>
      <c r="O159" s="11">
        <v>9854.76</v>
      </c>
      <c r="P159" s="12" t="str">
        <f t="shared" si="10"/>
        <v>Manutenção</v>
      </c>
      <c r="Q159" s="14" t="str">
        <f>INDEX(Cadastro!$E$2:$E$9,MATCH(Banco!B159,Cadastro!$D$2:$D$9,0))</f>
        <v>Parauapebas</v>
      </c>
      <c r="R159" s="13">
        <f t="shared" si="11"/>
        <v>51953.04</v>
      </c>
      <c r="S159" s="13" t="str">
        <f t="shared" si="12"/>
        <v/>
      </c>
      <c r="T159" s="14" t="str">
        <f>IFERROR(INDEX(Cadastro!$H$2:$H$5,MATCH(Banco!D159,Cadastro!$G$2:$G$5,0)),"Outras Areas")</f>
        <v>Distribuição</v>
      </c>
      <c r="U159" s="37">
        <f t="shared" si="13"/>
        <v>2868.9700000000003</v>
      </c>
      <c r="V159" s="37">
        <f t="shared" si="14"/>
        <v>49084.07</v>
      </c>
    </row>
    <row r="160" spans="1:22" s="10" customFormat="1" x14ac:dyDescent="0.2">
      <c r="A160" s="9">
        <v>8325</v>
      </c>
      <c r="B160" s="9">
        <v>20</v>
      </c>
      <c r="C160" s="10" t="s">
        <v>3</v>
      </c>
      <c r="D160" s="10">
        <v>14</v>
      </c>
      <c r="E160" s="10" t="s">
        <v>83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2" t="str">
        <f t="shared" si="10"/>
        <v>Manutenção</v>
      </c>
      <c r="Q160" s="14" t="str">
        <f>INDEX(Cadastro!$E$2:$E$9,MATCH(Banco!B160,Cadastro!$D$2:$D$9,0))</f>
        <v>Parauapebas</v>
      </c>
      <c r="R160" s="13">
        <f t="shared" si="11"/>
        <v>0</v>
      </c>
      <c r="S160" s="13" t="str">
        <f t="shared" si="12"/>
        <v/>
      </c>
      <c r="T160" s="14" t="str">
        <f>IFERROR(INDEX(Cadastro!$H$2:$H$5,MATCH(Banco!D160,Cadastro!$G$2:$G$5,0)),"Outras Areas")</f>
        <v>Outras Areas</v>
      </c>
      <c r="U160" s="37">
        <f t="shared" si="13"/>
        <v>0</v>
      </c>
      <c r="V160" s="37">
        <f t="shared" si="14"/>
        <v>0</v>
      </c>
    </row>
    <row r="161" spans="1:22" x14ac:dyDescent="0.2">
      <c r="A161" s="9">
        <v>8325</v>
      </c>
      <c r="B161" s="9">
        <v>20</v>
      </c>
      <c r="C161" s="10" t="s">
        <v>3</v>
      </c>
      <c r="D161" s="10">
        <v>35</v>
      </c>
      <c r="E161" s="10" t="s">
        <v>83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1080</v>
      </c>
      <c r="L161" s="11">
        <v>3850.52</v>
      </c>
      <c r="M161" s="11">
        <v>3063.47</v>
      </c>
      <c r="N161" s="11">
        <v>3749.31</v>
      </c>
      <c r="O161" s="11">
        <v>2825.45</v>
      </c>
      <c r="P161" s="12" t="str">
        <f t="shared" si="10"/>
        <v>Manutenção</v>
      </c>
      <c r="Q161" s="14" t="str">
        <f>INDEX(Cadastro!$E$2:$E$9,MATCH(Banco!B161,Cadastro!$D$2:$D$9,0))</f>
        <v>Parauapebas</v>
      </c>
      <c r="R161" s="13">
        <f t="shared" si="11"/>
        <v>14568.75</v>
      </c>
      <c r="S161" s="13" t="str">
        <f t="shared" si="12"/>
        <v/>
      </c>
      <c r="T161" s="14" t="str">
        <f>IFERROR(INDEX(Cadastro!$H$2:$H$5,MATCH(Banco!D161,Cadastro!$G$2:$G$5,0)),"Outras Areas")</f>
        <v>Distribuição</v>
      </c>
      <c r="U161" s="37">
        <f t="shared" si="13"/>
        <v>0</v>
      </c>
      <c r="V161" s="37">
        <f t="shared" si="14"/>
        <v>14568.75</v>
      </c>
    </row>
    <row r="162" spans="1:22" s="10" customFormat="1" x14ac:dyDescent="0.2">
      <c r="A162" s="9">
        <v>8325</v>
      </c>
      <c r="B162" s="9">
        <v>25</v>
      </c>
      <c r="C162" s="10" t="s">
        <v>2</v>
      </c>
      <c r="D162" s="10">
        <v>8</v>
      </c>
      <c r="E162" s="10" t="s">
        <v>83</v>
      </c>
      <c r="F162" s="11">
        <v>5511.68</v>
      </c>
      <c r="G162" s="11">
        <v>7551.68</v>
      </c>
      <c r="H162" s="11">
        <v>5511.68</v>
      </c>
      <c r="I162" s="11">
        <v>5511.68</v>
      </c>
      <c r="J162" s="11">
        <v>11248.54</v>
      </c>
      <c r="K162" s="11">
        <v>22179.61</v>
      </c>
      <c r="L162" s="11">
        <v>24266.45</v>
      </c>
      <c r="M162" s="11">
        <v>17410.240000000002</v>
      </c>
      <c r="N162" s="11">
        <v>10091.68</v>
      </c>
      <c r="O162" s="11">
        <v>26330.26</v>
      </c>
      <c r="P162" s="12" t="str">
        <f t="shared" si="10"/>
        <v>Manutenção</v>
      </c>
      <c r="Q162" s="14" t="str">
        <f>INDEX(Cadastro!$E$2:$E$9,MATCH(Banco!B162,Cadastro!$D$2:$D$9,0))</f>
        <v>São Luis</v>
      </c>
      <c r="R162" s="13">
        <f t="shared" si="11"/>
        <v>135613.50000000003</v>
      </c>
      <c r="S162" s="13" t="str">
        <f t="shared" si="12"/>
        <v/>
      </c>
      <c r="T162" s="14" t="str">
        <f>IFERROR(INDEX(Cadastro!$H$2:$H$5,MATCH(Banco!D162,Cadastro!$G$2:$G$5,0)),"Outras Areas")</f>
        <v>Outras Areas</v>
      </c>
      <c r="U162" s="37">
        <f t="shared" si="13"/>
        <v>35335.26</v>
      </c>
      <c r="V162" s="37">
        <f t="shared" si="14"/>
        <v>100278.24</v>
      </c>
    </row>
    <row r="163" spans="1:22" x14ac:dyDescent="0.2">
      <c r="A163" s="9">
        <v>8325</v>
      </c>
      <c r="B163" s="9">
        <v>25</v>
      </c>
      <c r="C163" s="10" t="s">
        <v>2</v>
      </c>
      <c r="D163" s="10">
        <v>33</v>
      </c>
      <c r="E163" s="10" t="s">
        <v>83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2" t="str">
        <f t="shared" si="10"/>
        <v>Manutenção</v>
      </c>
      <c r="Q163" s="14" t="str">
        <f>INDEX(Cadastro!$E$2:$E$9,MATCH(Banco!B163,Cadastro!$D$2:$D$9,0))</f>
        <v>São Luis</v>
      </c>
      <c r="R163" s="13">
        <f t="shared" si="11"/>
        <v>0</v>
      </c>
      <c r="S163" s="13" t="str">
        <f t="shared" si="12"/>
        <v/>
      </c>
      <c r="T163" s="14" t="str">
        <f>IFERROR(INDEX(Cadastro!$H$2:$H$5,MATCH(Banco!D163,Cadastro!$G$2:$G$5,0)),"Outras Areas")</f>
        <v>Distribuição</v>
      </c>
      <c r="U163" s="37">
        <f t="shared" si="13"/>
        <v>0</v>
      </c>
      <c r="V163" s="37">
        <f t="shared" si="14"/>
        <v>0</v>
      </c>
    </row>
    <row r="164" spans="1:22" x14ac:dyDescent="0.2">
      <c r="A164" s="9">
        <v>8325</v>
      </c>
      <c r="B164" s="9">
        <v>25</v>
      </c>
      <c r="C164" s="10" t="s">
        <v>2</v>
      </c>
      <c r="D164" s="10">
        <v>35</v>
      </c>
      <c r="E164" s="10" t="s">
        <v>83</v>
      </c>
      <c r="F164" s="11">
        <v>0</v>
      </c>
      <c r="G164" s="11">
        <v>0</v>
      </c>
      <c r="H164" s="11">
        <v>187.5</v>
      </c>
      <c r="I164" s="11">
        <v>0</v>
      </c>
      <c r="J164" s="11">
        <v>85</v>
      </c>
      <c r="K164" s="11">
        <v>28.29</v>
      </c>
      <c r="L164" s="11">
        <v>28.29</v>
      </c>
      <c r="M164" s="11">
        <v>148.29</v>
      </c>
      <c r="N164" s="11">
        <v>336.6</v>
      </c>
      <c r="O164" s="11">
        <v>746</v>
      </c>
      <c r="P164" s="12" t="str">
        <f t="shared" si="10"/>
        <v>Manutenção</v>
      </c>
      <c r="Q164" s="14" t="str">
        <f>INDEX(Cadastro!$E$2:$E$9,MATCH(Banco!B164,Cadastro!$D$2:$D$9,0))</f>
        <v>São Luis</v>
      </c>
      <c r="R164" s="13">
        <f t="shared" si="11"/>
        <v>1559.97</v>
      </c>
      <c r="S164" s="13" t="str">
        <f t="shared" si="12"/>
        <v/>
      </c>
      <c r="T164" s="14" t="str">
        <f>IFERROR(INDEX(Cadastro!$H$2:$H$5,MATCH(Banco!D164,Cadastro!$G$2:$G$5,0)),"Outras Areas")</f>
        <v>Distribuição</v>
      </c>
      <c r="U164" s="37">
        <f t="shared" si="13"/>
        <v>272.5</v>
      </c>
      <c r="V164" s="37">
        <f t="shared" si="14"/>
        <v>1287.47</v>
      </c>
    </row>
    <row r="165" spans="1:22" s="10" customFormat="1" x14ac:dyDescent="0.2">
      <c r="A165" s="9">
        <v>8325</v>
      </c>
      <c r="B165" s="9">
        <v>25</v>
      </c>
      <c r="C165" s="10" t="s">
        <v>3</v>
      </c>
      <c r="D165" s="10">
        <v>8</v>
      </c>
      <c r="E165" s="10" t="s">
        <v>83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120</v>
      </c>
      <c r="N165" s="11">
        <v>336.6</v>
      </c>
      <c r="O165" s="11">
        <v>746</v>
      </c>
      <c r="P165" s="12" t="str">
        <f t="shared" si="10"/>
        <v>Manutenção</v>
      </c>
      <c r="Q165" s="14" t="str">
        <f>INDEX(Cadastro!$E$2:$E$9,MATCH(Banco!B165,Cadastro!$D$2:$D$9,0))</f>
        <v>São Luis</v>
      </c>
      <c r="R165" s="13">
        <f t="shared" si="11"/>
        <v>1202.5999999999999</v>
      </c>
      <c r="S165" s="13" t="str">
        <f t="shared" si="12"/>
        <v/>
      </c>
      <c r="T165" s="14" t="str">
        <f>IFERROR(INDEX(Cadastro!$H$2:$H$5,MATCH(Banco!D165,Cadastro!$G$2:$G$5,0)),"Outras Areas")</f>
        <v>Outras Areas</v>
      </c>
      <c r="U165" s="37">
        <f t="shared" si="13"/>
        <v>0</v>
      </c>
      <c r="V165" s="37">
        <f t="shared" si="14"/>
        <v>1202.5999999999999</v>
      </c>
    </row>
    <row r="166" spans="1:22" x14ac:dyDescent="0.2">
      <c r="A166" s="9">
        <v>8325</v>
      </c>
      <c r="B166" s="9">
        <v>25</v>
      </c>
      <c r="C166" s="10" t="s">
        <v>3</v>
      </c>
      <c r="D166" s="10">
        <v>35</v>
      </c>
      <c r="E166" s="10" t="s">
        <v>83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2" t="str">
        <f t="shared" si="10"/>
        <v>Manutenção</v>
      </c>
      <c r="Q166" s="14" t="str">
        <f>INDEX(Cadastro!$E$2:$E$9,MATCH(Banco!B166,Cadastro!$D$2:$D$9,0))</f>
        <v>São Luis</v>
      </c>
      <c r="R166" s="13">
        <f t="shared" si="11"/>
        <v>0</v>
      </c>
      <c r="S166" s="13" t="str">
        <f t="shared" si="12"/>
        <v/>
      </c>
      <c r="T166" s="14" t="str">
        <f>IFERROR(INDEX(Cadastro!$H$2:$H$5,MATCH(Banco!D166,Cadastro!$G$2:$G$5,0)),"Outras Areas")</f>
        <v>Distribuição</v>
      </c>
      <c r="U166" s="37">
        <f t="shared" si="13"/>
        <v>0</v>
      </c>
      <c r="V166" s="37">
        <f t="shared" si="14"/>
        <v>0</v>
      </c>
    </row>
    <row r="167" spans="1:22" s="10" customFormat="1" x14ac:dyDescent="0.2">
      <c r="A167" s="9">
        <v>8325</v>
      </c>
      <c r="B167" s="9">
        <v>28</v>
      </c>
      <c r="C167" s="10" t="s">
        <v>2</v>
      </c>
      <c r="D167" s="10">
        <v>8</v>
      </c>
      <c r="E167" s="10" t="s">
        <v>83</v>
      </c>
      <c r="F167" s="11">
        <v>5246.31</v>
      </c>
      <c r="G167" s="11">
        <v>5180.3500000000004</v>
      </c>
      <c r="H167" s="11">
        <v>5498.04</v>
      </c>
      <c r="I167" s="11">
        <v>6904.47</v>
      </c>
      <c r="J167" s="11">
        <v>4008.19</v>
      </c>
      <c r="K167" s="11">
        <v>6870.07</v>
      </c>
      <c r="L167" s="11">
        <v>5785.24</v>
      </c>
      <c r="M167" s="11">
        <v>6589.01</v>
      </c>
      <c r="N167" s="11">
        <v>4847.54</v>
      </c>
      <c r="O167" s="11">
        <v>6166.35</v>
      </c>
      <c r="P167" s="12" t="str">
        <f t="shared" si="10"/>
        <v>Manutenção</v>
      </c>
      <c r="Q167" s="14" t="str">
        <f>INDEX(Cadastro!$E$2:$E$9,MATCH(Banco!B167,Cadastro!$D$2:$D$9,0))</f>
        <v>São Paulo ( Industrial )</v>
      </c>
      <c r="R167" s="13">
        <f t="shared" si="11"/>
        <v>57095.57</v>
      </c>
      <c r="S167" s="13" t="str">
        <f t="shared" si="12"/>
        <v/>
      </c>
      <c r="T167" s="14" t="str">
        <f>IFERROR(INDEX(Cadastro!$H$2:$H$5,MATCH(Banco!D167,Cadastro!$G$2:$G$5,0)),"Outras Areas")</f>
        <v>Outras Areas</v>
      </c>
      <c r="U167" s="37">
        <f t="shared" si="13"/>
        <v>26837.360000000001</v>
      </c>
      <c r="V167" s="37">
        <f t="shared" si="14"/>
        <v>30258.21</v>
      </c>
    </row>
    <row r="168" spans="1:22" s="10" customFormat="1" x14ac:dyDescent="0.2">
      <c r="A168" s="9">
        <v>8325</v>
      </c>
      <c r="B168" s="9">
        <v>28</v>
      </c>
      <c r="C168" s="10" t="s">
        <v>2</v>
      </c>
      <c r="D168" s="10">
        <v>18</v>
      </c>
      <c r="E168" s="10" t="s">
        <v>83</v>
      </c>
      <c r="F168" s="11">
        <v>0</v>
      </c>
      <c r="G168" s="11">
        <v>0</v>
      </c>
      <c r="H168" s="11">
        <v>28772.48</v>
      </c>
      <c r="I168" s="11">
        <v>0</v>
      </c>
      <c r="J168" s="11">
        <v>0</v>
      </c>
      <c r="K168" s="11">
        <v>0</v>
      </c>
      <c r="L168" s="11">
        <v>-15197.5</v>
      </c>
      <c r="M168" s="11">
        <v>0</v>
      </c>
      <c r="N168" s="11">
        <v>0</v>
      </c>
      <c r="O168" s="11">
        <v>0</v>
      </c>
      <c r="P168" s="12" t="str">
        <f t="shared" si="10"/>
        <v>Manutenção</v>
      </c>
      <c r="Q168" s="14" t="str">
        <f>INDEX(Cadastro!$E$2:$E$9,MATCH(Banco!B168,Cadastro!$D$2:$D$9,0))</f>
        <v>São Paulo ( Industrial )</v>
      </c>
      <c r="R168" s="13">
        <f t="shared" si="11"/>
        <v>13574.98</v>
      </c>
      <c r="S168" s="13" t="str">
        <f t="shared" si="12"/>
        <v/>
      </c>
      <c r="T168" s="14" t="str">
        <f>IFERROR(INDEX(Cadastro!$H$2:$H$5,MATCH(Banco!D168,Cadastro!$G$2:$G$5,0)),"Outras Areas")</f>
        <v>Outras Areas</v>
      </c>
      <c r="U168" s="37">
        <f t="shared" si="13"/>
        <v>28772.48</v>
      </c>
      <c r="V168" s="37">
        <f t="shared" si="14"/>
        <v>-15197.5</v>
      </c>
    </row>
    <row r="169" spans="1:22" s="10" customFormat="1" x14ac:dyDescent="0.2">
      <c r="A169" s="9">
        <v>8325</v>
      </c>
      <c r="B169" s="9">
        <v>28</v>
      </c>
      <c r="C169" s="10" t="s">
        <v>2</v>
      </c>
      <c r="D169" s="10">
        <v>19</v>
      </c>
      <c r="E169" s="10" t="s">
        <v>83</v>
      </c>
      <c r="F169" s="11">
        <v>42.23</v>
      </c>
      <c r="G169" s="11">
        <v>0</v>
      </c>
      <c r="H169" s="11">
        <v>0</v>
      </c>
      <c r="I169" s="11">
        <v>482.05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2" t="str">
        <f t="shared" si="10"/>
        <v>Manutenção</v>
      </c>
      <c r="Q169" s="14" t="str">
        <f>INDEX(Cadastro!$E$2:$E$9,MATCH(Banco!B169,Cadastro!$D$2:$D$9,0))</f>
        <v>São Paulo ( Industrial )</v>
      </c>
      <c r="R169" s="13">
        <f t="shared" si="11"/>
        <v>524.28</v>
      </c>
      <c r="S169" s="13" t="str">
        <f t="shared" si="12"/>
        <v/>
      </c>
      <c r="T169" s="14" t="str">
        <f>IFERROR(INDEX(Cadastro!$H$2:$H$5,MATCH(Banco!D169,Cadastro!$G$2:$G$5,0)),"Outras Areas")</f>
        <v>Outras Areas</v>
      </c>
      <c r="U169" s="37">
        <f t="shared" si="13"/>
        <v>524.28</v>
      </c>
      <c r="V169" s="37">
        <f t="shared" si="14"/>
        <v>0</v>
      </c>
    </row>
    <row r="170" spans="1:22" s="10" customFormat="1" x14ac:dyDescent="0.2">
      <c r="A170" s="9">
        <v>8325</v>
      </c>
      <c r="B170" s="9">
        <v>28</v>
      </c>
      <c r="C170" s="10" t="s">
        <v>2</v>
      </c>
      <c r="D170" s="10">
        <v>27</v>
      </c>
      <c r="E170" s="10" t="s">
        <v>83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2" t="str">
        <f t="shared" si="10"/>
        <v>Manutenção</v>
      </c>
      <c r="Q170" s="14" t="str">
        <f>INDEX(Cadastro!$E$2:$E$9,MATCH(Banco!B170,Cadastro!$D$2:$D$9,0))</f>
        <v>São Paulo ( Industrial )</v>
      </c>
      <c r="R170" s="13">
        <f t="shared" si="11"/>
        <v>0</v>
      </c>
      <c r="S170" s="13" t="str">
        <f t="shared" si="12"/>
        <v/>
      </c>
      <c r="T170" s="14" t="str">
        <f>IFERROR(INDEX(Cadastro!$H$2:$H$5,MATCH(Banco!D170,Cadastro!$G$2:$G$5,0)),"Outras Areas")</f>
        <v>Outras Areas</v>
      </c>
      <c r="U170" s="37">
        <f t="shared" si="13"/>
        <v>0</v>
      </c>
      <c r="V170" s="37">
        <f t="shared" si="14"/>
        <v>0</v>
      </c>
    </row>
    <row r="171" spans="1:22" x14ac:dyDescent="0.2">
      <c r="A171" s="9">
        <v>8325</v>
      </c>
      <c r="B171" s="9">
        <v>28</v>
      </c>
      <c r="C171" s="10" t="s">
        <v>2</v>
      </c>
      <c r="D171" s="10">
        <v>33</v>
      </c>
      <c r="E171" s="10" t="s">
        <v>83</v>
      </c>
      <c r="F171" s="11">
        <v>0</v>
      </c>
      <c r="G171" s="11">
        <v>0</v>
      </c>
      <c r="H171" s="11">
        <v>0</v>
      </c>
      <c r="I171" s="11">
        <v>0</v>
      </c>
      <c r="J171" s="11">
        <v>1165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2" t="str">
        <f t="shared" si="10"/>
        <v>Manutenção</v>
      </c>
      <c r="Q171" s="14" t="str">
        <f>INDEX(Cadastro!$E$2:$E$9,MATCH(Banco!B171,Cadastro!$D$2:$D$9,0))</f>
        <v>São Paulo ( Industrial )</v>
      </c>
      <c r="R171" s="13">
        <f t="shared" si="11"/>
        <v>1165</v>
      </c>
      <c r="S171" s="13" t="str">
        <f t="shared" si="12"/>
        <v/>
      </c>
      <c r="T171" s="14" t="str">
        <f>IFERROR(INDEX(Cadastro!$H$2:$H$5,MATCH(Banco!D171,Cadastro!$G$2:$G$5,0)),"Outras Areas")</f>
        <v>Distribuição</v>
      </c>
      <c r="U171" s="37">
        <f t="shared" si="13"/>
        <v>1165</v>
      </c>
      <c r="V171" s="37">
        <f t="shared" si="14"/>
        <v>0</v>
      </c>
    </row>
    <row r="172" spans="1:22" x14ac:dyDescent="0.2">
      <c r="A172" s="9">
        <v>8325</v>
      </c>
      <c r="B172" s="9">
        <v>28</v>
      </c>
      <c r="C172" s="10" t="s">
        <v>2</v>
      </c>
      <c r="D172" s="10">
        <v>35</v>
      </c>
      <c r="E172" s="10" t="s">
        <v>83</v>
      </c>
      <c r="F172" s="11">
        <v>10038.65</v>
      </c>
      <c r="G172" s="11">
        <v>10866.08</v>
      </c>
      <c r="H172" s="11">
        <v>7286.73</v>
      </c>
      <c r="I172" s="11">
        <v>7002.89</v>
      </c>
      <c r="J172" s="11">
        <v>9353.06</v>
      </c>
      <c r="K172" s="11">
        <v>6607.61</v>
      </c>
      <c r="L172" s="11">
        <v>6584.82</v>
      </c>
      <c r="M172" s="11">
        <v>19378.72</v>
      </c>
      <c r="N172" s="11">
        <v>15886.03</v>
      </c>
      <c r="O172" s="11">
        <v>12021.49</v>
      </c>
      <c r="P172" s="12" t="str">
        <f t="shared" si="10"/>
        <v>Manutenção</v>
      </c>
      <c r="Q172" s="14" t="str">
        <f>INDEX(Cadastro!$E$2:$E$9,MATCH(Banco!B172,Cadastro!$D$2:$D$9,0))</f>
        <v>São Paulo ( Industrial )</v>
      </c>
      <c r="R172" s="13">
        <f t="shared" si="11"/>
        <v>105026.08</v>
      </c>
      <c r="S172" s="13" t="str">
        <f t="shared" si="12"/>
        <v/>
      </c>
      <c r="T172" s="14" t="str">
        <f>IFERROR(INDEX(Cadastro!$H$2:$H$5,MATCH(Banco!D172,Cadastro!$G$2:$G$5,0)),"Outras Areas")</f>
        <v>Distribuição</v>
      </c>
      <c r="U172" s="37">
        <f t="shared" si="13"/>
        <v>44547.409999999996</v>
      </c>
      <c r="V172" s="37">
        <f t="shared" si="14"/>
        <v>60478.67</v>
      </c>
    </row>
    <row r="173" spans="1:22" s="10" customFormat="1" x14ac:dyDescent="0.2">
      <c r="A173" s="9">
        <v>8325</v>
      </c>
      <c r="B173" s="9">
        <v>30</v>
      </c>
      <c r="C173" s="10" t="s">
        <v>2</v>
      </c>
      <c r="D173" s="10">
        <v>8</v>
      </c>
      <c r="E173" s="10" t="s">
        <v>83</v>
      </c>
      <c r="F173" s="11">
        <v>724.5</v>
      </c>
      <c r="G173" s="11">
        <v>25</v>
      </c>
      <c r="H173" s="11">
        <v>924.15</v>
      </c>
      <c r="I173" s="11">
        <v>72.680000000000007</v>
      </c>
      <c r="J173" s="11">
        <v>2643.37</v>
      </c>
      <c r="K173" s="11">
        <v>258.81</v>
      </c>
      <c r="L173" s="11">
        <v>251.51</v>
      </c>
      <c r="M173" s="11">
        <v>315.77999999999997</v>
      </c>
      <c r="N173" s="11">
        <v>254.73</v>
      </c>
      <c r="O173" s="11">
        <v>254.73</v>
      </c>
      <c r="P173" s="12" t="str">
        <f t="shared" si="10"/>
        <v>Manutenção</v>
      </c>
      <c r="Q173" s="14" t="str">
        <f>INDEX(Cadastro!$E$2:$E$9,MATCH(Banco!B173,Cadastro!$D$2:$D$9,0))</f>
        <v>Bahia</v>
      </c>
      <c r="R173" s="13">
        <f t="shared" si="11"/>
        <v>5725.2599999999993</v>
      </c>
      <c r="S173" s="13" t="str">
        <f t="shared" si="12"/>
        <v/>
      </c>
      <c r="T173" s="14" t="str">
        <f>IFERROR(INDEX(Cadastro!$H$2:$H$5,MATCH(Banco!D173,Cadastro!$G$2:$G$5,0)),"Outras Areas")</f>
        <v>Outras Areas</v>
      </c>
      <c r="U173" s="37">
        <f t="shared" si="13"/>
        <v>4389.7</v>
      </c>
      <c r="V173" s="37">
        <f t="shared" si="14"/>
        <v>1335.56</v>
      </c>
    </row>
    <row r="174" spans="1:22" x14ac:dyDescent="0.2">
      <c r="A174" s="9">
        <v>8325</v>
      </c>
      <c r="B174" s="9">
        <v>30</v>
      </c>
      <c r="C174" s="10" t="s">
        <v>2</v>
      </c>
      <c r="D174" s="10">
        <v>35</v>
      </c>
      <c r="E174" s="10" t="s">
        <v>83</v>
      </c>
      <c r="F174" s="11">
        <v>1086.72</v>
      </c>
      <c r="G174" s="11">
        <v>37.5</v>
      </c>
      <c r="H174" s="11">
        <v>1386.2</v>
      </c>
      <c r="I174" s="11">
        <v>109.03</v>
      </c>
      <c r="J174" s="11">
        <v>3965.03</v>
      </c>
      <c r="K174" s="11">
        <v>387.24</v>
      </c>
      <c r="L174" s="11">
        <v>377.26</v>
      </c>
      <c r="M174" s="11">
        <v>763.67</v>
      </c>
      <c r="N174" s="11">
        <v>4191.53</v>
      </c>
      <c r="O174" s="11">
        <v>839.22</v>
      </c>
      <c r="P174" s="12" t="str">
        <f t="shared" si="10"/>
        <v>Manutenção</v>
      </c>
      <c r="Q174" s="14" t="str">
        <f>INDEX(Cadastro!$E$2:$E$9,MATCH(Banco!B174,Cadastro!$D$2:$D$9,0))</f>
        <v>Bahia</v>
      </c>
      <c r="R174" s="13">
        <f t="shared" si="11"/>
        <v>13143.4</v>
      </c>
      <c r="S174" s="13" t="str">
        <f t="shared" si="12"/>
        <v/>
      </c>
      <c r="T174" s="14" t="str">
        <f>IFERROR(INDEX(Cadastro!$H$2:$H$5,MATCH(Banco!D174,Cadastro!$G$2:$G$5,0)),"Outras Areas")</f>
        <v>Distribuição</v>
      </c>
      <c r="U174" s="37">
        <f t="shared" si="13"/>
        <v>6584.4800000000005</v>
      </c>
      <c r="V174" s="37">
        <f t="shared" si="14"/>
        <v>6558.92</v>
      </c>
    </row>
    <row r="175" spans="1:22" s="10" customFormat="1" x14ac:dyDescent="0.2">
      <c r="A175" s="9">
        <v>8325</v>
      </c>
      <c r="B175" s="9">
        <v>30</v>
      </c>
      <c r="C175" s="10" t="s">
        <v>3</v>
      </c>
      <c r="D175" s="10">
        <v>8</v>
      </c>
      <c r="E175" s="10" t="s">
        <v>83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2012.66</v>
      </c>
      <c r="M175" s="11">
        <v>0</v>
      </c>
      <c r="N175" s="11">
        <v>0</v>
      </c>
      <c r="O175" s="11">
        <v>0</v>
      </c>
      <c r="P175" s="12" t="str">
        <f t="shared" si="10"/>
        <v>Manutenção</v>
      </c>
      <c r="Q175" s="14" t="str">
        <f>INDEX(Cadastro!$E$2:$E$9,MATCH(Banco!B175,Cadastro!$D$2:$D$9,0))</f>
        <v>Bahia</v>
      </c>
      <c r="R175" s="13">
        <f t="shared" si="11"/>
        <v>2012.66</v>
      </c>
      <c r="S175" s="13" t="str">
        <f t="shared" si="12"/>
        <v/>
      </c>
      <c r="T175" s="14" t="str">
        <f>IFERROR(INDEX(Cadastro!$H$2:$H$5,MATCH(Banco!D175,Cadastro!$G$2:$G$5,0)),"Outras Areas")</f>
        <v>Outras Areas</v>
      </c>
      <c r="U175" s="37">
        <f t="shared" si="13"/>
        <v>0</v>
      </c>
      <c r="V175" s="37">
        <f t="shared" si="14"/>
        <v>2012.66</v>
      </c>
    </row>
    <row r="176" spans="1:22" s="10" customFormat="1" x14ac:dyDescent="0.2">
      <c r="A176" s="9">
        <v>8325</v>
      </c>
      <c r="B176" s="9">
        <v>30</v>
      </c>
      <c r="C176" s="10" t="s">
        <v>3</v>
      </c>
      <c r="D176" s="10">
        <v>14</v>
      </c>
      <c r="E176" s="10" t="s">
        <v>83</v>
      </c>
      <c r="F176" s="11">
        <v>0</v>
      </c>
      <c r="G176" s="11">
        <v>1200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2" t="str">
        <f t="shared" si="10"/>
        <v>Manutenção</v>
      </c>
      <c r="Q176" s="14" t="str">
        <f>INDEX(Cadastro!$E$2:$E$9,MATCH(Banco!B176,Cadastro!$D$2:$D$9,0))</f>
        <v>Bahia</v>
      </c>
      <c r="R176" s="13">
        <f t="shared" si="11"/>
        <v>1200</v>
      </c>
      <c r="S176" s="13" t="str">
        <f t="shared" si="12"/>
        <v/>
      </c>
      <c r="T176" s="14" t="str">
        <f>IFERROR(INDEX(Cadastro!$H$2:$H$5,MATCH(Banco!D176,Cadastro!$G$2:$G$5,0)),"Outras Areas")</f>
        <v>Outras Areas</v>
      </c>
      <c r="U176" s="37">
        <f t="shared" si="13"/>
        <v>1200</v>
      </c>
      <c r="V176" s="37">
        <f t="shared" si="14"/>
        <v>0</v>
      </c>
    </row>
    <row r="177" spans="1:22" s="10" customFormat="1" x14ac:dyDescent="0.2">
      <c r="A177" s="9">
        <v>8325</v>
      </c>
      <c r="B177" s="9">
        <v>30</v>
      </c>
      <c r="C177" s="10" t="s">
        <v>3</v>
      </c>
      <c r="D177" s="10">
        <v>40</v>
      </c>
      <c r="E177" s="10" t="s">
        <v>83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28.7</v>
      </c>
      <c r="L177" s="11">
        <v>0</v>
      </c>
      <c r="M177" s="11">
        <v>28.7</v>
      </c>
      <c r="N177" s="11">
        <v>0</v>
      </c>
      <c r="O177" s="11">
        <v>0</v>
      </c>
      <c r="P177" s="12" t="str">
        <f t="shared" si="10"/>
        <v>Manutenção</v>
      </c>
      <c r="Q177" s="14" t="str">
        <f>INDEX(Cadastro!$E$2:$E$9,MATCH(Banco!B177,Cadastro!$D$2:$D$9,0))</f>
        <v>Bahia</v>
      </c>
      <c r="R177" s="13">
        <f t="shared" si="11"/>
        <v>57.4</v>
      </c>
      <c r="S177" s="13" t="str">
        <f t="shared" si="12"/>
        <v/>
      </c>
      <c r="T177" s="14" t="str">
        <f>IFERROR(INDEX(Cadastro!$H$2:$H$5,MATCH(Banco!D177,Cadastro!$G$2:$G$5,0)),"Outras Areas")</f>
        <v>Outras Areas</v>
      </c>
      <c r="U177" s="37">
        <f t="shared" si="13"/>
        <v>0</v>
      </c>
      <c r="V177" s="37">
        <f t="shared" si="14"/>
        <v>57.4</v>
      </c>
    </row>
    <row r="178" spans="1:22" s="10" customFormat="1" x14ac:dyDescent="0.2">
      <c r="A178" s="9">
        <v>8325</v>
      </c>
      <c r="B178" s="9">
        <v>31</v>
      </c>
      <c r="C178" s="10" t="s">
        <v>2</v>
      </c>
      <c r="D178" s="10">
        <v>8</v>
      </c>
      <c r="E178" s="10" t="s">
        <v>83</v>
      </c>
      <c r="F178" s="11">
        <v>1102.29</v>
      </c>
      <c r="G178" s="11">
        <v>480</v>
      </c>
      <c r="H178" s="11">
        <v>1859.34</v>
      </c>
      <c r="I178" s="11">
        <v>140</v>
      </c>
      <c r="J178" s="11">
        <v>4262.5600000000004</v>
      </c>
      <c r="K178" s="11">
        <v>668</v>
      </c>
      <c r="L178" s="11">
        <v>177.31</v>
      </c>
      <c r="M178" s="11">
        <v>449.11</v>
      </c>
      <c r="N178" s="11">
        <v>1357.75</v>
      </c>
      <c r="O178" s="11">
        <v>42</v>
      </c>
      <c r="P178" s="12" t="str">
        <f t="shared" si="10"/>
        <v>Manutenção</v>
      </c>
      <c r="Q178" s="14" t="str">
        <f>INDEX(Cadastro!$E$2:$E$9,MATCH(Banco!B178,Cadastro!$D$2:$D$9,0))</f>
        <v>Imperatriz</v>
      </c>
      <c r="R178" s="13">
        <f t="shared" si="11"/>
        <v>10538.36</v>
      </c>
      <c r="S178" s="13" t="str">
        <f t="shared" si="12"/>
        <v/>
      </c>
      <c r="T178" s="14" t="str">
        <f>IFERROR(INDEX(Cadastro!$H$2:$H$5,MATCH(Banco!D178,Cadastro!$G$2:$G$5,0)),"Outras Areas")</f>
        <v>Outras Areas</v>
      </c>
      <c r="U178" s="37">
        <f t="shared" si="13"/>
        <v>7844.1900000000005</v>
      </c>
      <c r="V178" s="37">
        <f t="shared" si="14"/>
        <v>2694.17</v>
      </c>
    </row>
    <row r="179" spans="1:22" x14ac:dyDescent="0.2">
      <c r="A179" s="9">
        <v>8325</v>
      </c>
      <c r="B179" s="9">
        <v>31</v>
      </c>
      <c r="C179" s="10" t="s">
        <v>2</v>
      </c>
      <c r="D179" s="10">
        <v>33</v>
      </c>
      <c r="E179" s="10" t="s">
        <v>83</v>
      </c>
      <c r="F179" s="11">
        <v>81.5</v>
      </c>
      <c r="G179" s="11">
        <v>240</v>
      </c>
      <c r="H179" s="11">
        <v>369.66</v>
      </c>
      <c r="I179" s="11">
        <v>70</v>
      </c>
      <c r="J179" s="11">
        <v>641.29</v>
      </c>
      <c r="K179" s="11">
        <v>116.5</v>
      </c>
      <c r="L179" s="11">
        <v>88.65</v>
      </c>
      <c r="M179" s="11">
        <v>160.94999999999999</v>
      </c>
      <c r="N179" s="11">
        <v>678.87</v>
      </c>
      <c r="O179" s="11">
        <v>21</v>
      </c>
      <c r="P179" s="12" t="str">
        <f t="shared" si="10"/>
        <v>Manutenção</v>
      </c>
      <c r="Q179" s="14" t="str">
        <f>INDEX(Cadastro!$E$2:$E$9,MATCH(Banco!B179,Cadastro!$D$2:$D$9,0))</f>
        <v>Imperatriz</v>
      </c>
      <c r="R179" s="13">
        <f t="shared" si="11"/>
        <v>2468.42</v>
      </c>
      <c r="S179" s="13" t="str">
        <f t="shared" si="12"/>
        <v/>
      </c>
      <c r="T179" s="14" t="str">
        <f>IFERROR(INDEX(Cadastro!$H$2:$H$5,MATCH(Banco!D179,Cadastro!$G$2:$G$5,0)),"Outras Areas")</f>
        <v>Distribuição</v>
      </c>
      <c r="U179" s="37">
        <f t="shared" si="13"/>
        <v>1402.45</v>
      </c>
      <c r="V179" s="37">
        <f t="shared" si="14"/>
        <v>1065.97</v>
      </c>
    </row>
    <row r="180" spans="1:22" x14ac:dyDescent="0.2">
      <c r="A180" s="9">
        <v>8325</v>
      </c>
      <c r="B180" s="9">
        <v>31</v>
      </c>
      <c r="C180" s="10" t="s">
        <v>2</v>
      </c>
      <c r="D180" s="10">
        <v>35</v>
      </c>
      <c r="E180" s="10" t="s">
        <v>83</v>
      </c>
      <c r="F180" s="11">
        <v>0</v>
      </c>
      <c r="G180" s="11">
        <v>0</v>
      </c>
      <c r="H180" s="11">
        <v>2486</v>
      </c>
      <c r="I180" s="11">
        <v>2645</v>
      </c>
      <c r="J180" s="11">
        <v>890.75</v>
      </c>
      <c r="K180" s="11">
        <v>12236.39</v>
      </c>
      <c r="L180" s="11">
        <v>12656.99</v>
      </c>
      <c r="M180" s="11">
        <v>12236.39</v>
      </c>
      <c r="N180" s="11">
        <v>12236.39</v>
      </c>
      <c r="O180" s="11">
        <v>15110.49</v>
      </c>
      <c r="P180" s="12" t="str">
        <f t="shared" si="10"/>
        <v>Manutenção</v>
      </c>
      <c r="Q180" s="14" t="str">
        <f>INDEX(Cadastro!$E$2:$E$9,MATCH(Banco!B180,Cadastro!$D$2:$D$9,0))</f>
        <v>Imperatriz</v>
      </c>
      <c r="R180" s="13">
        <f t="shared" si="11"/>
        <v>70498.399999999994</v>
      </c>
      <c r="S180" s="13" t="str">
        <f t="shared" si="12"/>
        <v/>
      </c>
      <c r="T180" s="14" t="str">
        <f>IFERROR(INDEX(Cadastro!$H$2:$H$5,MATCH(Banco!D180,Cadastro!$G$2:$G$5,0)),"Outras Areas")</f>
        <v>Distribuição</v>
      </c>
      <c r="U180" s="37">
        <f t="shared" si="13"/>
        <v>6021.75</v>
      </c>
      <c r="V180" s="37">
        <f t="shared" si="14"/>
        <v>64476.649999999994</v>
      </c>
    </row>
    <row r="181" spans="1:22" s="10" customFormat="1" x14ac:dyDescent="0.2">
      <c r="A181" s="9">
        <v>8325</v>
      </c>
      <c r="B181" s="9">
        <v>31</v>
      </c>
      <c r="C181" s="10" t="s">
        <v>3</v>
      </c>
      <c r="D181" s="10">
        <v>8</v>
      </c>
      <c r="E181" s="10" t="s">
        <v>83</v>
      </c>
      <c r="F181" s="11">
        <v>0</v>
      </c>
      <c r="G181" s="11">
        <v>0</v>
      </c>
      <c r="H181" s="11">
        <v>0</v>
      </c>
      <c r="I181" s="11">
        <v>0</v>
      </c>
      <c r="J181" s="11">
        <v>189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2" t="str">
        <f t="shared" si="10"/>
        <v>Manutenção</v>
      </c>
      <c r="Q181" s="14" t="str">
        <f>INDEX(Cadastro!$E$2:$E$9,MATCH(Banco!B181,Cadastro!$D$2:$D$9,0))</f>
        <v>Imperatriz</v>
      </c>
      <c r="R181" s="13">
        <f t="shared" si="11"/>
        <v>189</v>
      </c>
      <c r="S181" s="13" t="str">
        <f t="shared" si="12"/>
        <v/>
      </c>
      <c r="T181" s="14" t="str">
        <f>IFERROR(INDEX(Cadastro!$H$2:$H$5,MATCH(Banco!D181,Cadastro!$G$2:$G$5,0)),"Outras Areas")</f>
        <v>Outras Areas</v>
      </c>
      <c r="U181" s="37">
        <f t="shared" si="13"/>
        <v>189</v>
      </c>
      <c r="V181" s="37">
        <f t="shared" si="14"/>
        <v>0</v>
      </c>
    </row>
    <row r="182" spans="1:22" x14ac:dyDescent="0.2">
      <c r="A182" s="9">
        <v>8325</v>
      </c>
      <c r="B182" s="9">
        <v>31</v>
      </c>
      <c r="C182" s="10" t="s">
        <v>3</v>
      </c>
      <c r="D182" s="10">
        <v>35</v>
      </c>
      <c r="E182" s="10" t="s">
        <v>83</v>
      </c>
      <c r="F182" s="11">
        <v>0</v>
      </c>
      <c r="G182" s="11">
        <v>0</v>
      </c>
      <c r="H182" s="11">
        <v>7535.75</v>
      </c>
      <c r="I182" s="11">
        <v>1447.26</v>
      </c>
      <c r="J182" s="11">
        <v>1654.24</v>
      </c>
      <c r="K182" s="11">
        <v>11756.53</v>
      </c>
      <c r="L182" s="11">
        <v>12571.53</v>
      </c>
      <c r="M182" s="11">
        <v>11756.53</v>
      </c>
      <c r="N182" s="11">
        <v>12228.53</v>
      </c>
      <c r="O182" s="11">
        <v>11756.53</v>
      </c>
      <c r="P182" s="12" t="str">
        <f t="shared" si="10"/>
        <v>Manutenção</v>
      </c>
      <c r="Q182" s="14" t="str">
        <f>INDEX(Cadastro!$E$2:$E$9,MATCH(Banco!B182,Cadastro!$D$2:$D$9,0))</f>
        <v>Imperatriz</v>
      </c>
      <c r="R182" s="13">
        <f t="shared" si="11"/>
        <v>70706.899999999994</v>
      </c>
      <c r="S182" s="13" t="str">
        <f t="shared" si="12"/>
        <v/>
      </c>
      <c r="T182" s="14" t="str">
        <f>IFERROR(INDEX(Cadastro!$H$2:$H$5,MATCH(Banco!D182,Cadastro!$G$2:$G$5,0)),"Outras Areas")</f>
        <v>Distribuição</v>
      </c>
      <c r="U182" s="37">
        <f t="shared" si="13"/>
        <v>10637.25</v>
      </c>
      <c r="V182" s="37">
        <f t="shared" si="14"/>
        <v>60069.65</v>
      </c>
    </row>
    <row r="183" spans="1:22" s="10" customFormat="1" x14ac:dyDescent="0.2">
      <c r="A183" s="9">
        <v>8325</v>
      </c>
      <c r="B183" s="9">
        <v>73</v>
      </c>
      <c r="C183" s="10" t="s">
        <v>2</v>
      </c>
      <c r="D183" s="10">
        <v>1</v>
      </c>
      <c r="E183" s="10" t="s">
        <v>83</v>
      </c>
      <c r="F183" s="11">
        <v>460.72</v>
      </c>
      <c r="G183" s="11">
        <v>68167.47</v>
      </c>
      <c r="H183" s="11">
        <v>323.83</v>
      </c>
      <c r="I183" s="11">
        <v>0</v>
      </c>
      <c r="J183" s="11">
        <v>982.06</v>
      </c>
      <c r="K183" s="11">
        <v>9.1</v>
      </c>
      <c r="L183" s="11">
        <v>519.67999999999995</v>
      </c>
      <c r="M183" s="11">
        <v>135.04</v>
      </c>
      <c r="N183" s="11">
        <v>843.75</v>
      </c>
      <c r="O183" s="11">
        <v>139.88999999999999</v>
      </c>
      <c r="P183" s="12" t="str">
        <f t="shared" si="10"/>
        <v>Manutenção</v>
      </c>
      <c r="Q183" s="14" t="str">
        <f>INDEX(Cadastro!$E$2:$E$9,MATCH(Banco!B183,Cadastro!$D$2:$D$9,0))</f>
        <v>Ananindeua</v>
      </c>
      <c r="R183" s="13">
        <f t="shared" si="11"/>
        <v>71581.539999999994</v>
      </c>
      <c r="S183" s="13" t="str">
        <f t="shared" si="12"/>
        <v/>
      </c>
      <c r="T183" s="14" t="str">
        <f>IFERROR(INDEX(Cadastro!$H$2:$H$5,MATCH(Banco!D183,Cadastro!$G$2:$G$5,0)),"Outras Areas")</f>
        <v>Outras Areas</v>
      </c>
      <c r="U183" s="37">
        <f t="shared" si="13"/>
        <v>69934.080000000002</v>
      </c>
      <c r="V183" s="37">
        <f t="shared" si="14"/>
        <v>1647.46</v>
      </c>
    </row>
    <row r="184" spans="1:22" s="10" customFormat="1" x14ac:dyDescent="0.2">
      <c r="A184" s="9">
        <v>8325</v>
      </c>
      <c r="B184" s="9">
        <v>73</v>
      </c>
      <c r="C184" s="10" t="s">
        <v>2</v>
      </c>
      <c r="D184" s="10">
        <v>8</v>
      </c>
      <c r="E184" s="10" t="s">
        <v>83</v>
      </c>
      <c r="F184" s="11">
        <v>0</v>
      </c>
      <c r="G184" s="11">
        <v>4473.4399999999996</v>
      </c>
      <c r="H184" s="11">
        <v>1785</v>
      </c>
      <c r="I184" s="11">
        <v>0</v>
      </c>
      <c r="J184" s="11">
        <v>491.04</v>
      </c>
      <c r="K184" s="11">
        <v>0</v>
      </c>
      <c r="L184" s="11">
        <v>0</v>
      </c>
      <c r="M184" s="11">
        <v>0</v>
      </c>
      <c r="N184" s="11">
        <v>0</v>
      </c>
      <c r="O184" s="11">
        <v>322</v>
      </c>
      <c r="P184" s="12" t="str">
        <f t="shared" si="10"/>
        <v>Manutenção</v>
      </c>
      <c r="Q184" s="14" t="str">
        <f>INDEX(Cadastro!$E$2:$E$9,MATCH(Banco!B184,Cadastro!$D$2:$D$9,0))</f>
        <v>Ananindeua</v>
      </c>
      <c r="R184" s="13">
        <f t="shared" si="11"/>
        <v>7071.48</v>
      </c>
      <c r="S184" s="13" t="str">
        <f t="shared" si="12"/>
        <v/>
      </c>
      <c r="T184" s="14" t="str">
        <f>IFERROR(INDEX(Cadastro!$H$2:$H$5,MATCH(Banco!D184,Cadastro!$G$2:$G$5,0)),"Outras Areas")</f>
        <v>Outras Areas</v>
      </c>
      <c r="U184" s="37">
        <f t="shared" si="13"/>
        <v>6749.48</v>
      </c>
      <c r="V184" s="37">
        <f t="shared" si="14"/>
        <v>322</v>
      </c>
    </row>
    <row r="185" spans="1:22" x14ac:dyDescent="0.2">
      <c r="A185" s="9">
        <v>8325</v>
      </c>
      <c r="B185" s="9">
        <v>73</v>
      </c>
      <c r="C185" s="10" t="s">
        <v>2</v>
      </c>
      <c r="D185" s="10">
        <v>33</v>
      </c>
      <c r="E185" s="10" t="s">
        <v>83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2" t="str">
        <f t="shared" si="10"/>
        <v>Manutenção</v>
      </c>
      <c r="Q185" s="14" t="str">
        <f>INDEX(Cadastro!$E$2:$E$9,MATCH(Banco!B185,Cadastro!$D$2:$D$9,0))</f>
        <v>Ananindeua</v>
      </c>
      <c r="R185" s="13">
        <f t="shared" si="11"/>
        <v>0</v>
      </c>
      <c r="S185" s="13" t="str">
        <f t="shared" si="12"/>
        <v/>
      </c>
      <c r="T185" s="14" t="str">
        <f>IFERROR(INDEX(Cadastro!$H$2:$H$5,MATCH(Banco!D185,Cadastro!$G$2:$G$5,0)),"Outras Areas")</f>
        <v>Distribuição</v>
      </c>
      <c r="U185" s="37">
        <f t="shared" si="13"/>
        <v>0</v>
      </c>
      <c r="V185" s="37">
        <f t="shared" si="14"/>
        <v>0</v>
      </c>
    </row>
    <row r="186" spans="1:22" x14ac:dyDescent="0.2">
      <c r="A186" s="9">
        <v>8325</v>
      </c>
      <c r="B186" s="9">
        <v>73</v>
      </c>
      <c r="C186" s="10" t="s">
        <v>2</v>
      </c>
      <c r="D186" s="10">
        <v>35</v>
      </c>
      <c r="E186" s="10" t="s">
        <v>83</v>
      </c>
      <c r="F186" s="11">
        <v>7830.42</v>
      </c>
      <c r="G186" s="11">
        <v>4176.8599999999997</v>
      </c>
      <c r="H186" s="11">
        <v>6546.98</v>
      </c>
      <c r="I186" s="11">
        <v>4368.59</v>
      </c>
      <c r="J186" s="11">
        <v>4755.37</v>
      </c>
      <c r="K186" s="11">
        <v>4670.0600000000004</v>
      </c>
      <c r="L186" s="11">
        <v>4891.05</v>
      </c>
      <c r="M186" s="11">
        <v>4736.63</v>
      </c>
      <c r="N186" s="11">
        <v>4709.08</v>
      </c>
      <c r="O186" s="11">
        <v>3965.52</v>
      </c>
      <c r="P186" s="12" t="str">
        <f t="shared" si="10"/>
        <v>Manutenção</v>
      </c>
      <c r="Q186" s="14" t="str">
        <f>INDEX(Cadastro!$E$2:$E$9,MATCH(Banco!B186,Cadastro!$D$2:$D$9,0))</f>
        <v>Ananindeua</v>
      </c>
      <c r="R186" s="13">
        <f t="shared" si="11"/>
        <v>50650.559999999998</v>
      </c>
      <c r="S186" s="13" t="str">
        <f t="shared" si="12"/>
        <v/>
      </c>
      <c r="T186" s="14" t="str">
        <f>IFERROR(INDEX(Cadastro!$H$2:$H$5,MATCH(Banco!D186,Cadastro!$G$2:$G$5,0)),"Outras Areas")</f>
        <v>Distribuição</v>
      </c>
      <c r="U186" s="37">
        <f t="shared" si="13"/>
        <v>27678.219999999998</v>
      </c>
      <c r="V186" s="37">
        <f t="shared" si="14"/>
        <v>22972.34</v>
      </c>
    </row>
    <row r="187" spans="1:22" s="10" customFormat="1" x14ac:dyDescent="0.2">
      <c r="A187" s="9">
        <v>8325</v>
      </c>
      <c r="B187" s="9">
        <v>73</v>
      </c>
      <c r="C187" s="10" t="s">
        <v>3</v>
      </c>
      <c r="D187" s="10">
        <v>8</v>
      </c>
      <c r="E187" s="10" t="s">
        <v>83</v>
      </c>
      <c r="F187" s="11">
        <v>0</v>
      </c>
      <c r="G187" s="11">
        <v>0</v>
      </c>
      <c r="H187" s="11">
        <v>0</v>
      </c>
      <c r="I187" s="11">
        <v>0</v>
      </c>
      <c r="J187" s="11">
        <v>491.04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2" t="str">
        <f t="shared" si="10"/>
        <v>Manutenção</v>
      </c>
      <c r="Q187" s="14" t="str">
        <f>INDEX(Cadastro!$E$2:$E$9,MATCH(Banco!B187,Cadastro!$D$2:$D$9,0))</f>
        <v>Ananindeua</v>
      </c>
      <c r="R187" s="13">
        <f t="shared" si="11"/>
        <v>491.04</v>
      </c>
      <c r="S187" s="13" t="str">
        <f t="shared" si="12"/>
        <v/>
      </c>
      <c r="T187" s="14" t="str">
        <f>IFERROR(INDEX(Cadastro!$H$2:$H$5,MATCH(Banco!D187,Cadastro!$G$2:$G$5,0)),"Outras Areas")</f>
        <v>Outras Areas</v>
      </c>
      <c r="U187" s="37">
        <f t="shared" si="13"/>
        <v>491.04</v>
      </c>
      <c r="V187" s="37">
        <f t="shared" si="14"/>
        <v>0</v>
      </c>
    </row>
    <row r="188" spans="1:22" s="10" customFormat="1" x14ac:dyDescent="0.2">
      <c r="A188" s="9">
        <v>8325</v>
      </c>
      <c r="B188" s="9">
        <v>73</v>
      </c>
      <c r="C188" s="10" t="s">
        <v>3</v>
      </c>
      <c r="D188" s="10">
        <v>14</v>
      </c>
      <c r="E188" s="10" t="s">
        <v>83</v>
      </c>
      <c r="F188" s="11">
        <v>0</v>
      </c>
      <c r="G188" s="11">
        <v>1887.98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2" t="str">
        <f t="shared" si="10"/>
        <v>Manutenção</v>
      </c>
      <c r="Q188" s="14" t="str">
        <f>INDEX(Cadastro!$E$2:$E$9,MATCH(Banco!B188,Cadastro!$D$2:$D$9,0))</f>
        <v>Ananindeua</v>
      </c>
      <c r="R188" s="13">
        <f t="shared" si="11"/>
        <v>1887.98</v>
      </c>
      <c r="S188" s="13" t="str">
        <f t="shared" si="12"/>
        <v/>
      </c>
      <c r="T188" s="14" t="str">
        <f>IFERROR(INDEX(Cadastro!$H$2:$H$5,MATCH(Banco!D188,Cadastro!$G$2:$G$5,0)),"Outras Areas")</f>
        <v>Outras Areas</v>
      </c>
      <c r="U188" s="37">
        <f t="shared" si="13"/>
        <v>1887.98</v>
      </c>
      <c r="V188" s="37">
        <f t="shared" si="14"/>
        <v>0</v>
      </c>
    </row>
    <row r="189" spans="1:22" s="10" customFormat="1" x14ac:dyDescent="0.2">
      <c r="A189" s="9">
        <v>8325</v>
      </c>
      <c r="B189" s="9">
        <v>73</v>
      </c>
      <c r="C189" s="10" t="s">
        <v>3</v>
      </c>
      <c r="D189" s="10">
        <v>20</v>
      </c>
      <c r="E189" s="10" t="s">
        <v>83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2" t="str">
        <f t="shared" si="10"/>
        <v>Manutenção</v>
      </c>
      <c r="Q189" s="14" t="str">
        <f>INDEX(Cadastro!$E$2:$E$9,MATCH(Banco!B189,Cadastro!$D$2:$D$9,0))</f>
        <v>Ananindeua</v>
      </c>
      <c r="R189" s="13">
        <f t="shared" si="11"/>
        <v>0</v>
      </c>
      <c r="S189" s="13" t="str">
        <f t="shared" si="12"/>
        <v/>
      </c>
      <c r="T189" s="14" t="str">
        <f>IFERROR(INDEX(Cadastro!$H$2:$H$5,MATCH(Banco!D189,Cadastro!$G$2:$G$5,0)),"Outras Areas")</f>
        <v>Outras Areas</v>
      </c>
      <c r="U189" s="37">
        <f t="shared" si="13"/>
        <v>0</v>
      </c>
      <c r="V189" s="37">
        <f t="shared" si="14"/>
        <v>0</v>
      </c>
    </row>
    <row r="190" spans="1:22" x14ac:dyDescent="0.2">
      <c r="A190" s="9">
        <v>8325</v>
      </c>
      <c r="B190" s="9">
        <v>73</v>
      </c>
      <c r="C190" s="10" t="s">
        <v>3</v>
      </c>
      <c r="D190" s="10">
        <v>35</v>
      </c>
      <c r="E190" s="10" t="s">
        <v>83</v>
      </c>
      <c r="F190" s="11">
        <v>4638.3999999999996</v>
      </c>
      <c r="G190" s="11">
        <v>2344.14</v>
      </c>
      <c r="H190" s="11">
        <v>2269.33</v>
      </c>
      <c r="I190" s="11">
        <v>2163.0300000000002</v>
      </c>
      <c r="J190" s="11">
        <v>2461.1</v>
      </c>
      <c r="K190" s="11">
        <v>2770.04</v>
      </c>
      <c r="L190" s="11">
        <v>3198.96</v>
      </c>
      <c r="M190" s="11">
        <v>2955.37</v>
      </c>
      <c r="N190" s="11">
        <v>3212.83</v>
      </c>
      <c r="O190" s="11">
        <v>2469.27</v>
      </c>
      <c r="P190" s="12" t="str">
        <f t="shared" si="10"/>
        <v>Manutenção</v>
      </c>
      <c r="Q190" s="14" t="str">
        <f>INDEX(Cadastro!$E$2:$E$9,MATCH(Banco!B190,Cadastro!$D$2:$D$9,0))</f>
        <v>Ananindeua</v>
      </c>
      <c r="R190" s="13">
        <f t="shared" si="11"/>
        <v>28482.469999999998</v>
      </c>
      <c r="S190" s="13" t="str">
        <f t="shared" si="12"/>
        <v/>
      </c>
      <c r="T190" s="14" t="str">
        <f>IFERROR(INDEX(Cadastro!$H$2:$H$5,MATCH(Banco!D190,Cadastro!$G$2:$G$5,0)),"Outras Areas")</f>
        <v>Distribuição</v>
      </c>
      <c r="U190" s="37">
        <f t="shared" si="13"/>
        <v>13876</v>
      </c>
      <c r="V190" s="37">
        <f t="shared" si="14"/>
        <v>14606.47</v>
      </c>
    </row>
    <row r="191" spans="1:22" s="10" customFormat="1" x14ac:dyDescent="0.2">
      <c r="A191" s="9">
        <v>8325</v>
      </c>
      <c r="B191" s="9">
        <v>80</v>
      </c>
      <c r="C191" s="10" t="s">
        <v>3</v>
      </c>
      <c r="D191" s="10">
        <v>8</v>
      </c>
      <c r="E191" s="10" t="s">
        <v>83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12400</v>
      </c>
      <c r="L191" s="11">
        <v>12400</v>
      </c>
      <c r="M191" s="11">
        <v>0</v>
      </c>
      <c r="N191" s="11">
        <v>0</v>
      </c>
      <c r="O191" s="11">
        <v>0</v>
      </c>
      <c r="P191" s="12" t="str">
        <f t="shared" si="10"/>
        <v>Manutenção</v>
      </c>
      <c r="Q191" s="14" t="str">
        <f>INDEX(Cadastro!$E$2:$E$9,MATCH(Banco!B191,Cadastro!$D$2:$D$9,0))</f>
        <v>São Paulo ( Medicinal )</v>
      </c>
      <c r="R191" s="13">
        <f t="shared" si="11"/>
        <v>24800</v>
      </c>
      <c r="S191" s="13" t="str">
        <f t="shared" si="12"/>
        <v/>
      </c>
      <c r="T191" s="14" t="str">
        <f>IFERROR(INDEX(Cadastro!$H$2:$H$5,MATCH(Banco!D191,Cadastro!$G$2:$G$5,0)),"Outras Areas")</f>
        <v>Outras Areas</v>
      </c>
      <c r="U191" s="37">
        <f t="shared" si="13"/>
        <v>0</v>
      </c>
      <c r="V191" s="37">
        <f t="shared" si="14"/>
        <v>24800</v>
      </c>
    </row>
    <row r="192" spans="1:22" x14ac:dyDescent="0.2">
      <c r="A192" s="9">
        <v>8325</v>
      </c>
      <c r="B192" s="9">
        <v>80</v>
      </c>
      <c r="C192" s="10" t="s">
        <v>3</v>
      </c>
      <c r="D192" s="10">
        <v>35</v>
      </c>
      <c r="E192" s="10" t="s">
        <v>83</v>
      </c>
      <c r="F192" s="11">
        <v>8319.18</v>
      </c>
      <c r="G192" s="11">
        <v>8318.11</v>
      </c>
      <c r="H192" s="11">
        <v>4116.84</v>
      </c>
      <c r="I192" s="11">
        <v>5963.78</v>
      </c>
      <c r="J192" s="11">
        <v>5401.3</v>
      </c>
      <c r="K192" s="11">
        <v>4856.55</v>
      </c>
      <c r="L192" s="11">
        <v>4807.4399999999996</v>
      </c>
      <c r="M192" s="11">
        <v>4755.4799999999996</v>
      </c>
      <c r="N192" s="11">
        <v>4756.41</v>
      </c>
      <c r="O192" s="11">
        <v>308.54000000000002</v>
      </c>
      <c r="P192" s="12" t="str">
        <f t="shared" si="10"/>
        <v>Manutenção</v>
      </c>
      <c r="Q192" s="14" t="str">
        <f>INDEX(Cadastro!$E$2:$E$9,MATCH(Banco!B192,Cadastro!$D$2:$D$9,0))</f>
        <v>São Paulo ( Medicinal )</v>
      </c>
      <c r="R192" s="13">
        <f t="shared" si="11"/>
        <v>51603.630000000012</v>
      </c>
      <c r="S192" s="13" t="str">
        <f t="shared" si="12"/>
        <v/>
      </c>
      <c r="T192" s="14" t="str">
        <f>IFERROR(INDEX(Cadastro!$H$2:$H$5,MATCH(Banco!D192,Cadastro!$G$2:$G$5,0)),"Outras Areas")</f>
        <v>Distribuição</v>
      </c>
      <c r="U192" s="37">
        <f t="shared" si="13"/>
        <v>32119.21</v>
      </c>
      <c r="V192" s="37">
        <f t="shared" si="14"/>
        <v>19484.419999999998</v>
      </c>
    </row>
    <row r="193" spans="1:22" s="10" customFormat="1" x14ac:dyDescent="0.2">
      <c r="A193" s="9">
        <v>8325</v>
      </c>
      <c r="B193" s="9">
        <v>80</v>
      </c>
      <c r="C193" s="10" t="s">
        <v>3</v>
      </c>
      <c r="D193" s="10">
        <v>40</v>
      </c>
      <c r="E193" s="10" t="s">
        <v>83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188.28</v>
      </c>
      <c r="L193" s="11">
        <v>0</v>
      </c>
      <c r="M193" s="11">
        <v>43.05</v>
      </c>
      <c r="N193" s="11">
        <v>0</v>
      </c>
      <c r="O193" s="11">
        <v>0</v>
      </c>
      <c r="P193" s="12" t="str">
        <f t="shared" si="10"/>
        <v>Manutenção</v>
      </c>
      <c r="Q193" s="14" t="str">
        <f>INDEX(Cadastro!$E$2:$E$9,MATCH(Banco!B193,Cadastro!$D$2:$D$9,0))</f>
        <v>São Paulo ( Medicinal )</v>
      </c>
      <c r="R193" s="13">
        <f t="shared" si="11"/>
        <v>231.32999999999998</v>
      </c>
      <c r="S193" s="13" t="str">
        <f t="shared" si="12"/>
        <v/>
      </c>
      <c r="T193" s="14" t="str">
        <f>IFERROR(INDEX(Cadastro!$H$2:$H$5,MATCH(Banco!D193,Cadastro!$G$2:$G$5,0)),"Outras Areas")</f>
        <v>Outras Areas</v>
      </c>
      <c r="U193" s="37">
        <f t="shared" si="13"/>
        <v>0</v>
      </c>
      <c r="V193" s="37">
        <f t="shared" si="14"/>
        <v>231.32999999999998</v>
      </c>
    </row>
    <row r="194" spans="1:22" s="10" customFormat="1" x14ac:dyDescent="0.2">
      <c r="A194" s="9">
        <v>8325</v>
      </c>
      <c r="B194" s="9">
        <v>93</v>
      </c>
      <c r="C194" s="10" t="s">
        <v>2</v>
      </c>
      <c r="D194" s="10">
        <v>8</v>
      </c>
      <c r="E194" s="10" t="s">
        <v>83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2" t="str">
        <f t="shared" si="10"/>
        <v>Manutenção</v>
      </c>
      <c r="Q194" s="14" t="str">
        <f>INDEX(Cadastro!$E$2:$E$9,MATCH(Banco!B194,Cadastro!$D$2:$D$9,0))</f>
        <v>Pernambuco</v>
      </c>
      <c r="R194" s="13">
        <f t="shared" si="11"/>
        <v>0</v>
      </c>
      <c r="S194" s="13" t="str">
        <f t="shared" si="12"/>
        <v/>
      </c>
      <c r="T194" s="14" t="str">
        <f>IFERROR(INDEX(Cadastro!$H$2:$H$5,MATCH(Banco!D194,Cadastro!$G$2:$G$5,0)),"Outras Areas")</f>
        <v>Outras Areas</v>
      </c>
      <c r="U194" s="37">
        <f t="shared" si="13"/>
        <v>0</v>
      </c>
      <c r="V194" s="37">
        <f t="shared" si="14"/>
        <v>0</v>
      </c>
    </row>
    <row r="195" spans="1:22" x14ac:dyDescent="0.2">
      <c r="A195" s="9">
        <v>8325</v>
      </c>
      <c r="B195" s="9">
        <v>93</v>
      </c>
      <c r="C195" s="10" t="s">
        <v>2</v>
      </c>
      <c r="D195" s="10">
        <v>33</v>
      </c>
      <c r="E195" s="10" t="s">
        <v>83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2" t="str">
        <f t="shared" ref="P195:P258" si="15">IF(LEFT(A195,2)="81","RH",IF(LEFT(A195,2)="83","Manutenção",IF(LEFT(A195,2)="84","Frete","")))</f>
        <v>Manutenção</v>
      </c>
      <c r="Q195" s="14" t="str">
        <f>INDEX(Cadastro!$E$2:$E$9,MATCH(Banco!B195,Cadastro!$D$2:$D$9,0))</f>
        <v>Pernambuco</v>
      </c>
      <c r="R195" s="13">
        <f t="shared" ref="R195:R258" si="16">SUM(F195:O195)</f>
        <v>0</v>
      </c>
      <c r="S195" s="13" t="str">
        <f t="shared" ref="S195:S258" si="17">IF(P195="Frete",SUM(G195:O195),"")</f>
        <v/>
      </c>
      <c r="T195" s="14" t="str">
        <f>IFERROR(INDEX(Cadastro!$H$2:$H$5,MATCH(Banco!D195,Cadastro!$G$2:$G$5,0)),"Outras Areas")</f>
        <v>Distribuição</v>
      </c>
      <c r="U195" s="37">
        <f t="shared" ref="U195:U258" si="18">SUM(F195:J195)</f>
        <v>0</v>
      </c>
      <c r="V195" s="37">
        <f t="shared" ref="V195:V258" si="19">SUM(K195:O195)</f>
        <v>0</v>
      </c>
    </row>
    <row r="196" spans="1:22" x14ac:dyDescent="0.2">
      <c r="A196" s="9">
        <v>8325</v>
      </c>
      <c r="B196" s="9">
        <v>93</v>
      </c>
      <c r="C196" s="10" t="s">
        <v>2</v>
      </c>
      <c r="D196" s="10">
        <v>35</v>
      </c>
      <c r="E196" s="10" t="s">
        <v>83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3699.65</v>
      </c>
      <c r="N196" s="11">
        <v>0</v>
      </c>
      <c r="O196" s="11">
        <v>8415.5</v>
      </c>
      <c r="P196" s="12" t="str">
        <f t="shared" si="15"/>
        <v>Manutenção</v>
      </c>
      <c r="Q196" s="14" t="str">
        <f>INDEX(Cadastro!$E$2:$E$9,MATCH(Banco!B196,Cadastro!$D$2:$D$9,0))</f>
        <v>Pernambuco</v>
      </c>
      <c r="R196" s="13">
        <f t="shared" si="16"/>
        <v>12115.15</v>
      </c>
      <c r="S196" s="13" t="str">
        <f t="shared" si="17"/>
        <v/>
      </c>
      <c r="T196" s="14" t="str">
        <f>IFERROR(INDEX(Cadastro!$H$2:$H$5,MATCH(Banco!D196,Cadastro!$G$2:$G$5,0)),"Outras Areas")</f>
        <v>Distribuição</v>
      </c>
      <c r="U196" s="37">
        <f t="shared" si="18"/>
        <v>0</v>
      </c>
      <c r="V196" s="37">
        <f t="shared" si="19"/>
        <v>12115.15</v>
      </c>
    </row>
    <row r="197" spans="1:22" x14ac:dyDescent="0.2">
      <c r="A197" s="9">
        <v>8325</v>
      </c>
      <c r="B197" s="9">
        <v>93</v>
      </c>
      <c r="C197" s="10" t="s">
        <v>3</v>
      </c>
      <c r="D197" s="10">
        <v>35</v>
      </c>
      <c r="E197" s="10" t="s">
        <v>83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2365.35</v>
      </c>
      <c r="N197" s="11">
        <v>0</v>
      </c>
      <c r="O197" s="11">
        <v>16719.59</v>
      </c>
      <c r="P197" s="12" t="str">
        <f t="shared" si="15"/>
        <v>Manutenção</v>
      </c>
      <c r="Q197" s="14" t="str">
        <f>INDEX(Cadastro!$E$2:$E$9,MATCH(Banco!B197,Cadastro!$D$2:$D$9,0))</f>
        <v>Pernambuco</v>
      </c>
      <c r="R197" s="13">
        <f t="shared" si="16"/>
        <v>19084.939999999999</v>
      </c>
      <c r="S197" s="13" t="str">
        <f t="shared" si="17"/>
        <v/>
      </c>
      <c r="T197" s="14" t="str">
        <f>IFERROR(INDEX(Cadastro!$H$2:$H$5,MATCH(Banco!D197,Cadastro!$G$2:$G$5,0)),"Outras Areas")</f>
        <v>Distribuição</v>
      </c>
      <c r="U197" s="37">
        <f t="shared" si="18"/>
        <v>0</v>
      </c>
      <c r="V197" s="37">
        <f t="shared" si="19"/>
        <v>19084.939999999999</v>
      </c>
    </row>
    <row r="198" spans="1:22" x14ac:dyDescent="0.2">
      <c r="A198" s="9">
        <v>8344</v>
      </c>
      <c r="B198" s="9">
        <v>20</v>
      </c>
      <c r="C198" s="10" t="s">
        <v>2</v>
      </c>
      <c r="D198" s="10">
        <v>35</v>
      </c>
      <c r="E198" s="10" t="s">
        <v>84</v>
      </c>
      <c r="F198" s="11">
        <v>16741.03</v>
      </c>
      <c r="G198" s="11">
        <v>36897.46</v>
      </c>
      <c r="H198" s="11">
        <v>37917.589999999997</v>
      </c>
      <c r="I198" s="11">
        <v>32281.52</v>
      </c>
      <c r="J198" s="11">
        <v>11650.24</v>
      </c>
      <c r="K198" s="11">
        <v>38468.33</v>
      </c>
      <c r="L198" s="11">
        <v>38298.75</v>
      </c>
      <c r="M198" s="11">
        <v>37810.300000000003</v>
      </c>
      <c r="N198" s="11">
        <v>16271.29</v>
      </c>
      <c r="O198" s="11">
        <v>39698.050000000003</v>
      </c>
      <c r="P198" s="12" t="str">
        <f t="shared" si="15"/>
        <v>Manutenção</v>
      </c>
      <c r="Q198" s="14" t="str">
        <f>INDEX(Cadastro!$E$2:$E$9,MATCH(Banco!B198,Cadastro!$D$2:$D$9,0))</f>
        <v>Parauapebas</v>
      </c>
      <c r="R198" s="13">
        <f t="shared" si="16"/>
        <v>306034.55999999994</v>
      </c>
      <c r="S198" s="13" t="str">
        <f t="shared" si="17"/>
        <v/>
      </c>
      <c r="T198" s="14" t="str">
        <f>IFERROR(INDEX(Cadastro!$H$2:$H$5,MATCH(Banco!D198,Cadastro!$G$2:$G$5,0)),"Outras Areas")</f>
        <v>Distribuição</v>
      </c>
      <c r="U198" s="37">
        <f t="shared" si="18"/>
        <v>135487.84</v>
      </c>
      <c r="V198" s="37">
        <f t="shared" si="19"/>
        <v>170546.72000000003</v>
      </c>
    </row>
    <row r="199" spans="1:22" x14ac:dyDescent="0.2">
      <c r="A199" s="9">
        <v>8344</v>
      </c>
      <c r="B199" s="9">
        <v>20</v>
      </c>
      <c r="C199" s="10" t="s">
        <v>3</v>
      </c>
      <c r="D199" s="10">
        <v>35</v>
      </c>
      <c r="E199" s="10" t="s">
        <v>85</v>
      </c>
      <c r="F199" s="11">
        <v>15941.4</v>
      </c>
      <c r="G199" s="11">
        <v>7620</v>
      </c>
      <c r="H199" s="11">
        <v>6534.42</v>
      </c>
      <c r="I199" s="11">
        <v>6665.81</v>
      </c>
      <c r="J199" s="11">
        <v>2406.3000000000002</v>
      </c>
      <c r="K199" s="11">
        <v>7110.19</v>
      </c>
      <c r="L199" s="11">
        <v>5278.05</v>
      </c>
      <c r="M199" s="11">
        <v>7841.65</v>
      </c>
      <c r="N199" s="11">
        <v>5543.61</v>
      </c>
      <c r="O199" s="11">
        <v>7613.69</v>
      </c>
      <c r="P199" s="12" t="str">
        <f t="shared" si="15"/>
        <v>Manutenção</v>
      </c>
      <c r="Q199" s="14" t="str">
        <f>INDEX(Cadastro!$E$2:$E$9,MATCH(Banco!B199,Cadastro!$D$2:$D$9,0))</f>
        <v>Parauapebas</v>
      </c>
      <c r="R199" s="13">
        <f t="shared" si="16"/>
        <v>72555.12000000001</v>
      </c>
      <c r="S199" s="13" t="str">
        <f t="shared" si="17"/>
        <v/>
      </c>
      <c r="T199" s="14" t="str">
        <f>IFERROR(INDEX(Cadastro!$H$2:$H$5,MATCH(Banco!D199,Cadastro!$G$2:$G$5,0)),"Outras Areas")</f>
        <v>Distribuição</v>
      </c>
      <c r="U199" s="37">
        <f t="shared" si="18"/>
        <v>39167.93</v>
      </c>
      <c r="V199" s="37">
        <f t="shared" si="19"/>
        <v>33387.19</v>
      </c>
    </row>
    <row r="200" spans="1:22" x14ac:dyDescent="0.2">
      <c r="A200" s="9">
        <v>8344</v>
      </c>
      <c r="B200" s="9">
        <v>25</v>
      </c>
      <c r="C200" s="10" t="s">
        <v>2</v>
      </c>
      <c r="D200" s="10">
        <v>35</v>
      </c>
      <c r="E200" s="10" t="s">
        <v>85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2" t="str">
        <f t="shared" si="15"/>
        <v>Manutenção</v>
      </c>
      <c r="Q200" s="14" t="str">
        <f>INDEX(Cadastro!$E$2:$E$9,MATCH(Banco!B200,Cadastro!$D$2:$D$9,0))</f>
        <v>São Luis</v>
      </c>
      <c r="R200" s="13">
        <f t="shared" si="16"/>
        <v>0</v>
      </c>
      <c r="S200" s="13" t="str">
        <f t="shared" si="17"/>
        <v/>
      </c>
      <c r="T200" s="14" t="str">
        <f>IFERROR(INDEX(Cadastro!$H$2:$H$5,MATCH(Banco!D200,Cadastro!$G$2:$G$5,0)),"Outras Areas")</f>
        <v>Distribuição</v>
      </c>
      <c r="U200" s="37">
        <f t="shared" si="18"/>
        <v>0</v>
      </c>
      <c r="V200" s="37">
        <f t="shared" si="19"/>
        <v>0</v>
      </c>
    </row>
    <row r="201" spans="1:22" x14ac:dyDescent="0.2">
      <c r="A201" s="9">
        <v>8344</v>
      </c>
      <c r="B201" s="9">
        <v>25</v>
      </c>
      <c r="C201" s="10" t="s">
        <v>3</v>
      </c>
      <c r="D201" s="10">
        <v>35</v>
      </c>
      <c r="E201" s="10" t="s">
        <v>85</v>
      </c>
      <c r="F201" s="11">
        <v>0</v>
      </c>
      <c r="G201" s="11">
        <v>0</v>
      </c>
      <c r="H201" s="11">
        <v>4519.07</v>
      </c>
      <c r="I201" s="11">
        <v>0</v>
      </c>
      <c r="J201" s="11">
        <v>1165.3900000000001</v>
      </c>
      <c r="K201" s="11">
        <v>817.14</v>
      </c>
      <c r="L201" s="11">
        <v>249.65</v>
      </c>
      <c r="M201" s="11">
        <v>1222.53</v>
      </c>
      <c r="N201" s="11">
        <v>494.07</v>
      </c>
      <c r="O201" s="11">
        <v>0</v>
      </c>
      <c r="P201" s="12" t="str">
        <f t="shared" si="15"/>
        <v>Manutenção</v>
      </c>
      <c r="Q201" s="14" t="str">
        <f>INDEX(Cadastro!$E$2:$E$9,MATCH(Banco!B201,Cadastro!$D$2:$D$9,0))</f>
        <v>São Luis</v>
      </c>
      <c r="R201" s="13">
        <f t="shared" si="16"/>
        <v>8467.85</v>
      </c>
      <c r="S201" s="13" t="str">
        <f t="shared" si="17"/>
        <v/>
      </c>
      <c r="T201" s="14" t="str">
        <f>IFERROR(INDEX(Cadastro!$H$2:$H$5,MATCH(Banco!D201,Cadastro!$G$2:$G$5,0)),"Outras Areas")</f>
        <v>Distribuição</v>
      </c>
      <c r="U201" s="37">
        <f t="shared" si="18"/>
        <v>5684.46</v>
      </c>
      <c r="V201" s="37">
        <f t="shared" si="19"/>
        <v>2783.39</v>
      </c>
    </row>
    <row r="202" spans="1:22" x14ac:dyDescent="0.2">
      <c r="A202" s="9">
        <v>8344</v>
      </c>
      <c r="B202" s="9">
        <v>30</v>
      </c>
      <c r="C202" s="10" t="s">
        <v>2</v>
      </c>
      <c r="D202" s="10">
        <v>35</v>
      </c>
      <c r="E202" s="10" t="s">
        <v>85</v>
      </c>
      <c r="F202" s="11">
        <v>0</v>
      </c>
      <c r="G202" s="11">
        <v>0</v>
      </c>
      <c r="H202" s="11">
        <v>247.87</v>
      </c>
      <c r="I202" s="11">
        <v>514.05999999999995</v>
      </c>
      <c r="J202" s="11">
        <v>248.86</v>
      </c>
      <c r="K202" s="11">
        <v>281.07</v>
      </c>
      <c r="L202" s="11">
        <v>281.07</v>
      </c>
      <c r="M202" s="11">
        <v>281.07</v>
      </c>
      <c r="N202" s="11">
        <v>309.72000000000003</v>
      </c>
      <c r="O202" s="11">
        <v>252.42</v>
      </c>
      <c r="P202" s="12" t="str">
        <f t="shared" si="15"/>
        <v>Manutenção</v>
      </c>
      <c r="Q202" s="14" t="str">
        <f>INDEX(Cadastro!$E$2:$E$9,MATCH(Banco!B202,Cadastro!$D$2:$D$9,0))</f>
        <v>Bahia</v>
      </c>
      <c r="R202" s="13">
        <f t="shared" si="16"/>
        <v>2416.14</v>
      </c>
      <c r="S202" s="13" t="str">
        <f t="shared" si="17"/>
        <v/>
      </c>
      <c r="T202" s="14" t="str">
        <f>IFERROR(INDEX(Cadastro!$H$2:$H$5,MATCH(Banco!D202,Cadastro!$G$2:$G$5,0)),"Outras Areas")</f>
        <v>Distribuição</v>
      </c>
      <c r="U202" s="37">
        <f t="shared" si="18"/>
        <v>1010.79</v>
      </c>
      <c r="V202" s="37">
        <f t="shared" si="19"/>
        <v>1405.3500000000001</v>
      </c>
    </row>
    <row r="203" spans="1:22" x14ac:dyDescent="0.2">
      <c r="A203" s="9">
        <v>8344</v>
      </c>
      <c r="B203" s="9">
        <v>30</v>
      </c>
      <c r="C203" s="10" t="s">
        <v>3</v>
      </c>
      <c r="D203" s="10">
        <v>35</v>
      </c>
      <c r="E203" s="10" t="s">
        <v>85</v>
      </c>
      <c r="F203" s="11">
        <v>0</v>
      </c>
      <c r="G203" s="11">
        <v>0</v>
      </c>
      <c r="H203" s="11">
        <v>247.84</v>
      </c>
      <c r="I203" s="11">
        <v>477.39</v>
      </c>
      <c r="J203" s="11">
        <v>246.87</v>
      </c>
      <c r="K203" s="11">
        <v>9972.3700000000008</v>
      </c>
      <c r="L203" s="11">
        <v>13148.62</v>
      </c>
      <c r="M203" s="11">
        <v>4419.17</v>
      </c>
      <c r="N203" s="11">
        <v>8341.9500000000007</v>
      </c>
      <c r="O203" s="11">
        <v>8798.5400000000009</v>
      </c>
      <c r="P203" s="12" t="str">
        <f t="shared" si="15"/>
        <v>Manutenção</v>
      </c>
      <c r="Q203" s="14" t="str">
        <f>INDEX(Cadastro!$E$2:$E$9,MATCH(Banco!B203,Cadastro!$D$2:$D$9,0))</f>
        <v>Bahia</v>
      </c>
      <c r="R203" s="13">
        <f t="shared" si="16"/>
        <v>45652.750000000007</v>
      </c>
      <c r="S203" s="13" t="str">
        <f t="shared" si="17"/>
        <v/>
      </c>
      <c r="T203" s="14" t="str">
        <f>IFERROR(INDEX(Cadastro!$H$2:$H$5,MATCH(Banco!D203,Cadastro!$G$2:$G$5,0)),"Outras Areas")</f>
        <v>Distribuição</v>
      </c>
      <c r="U203" s="37">
        <f t="shared" si="18"/>
        <v>972.1</v>
      </c>
      <c r="V203" s="37">
        <f t="shared" si="19"/>
        <v>44680.65</v>
      </c>
    </row>
    <row r="204" spans="1:22" x14ac:dyDescent="0.2">
      <c r="A204" s="9">
        <v>8344</v>
      </c>
      <c r="B204" s="9">
        <v>31</v>
      </c>
      <c r="C204" s="10" t="s">
        <v>2</v>
      </c>
      <c r="D204" s="10">
        <v>35</v>
      </c>
      <c r="E204" s="10" t="s">
        <v>85</v>
      </c>
      <c r="F204" s="11">
        <v>-8382.06</v>
      </c>
      <c r="G204" s="11">
        <v>0</v>
      </c>
      <c r="H204" s="11">
        <v>0</v>
      </c>
      <c r="I204" s="11">
        <v>70162.19</v>
      </c>
      <c r="J204" s="11">
        <v>30538.36</v>
      </c>
      <c r="K204" s="11">
        <v>48193.33</v>
      </c>
      <c r="L204" s="11">
        <v>55151.87</v>
      </c>
      <c r="M204" s="11">
        <v>43204.61</v>
      </c>
      <c r="N204" s="11">
        <v>74270.13</v>
      </c>
      <c r="O204" s="11">
        <v>43077.78</v>
      </c>
      <c r="P204" s="12" t="str">
        <f t="shared" si="15"/>
        <v>Manutenção</v>
      </c>
      <c r="Q204" s="14" t="str">
        <f>INDEX(Cadastro!$E$2:$E$9,MATCH(Banco!B204,Cadastro!$D$2:$D$9,0))</f>
        <v>Imperatriz</v>
      </c>
      <c r="R204" s="13">
        <f t="shared" si="16"/>
        <v>356216.20999999996</v>
      </c>
      <c r="S204" s="13" t="str">
        <f t="shared" si="17"/>
        <v/>
      </c>
      <c r="T204" s="14" t="str">
        <f>IFERROR(INDEX(Cadastro!$H$2:$H$5,MATCH(Banco!D204,Cadastro!$G$2:$G$5,0)),"Outras Areas")</f>
        <v>Distribuição</v>
      </c>
      <c r="U204" s="37">
        <f t="shared" si="18"/>
        <v>92318.49</v>
      </c>
      <c r="V204" s="37">
        <f t="shared" si="19"/>
        <v>263897.71999999997</v>
      </c>
    </row>
    <row r="205" spans="1:22" x14ac:dyDescent="0.2">
      <c r="A205" s="9">
        <v>8344</v>
      </c>
      <c r="B205" s="9">
        <v>31</v>
      </c>
      <c r="C205" s="10" t="s">
        <v>3</v>
      </c>
      <c r="D205" s="10">
        <v>35</v>
      </c>
      <c r="E205" s="10" t="s">
        <v>85</v>
      </c>
      <c r="F205" s="11">
        <v>72881.13</v>
      </c>
      <c r="G205" s="11">
        <v>109334.63</v>
      </c>
      <c r="H205" s="11">
        <v>192405.35</v>
      </c>
      <c r="I205" s="11">
        <v>33380.07</v>
      </c>
      <c r="J205" s="11">
        <v>35931.35</v>
      </c>
      <c r="K205" s="11">
        <v>34925.370000000003</v>
      </c>
      <c r="L205" s="11">
        <v>30481.45</v>
      </c>
      <c r="M205" s="11">
        <v>26543.8</v>
      </c>
      <c r="N205" s="11">
        <v>66649.23</v>
      </c>
      <c r="O205" s="11">
        <v>31728.3</v>
      </c>
      <c r="P205" s="12" t="str">
        <f t="shared" si="15"/>
        <v>Manutenção</v>
      </c>
      <c r="Q205" s="14" t="str">
        <f>INDEX(Cadastro!$E$2:$E$9,MATCH(Banco!B205,Cadastro!$D$2:$D$9,0))</f>
        <v>Imperatriz</v>
      </c>
      <c r="R205" s="13">
        <f t="shared" si="16"/>
        <v>634260.68000000005</v>
      </c>
      <c r="S205" s="13" t="str">
        <f t="shared" si="17"/>
        <v/>
      </c>
      <c r="T205" s="14" t="str">
        <f>IFERROR(INDEX(Cadastro!$H$2:$H$5,MATCH(Banco!D205,Cadastro!$G$2:$G$5,0)),"Outras Areas")</f>
        <v>Distribuição</v>
      </c>
      <c r="U205" s="37">
        <f t="shared" si="18"/>
        <v>443932.52999999997</v>
      </c>
      <c r="V205" s="37">
        <f t="shared" si="19"/>
        <v>190328.15</v>
      </c>
    </row>
    <row r="206" spans="1:22" x14ac:dyDescent="0.2">
      <c r="A206" s="9">
        <v>8344</v>
      </c>
      <c r="B206" s="9">
        <v>93</v>
      </c>
      <c r="C206" s="10" t="s">
        <v>2</v>
      </c>
      <c r="D206" s="10">
        <v>35</v>
      </c>
      <c r="E206" s="10" t="s">
        <v>84</v>
      </c>
      <c r="F206" s="11">
        <v>25170.14</v>
      </c>
      <c r="G206" s="11">
        <v>30148.93</v>
      </c>
      <c r="H206" s="11">
        <v>35000</v>
      </c>
      <c r="I206" s="11">
        <v>30095.29</v>
      </c>
      <c r="J206" s="11">
        <v>27333.759999999998</v>
      </c>
      <c r="K206" s="11">
        <v>42835.65</v>
      </c>
      <c r="L206" s="11">
        <v>42954.46</v>
      </c>
      <c r="M206" s="11">
        <v>43556.44</v>
      </c>
      <c r="N206" s="11">
        <v>43991.46</v>
      </c>
      <c r="O206" s="11">
        <v>49520.800000000003</v>
      </c>
      <c r="P206" s="12" t="str">
        <f t="shared" si="15"/>
        <v>Manutenção</v>
      </c>
      <c r="Q206" s="14" t="str">
        <f>INDEX(Cadastro!$E$2:$E$9,MATCH(Banco!B206,Cadastro!$D$2:$D$9,0))</f>
        <v>Pernambuco</v>
      </c>
      <c r="R206" s="13">
        <f t="shared" si="16"/>
        <v>370606.93000000005</v>
      </c>
      <c r="S206" s="13" t="str">
        <f t="shared" si="17"/>
        <v/>
      </c>
      <c r="T206" s="14" t="str">
        <f>IFERROR(INDEX(Cadastro!$H$2:$H$5,MATCH(Banco!D206,Cadastro!$G$2:$G$5,0)),"Outras Areas")</f>
        <v>Distribuição</v>
      </c>
      <c r="U206" s="37">
        <f t="shared" si="18"/>
        <v>147748.12000000002</v>
      </c>
      <c r="V206" s="37">
        <f t="shared" si="19"/>
        <v>222858.81</v>
      </c>
    </row>
    <row r="207" spans="1:22" x14ac:dyDescent="0.2">
      <c r="A207" s="9">
        <v>8344</v>
      </c>
      <c r="B207" s="9">
        <v>93</v>
      </c>
      <c r="C207" s="10" t="s">
        <v>3</v>
      </c>
      <c r="D207" s="10">
        <v>35</v>
      </c>
      <c r="E207" s="10" t="s">
        <v>85</v>
      </c>
      <c r="F207" s="11">
        <v>9074.9500000000007</v>
      </c>
      <c r="G207" s="11">
        <v>11493.24</v>
      </c>
      <c r="H207" s="11">
        <v>15180.44</v>
      </c>
      <c r="I207" s="11">
        <v>20085.150000000001</v>
      </c>
      <c r="J207" s="11">
        <v>10109.75</v>
      </c>
      <c r="K207" s="11">
        <v>20436.04</v>
      </c>
      <c r="L207" s="11">
        <v>19845.490000000002</v>
      </c>
      <c r="M207" s="11">
        <v>20767.25</v>
      </c>
      <c r="N207" s="11">
        <v>20653.48</v>
      </c>
      <c r="O207" s="11">
        <v>24090.34</v>
      </c>
      <c r="P207" s="12" t="str">
        <f t="shared" si="15"/>
        <v>Manutenção</v>
      </c>
      <c r="Q207" s="14" t="str">
        <f>INDEX(Cadastro!$E$2:$E$9,MATCH(Banco!B207,Cadastro!$D$2:$D$9,0))</f>
        <v>Pernambuco</v>
      </c>
      <c r="R207" s="13">
        <f t="shared" si="16"/>
        <v>171736.13</v>
      </c>
      <c r="S207" s="13" t="str">
        <f t="shared" si="17"/>
        <v/>
      </c>
      <c r="T207" s="14" t="str">
        <f>IFERROR(INDEX(Cadastro!$H$2:$H$5,MATCH(Banco!D207,Cadastro!$G$2:$G$5,0)),"Outras Areas")</f>
        <v>Distribuição</v>
      </c>
      <c r="U207" s="37">
        <f t="shared" si="18"/>
        <v>65943.53</v>
      </c>
      <c r="V207" s="37">
        <f t="shared" si="19"/>
        <v>105792.59999999999</v>
      </c>
    </row>
    <row r="208" spans="1:22" s="10" customFormat="1" x14ac:dyDescent="0.2">
      <c r="A208" s="9">
        <v>8401</v>
      </c>
      <c r="B208" s="9">
        <v>20</v>
      </c>
      <c r="C208" s="10" t="s">
        <v>2</v>
      </c>
      <c r="D208" s="10">
        <v>30</v>
      </c>
      <c r="E208" s="10" t="s">
        <v>86</v>
      </c>
      <c r="F208" s="11">
        <v>2002.08</v>
      </c>
      <c r="G208" s="11">
        <v>796.62</v>
      </c>
      <c r="H208" s="11">
        <v>1449.93</v>
      </c>
      <c r="I208" s="11">
        <v>2109.3000000000002</v>
      </c>
      <c r="J208" s="11">
        <v>870.76</v>
      </c>
      <c r="K208" s="11">
        <v>7485.55</v>
      </c>
      <c r="L208" s="11">
        <v>2892.53</v>
      </c>
      <c r="M208" s="11">
        <v>681.54</v>
      </c>
      <c r="N208" s="11">
        <v>0</v>
      </c>
      <c r="O208" s="11">
        <v>3386.34</v>
      </c>
      <c r="P208" s="12" t="str">
        <f t="shared" si="15"/>
        <v>Frete</v>
      </c>
      <c r="Q208" s="14" t="str">
        <f>INDEX(Cadastro!$E$2:$E$9,MATCH(Banco!B208,Cadastro!$D$2:$D$9,0))</f>
        <v>Parauapebas</v>
      </c>
      <c r="R208" s="13">
        <f t="shared" si="16"/>
        <v>21674.65</v>
      </c>
      <c r="S208" s="13">
        <f t="shared" si="17"/>
        <v>19672.57</v>
      </c>
      <c r="T208" s="14" t="str">
        <f>IFERROR(INDEX(Cadastro!$H$2:$H$5,MATCH(Banco!D208,Cadastro!$G$2:$G$5,0)),"Outras Areas")</f>
        <v>Outras Areas</v>
      </c>
      <c r="U208" s="37">
        <f t="shared" si="18"/>
        <v>7228.6900000000005</v>
      </c>
      <c r="V208" s="37">
        <f t="shared" si="19"/>
        <v>14445.96</v>
      </c>
    </row>
    <row r="209" spans="1:22" s="10" customFormat="1" x14ac:dyDescent="0.2">
      <c r="A209" s="9">
        <v>8401</v>
      </c>
      <c r="B209" s="9">
        <v>20</v>
      </c>
      <c r="C209" s="10" t="s">
        <v>2</v>
      </c>
      <c r="D209" s="10">
        <v>32</v>
      </c>
      <c r="E209" s="10" t="s">
        <v>87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2" t="str">
        <f t="shared" si="15"/>
        <v>Frete</v>
      </c>
      <c r="Q209" s="14" t="str">
        <f>INDEX(Cadastro!$E$2:$E$9,MATCH(Banco!B209,Cadastro!$D$2:$D$9,0))</f>
        <v>Parauapebas</v>
      </c>
      <c r="R209" s="13">
        <f t="shared" si="16"/>
        <v>0</v>
      </c>
      <c r="S209" s="13">
        <f t="shared" si="17"/>
        <v>0</v>
      </c>
      <c r="T209" s="14" t="str">
        <f>IFERROR(INDEX(Cadastro!$H$2:$H$5,MATCH(Banco!D209,Cadastro!$G$2:$G$5,0)),"Outras Areas")</f>
        <v>Outras Areas</v>
      </c>
      <c r="U209" s="37">
        <f t="shared" si="18"/>
        <v>0</v>
      </c>
      <c r="V209" s="37">
        <f t="shared" si="19"/>
        <v>0</v>
      </c>
    </row>
    <row r="210" spans="1:22" x14ac:dyDescent="0.2">
      <c r="A210" s="9">
        <v>8401</v>
      </c>
      <c r="B210" s="9">
        <v>20</v>
      </c>
      <c r="C210" s="10" t="s">
        <v>2</v>
      </c>
      <c r="D210" s="10">
        <v>35</v>
      </c>
      <c r="E210" s="10" t="s">
        <v>88</v>
      </c>
      <c r="F210" s="11">
        <v>78334.58</v>
      </c>
      <c r="G210" s="11">
        <v>94382.76</v>
      </c>
      <c r="H210" s="11">
        <v>95319.38</v>
      </c>
      <c r="I210" s="11">
        <v>95005.57</v>
      </c>
      <c r="J210" s="11">
        <v>41589.69</v>
      </c>
      <c r="K210" s="11">
        <v>91368.46</v>
      </c>
      <c r="L210" s="11">
        <v>91694.76</v>
      </c>
      <c r="M210" s="11">
        <v>91954.65</v>
      </c>
      <c r="N210" s="11">
        <v>77361.45</v>
      </c>
      <c r="O210" s="11">
        <v>-35045.050000000003</v>
      </c>
      <c r="P210" s="12" t="str">
        <f t="shared" si="15"/>
        <v>Frete</v>
      </c>
      <c r="Q210" s="14" t="str">
        <f>INDEX(Cadastro!$E$2:$E$9,MATCH(Banco!B210,Cadastro!$D$2:$D$9,0))</f>
        <v>Parauapebas</v>
      </c>
      <c r="R210" s="13">
        <f t="shared" si="16"/>
        <v>721966.24999999988</v>
      </c>
      <c r="S210" s="13">
        <f t="shared" si="17"/>
        <v>643631.66999999993</v>
      </c>
      <c r="T210" s="14" t="str">
        <f>IFERROR(INDEX(Cadastro!$H$2:$H$5,MATCH(Banco!D210,Cadastro!$G$2:$G$5,0)),"Outras Areas")</f>
        <v>Distribuição</v>
      </c>
      <c r="U210" s="37">
        <f t="shared" si="18"/>
        <v>404631.98</v>
      </c>
      <c r="V210" s="37">
        <f t="shared" si="19"/>
        <v>317334.27</v>
      </c>
    </row>
    <row r="211" spans="1:22" s="10" customFormat="1" x14ac:dyDescent="0.2">
      <c r="A211" s="9">
        <v>8401</v>
      </c>
      <c r="B211" s="9">
        <v>20</v>
      </c>
      <c r="C211" s="10" t="s">
        <v>2</v>
      </c>
      <c r="D211" s="10">
        <v>38</v>
      </c>
      <c r="E211" s="10" t="s">
        <v>87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769.96</v>
      </c>
      <c r="L211" s="11">
        <v>205.32</v>
      </c>
      <c r="M211" s="11">
        <v>42.6</v>
      </c>
      <c r="N211" s="11">
        <v>0</v>
      </c>
      <c r="O211" s="11">
        <v>0</v>
      </c>
      <c r="P211" s="12" t="str">
        <f t="shared" si="15"/>
        <v>Frete</v>
      </c>
      <c r="Q211" s="14" t="str">
        <f>INDEX(Cadastro!$E$2:$E$9,MATCH(Banco!B211,Cadastro!$D$2:$D$9,0))</f>
        <v>Parauapebas</v>
      </c>
      <c r="R211" s="13">
        <f t="shared" si="16"/>
        <v>1017.88</v>
      </c>
      <c r="S211" s="13">
        <f t="shared" si="17"/>
        <v>1017.88</v>
      </c>
      <c r="T211" s="14" t="str">
        <f>IFERROR(INDEX(Cadastro!$H$2:$H$5,MATCH(Banco!D211,Cadastro!$G$2:$G$5,0)),"Outras Areas")</f>
        <v>Outras Areas</v>
      </c>
      <c r="U211" s="37">
        <f t="shared" si="18"/>
        <v>0</v>
      </c>
      <c r="V211" s="37">
        <f t="shared" si="19"/>
        <v>1017.88</v>
      </c>
    </row>
    <row r="212" spans="1:22" s="10" customFormat="1" x14ac:dyDescent="0.2">
      <c r="A212" s="9">
        <v>8401</v>
      </c>
      <c r="B212" s="9">
        <v>20</v>
      </c>
      <c r="C212" s="10" t="s">
        <v>2</v>
      </c>
      <c r="D212" s="10">
        <v>39</v>
      </c>
      <c r="E212" s="10" t="s">
        <v>87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2" t="str">
        <f t="shared" si="15"/>
        <v>Frete</v>
      </c>
      <c r="Q212" s="14" t="str">
        <f>INDEX(Cadastro!$E$2:$E$9,MATCH(Banco!B212,Cadastro!$D$2:$D$9,0))</f>
        <v>Parauapebas</v>
      </c>
      <c r="R212" s="13">
        <f t="shared" si="16"/>
        <v>0</v>
      </c>
      <c r="S212" s="13">
        <f t="shared" si="17"/>
        <v>0</v>
      </c>
      <c r="T212" s="14" t="str">
        <f>IFERROR(INDEX(Cadastro!$H$2:$H$5,MATCH(Banco!D212,Cadastro!$G$2:$G$5,0)),"Outras Areas")</f>
        <v>Outras Areas</v>
      </c>
      <c r="U212" s="37">
        <f t="shared" si="18"/>
        <v>0</v>
      </c>
      <c r="V212" s="37">
        <f t="shared" si="19"/>
        <v>0</v>
      </c>
    </row>
    <row r="213" spans="1:22" x14ac:dyDescent="0.2">
      <c r="A213" s="9">
        <v>8401</v>
      </c>
      <c r="B213" s="9">
        <v>20</v>
      </c>
      <c r="C213" s="10" t="s">
        <v>3</v>
      </c>
      <c r="D213" s="10">
        <v>35</v>
      </c>
      <c r="E213" s="10" t="s">
        <v>87</v>
      </c>
      <c r="F213" s="11">
        <v>24740.03</v>
      </c>
      <c r="G213" s="11">
        <v>18650.5</v>
      </c>
      <c r="H213" s="11">
        <v>18745.37</v>
      </c>
      <c r="I213" s="11">
        <v>23101.34</v>
      </c>
      <c r="J213" s="11">
        <v>7679.9</v>
      </c>
      <c r="K213" s="11">
        <v>28175.39</v>
      </c>
      <c r="L213" s="11">
        <v>28488.86</v>
      </c>
      <c r="M213" s="11">
        <v>28122.27</v>
      </c>
      <c r="N213" s="11">
        <v>27818.69</v>
      </c>
      <c r="O213" s="11">
        <v>39973.910000000003</v>
      </c>
      <c r="P213" s="12" t="str">
        <f t="shared" si="15"/>
        <v>Frete</v>
      </c>
      <c r="Q213" s="14" t="str">
        <f>INDEX(Cadastro!$E$2:$E$9,MATCH(Banco!B213,Cadastro!$D$2:$D$9,0))</f>
        <v>Parauapebas</v>
      </c>
      <c r="R213" s="13">
        <f t="shared" si="16"/>
        <v>245496.25999999998</v>
      </c>
      <c r="S213" s="13">
        <f t="shared" si="17"/>
        <v>220756.22999999998</v>
      </c>
      <c r="T213" s="14" t="str">
        <f>IFERROR(INDEX(Cadastro!$H$2:$H$5,MATCH(Banco!D213,Cadastro!$G$2:$G$5,0)),"Outras Areas")</f>
        <v>Distribuição</v>
      </c>
      <c r="U213" s="37">
        <f t="shared" si="18"/>
        <v>92917.139999999985</v>
      </c>
      <c r="V213" s="37">
        <f t="shared" si="19"/>
        <v>152579.12</v>
      </c>
    </row>
    <row r="214" spans="1:22" s="10" customFormat="1" x14ac:dyDescent="0.2">
      <c r="A214" s="9">
        <v>8401</v>
      </c>
      <c r="B214" s="9">
        <v>25</v>
      </c>
      <c r="C214" s="10" t="s">
        <v>2</v>
      </c>
      <c r="D214" s="10">
        <v>30</v>
      </c>
      <c r="E214" s="10" t="s">
        <v>86</v>
      </c>
      <c r="F214" s="11">
        <v>2073.73</v>
      </c>
      <c r="G214" s="11">
        <v>0</v>
      </c>
      <c r="H214" s="11">
        <v>0</v>
      </c>
      <c r="I214" s="11">
        <v>982.44</v>
      </c>
      <c r="J214" s="11">
        <v>5371.08</v>
      </c>
      <c r="K214" s="11">
        <v>3307.32</v>
      </c>
      <c r="L214" s="11">
        <v>2556.9899999999998</v>
      </c>
      <c r="M214" s="11">
        <v>490.04</v>
      </c>
      <c r="N214" s="11">
        <v>1090.51</v>
      </c>
      <c r="O214" s="11">
        <v>2515.5300000000002</v>
      </c>
      <c r="P214" s="12" t="str">
        <f t="shared" si="15"/>
        <v>Frete</v>
      </c>
      <c r="Q214" s="14" t="str">
        <f>INDEX(Cadastro!$E$2:$E$9,MATCH(Banco!B214,Cadastro!$D$2:$D$9,0))</f>
        <v>São Luis</v>
      </c>
      <c r="R214" s="13">
        <f t="shared" si="16"/>
        <v>18387.64</v>
      </c>
      <c r="S214" s="13">
        <f t="shared" si="17"/>
        <v>16313.910000000002</v>
      </c>
      <c r="T214" s="14" t="str">
        <f>IFERROR(INDEX(Cadastro!$H$2:$H$5,MATCH(Banco!D214,Cadastro!$G$2:$G$5,0)),"Outras Areas")</f>
        <v>Outras Areas</v>
      </c>
      <c r="U214" s="37">
        <f t="shared" si="18"/>
        <v>8427.25</v>
      </c>
      <c r="V214" s="37">
        <f t="shared" si="19"/>
        <v>9960.39</v>
      </c>
    </row>
    <row r="215" spans="1:22" s="10" customFormat="1" x14ac:dyDescent="0.2">
      <c r="A215" s="9">
        <v>8401</v>
      </c>
      <c r="B215" s="9">
        <v>25</v>
      </c>
      <c r="C215" s="10" t="s">
        <v>2</v>
      </c>
      <c r="D215" s="10">
        <v>32</v>
      </c>
      <c r="E215" s="10" t="s">
        <v>89</v>
      </c>
      <c r="F215" s="11">
        <v>439.9</v>
      </c>
      <c r="G215" s="11">
        <v>670.17</v>
      </c>
      <c r="H215" s="11">
        <v>7130.67</v>
      </c>
      <c r="I215" s="11">
        <v>6080.13</v>
      </c>
      <c r="J215" s="11">
        <v>4125.75</v>
      </c>
      <c r="K215" s="11">
        <v>0</v>
      </c>
      <c r="L215" s="11">
        <v>0</v>
      </c>
      <c r="M215" s="11">
        <v>4685.63</v>
      </c>
      <c r="N215" s="11">
        <v>5062.28</v>
      </c>
      <c r="O215" s="11">
        <v>0</v>
      </c>
      <c r="P215" s="12" t="str">
        <f t="shared" si="15"/>
        <v>Frete</v>
      </c>
      <c r="Q215" s="14" t="str">
        <f>INDEX(Cadastro!$E$2:$E$9,MATCH(Banco!B215,Cadastro!$D$2:$D$9,0))</f>
        <v>São Luis</v>
      </c>
      <c r="R215" s="13">
        <f t="shared" si="16"/>
        <v>28194.53</v>
      </c>
      <c r="S215" s="13">
        <f t="shared" si="17"/>
        <v>27754.63</v>
      </c>
      <c r="T215" s="14" t="str">
        <f>IFERROR(INDEX(Cadastro!$H$2:$H$5,MATCH(Banco!D215,Cadastro!$G$2:$G$5,0)),"Outras Areas")</f>
        <v>Outras Areas</v>
      </c>
      <c r="U215" s="37">
        <f t="shared" si="18"/>
        <v>18446.62</v>
      </c>
      <c r="V215" s="37">
        <f t="shared" si="19"/>
        <v>9747.91</v>
      </c>
    </row>
    <row r="216" spans="1:22" x14ac:dyDescent="0.2">
      <c r="A216" s="9">
        <v>8401</v>
      </c>
      <c r="B216" s="9">
        <v>25</v>
      </c>
      <c r="C216" s="10" t="s">
        <v>2</v>
      </c>
      <c r="D216" s="10">
        <v>35</v>
      </c>
      <c r="E216" s="10" t="s">
        <v>88</v>
      </c>
      <c r="F216" s="11">
        <v>60632.73</v>
      </c>
      <c r="G216" s="11">
        <v>50362.85</v>
      </c>
      <c r="H216" s="11">
        <v>62530.51</v>
      </c>
      <c r="I216" s="11">
        <v>67879.55</v>
      </c>
      <c r="J216" s="11">
        <v>56944.52</v>
      </c>
      <c r="K216" s="11">
        <v>76926.990000000005</v>
      </c>
      <c r="L216" s="11">
        <v>64611.51</v>
      </c>
      <c r="M216" s="11">
        <v>78924</v>
      </c>
      <c r="N216" s="11">
        <v>69643.61</v>
      </c>
      <c r="O216" s="11">
        <v>65941.649999999994</v>
      </c>
      <c r="P216" s="12" t="str">
        <f t="shared" si="15"/>
        <v>Frete</v>
      </c>
      <c r="Q216" s="14" t="str">
        <f>INDEX(Cadastro!$E$2:$E$9,MATCH(Banco!B216,Cadastro!$D$2:$D$9,0))</f>
        <v>São Luis</v>
      </c>
      <c r="R216" s="13">
        <f t="shared" si="16"/>
        <v>654397.92000000004</v>
      </c>
      <c r="S216" s="13">
        <f t="shared" si="17"/>
        <v>593765.19000000006</v>
      </c>
      <c r="T216" s="14" t="str">
        <f>IFERROR(INDEX(Cadastro!$H$2:$H$5,MATCH(Banco!D216,Cadastro!$G$2:$G$5,0)),"Outras Areas")</f>
        <v>Distribuição</v>
      </c>
      <c r="U216" s="37">
        <f t="shared" si="18"/>
        <v>298350.16000000003</v>
      </c>
      <c r="V216" s="37">
        <f t="shared" si="19"/>
        <v>356047.76</v>
      </c>
    </row>
    <row r="217" spans="1:22" s="10" customFormat="1" x14ac:dyDescent="0.2">
      <c r="A217" s="9">
        <v>8401</v>
      </c>
      <c r="B217" s="9">
        <v>25</v>
      </c>
      <c r="C217" s="10" t="s">
        <v>2</v>
      </c>
      <c r="D217" s="10">
        <v>36</v>
      </c>
      <c r="E217" s="10" t="s">
        <v>87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2" t="str">
        <f t="shared" si="15"/>
        <v>Frete</v>
      </c>
      <c r="Q217" s="14" t="str">
        <f>INDEX(Cadastro!$E$2:$E$9,MATCH(Banco!B217,Cadastro!$D$2:$D$9,0))</f>
        <v>São Luis</v>
      </c>
      <c r="R217" s="13">
        <f t="shared" si="16"/>
        <v>0</v>
      </c>
      <c r="S217" s="13">
        <f t="shared" si="17"/>
        <v>0</v>
      </c>
      <c r="T217" s="14" t="str">
        <f>IFERROR(INDEX(Cadastro!$H$2:$H$5,MATCH(Banco!D217,Cadastro!$G$2:$G$5,0)),"Outras Areas")</f>
        <v>Outras Areas</v>
      </c>
      <c r="U217" s="37">
        <f t="shared" si="18"/>
        <v>0</v>
      </c>
      <c r="V217" s="37">
        <f t="shared" si="19"/>
        <v>0</v>
      </c>
    </row>
    <row r="218" spans="1:22" s="10" customFormat="1" x14ac:dyDescent="0.2">
      <c r="A218" s="9">
        <v>8401</v>
      </c>
      <c r="B218" s="9">
        <v>25</v>
      </c>
      <c r="C218" s="10" t="s">
        <v>2</v>
      </c>
      <c r="D218" s="10">
        <v>38</v>
      </c>
      <c r="E218" s="10" t="s">
        <v>87</v>
      </c>
      <c r="F218" s="11">
        <v>0</v>
      </c>
      <c r="G218" s="11">
        <v>879.71</v>
      </c>
      <c r="H218" s="11">
        <v>0</v>
      </c>
      <c r="I218" s="11">
        <v>0</v>
      </c>
      <c r="J218" s="11">
        <v>0</v>
      </c>
      <c r="K218" s="11">
        <v>1621.61</v>
      </c>
      <c r="L218" s="11">
        <v>6072.01</v>
      </c>
      <c r="M218" s="11">
        <v>873.41</v>
      </c>
      <c r="N218" s="11">
        <v>0</v>
      </c>
      <c r="O218" s="11">
        <v>3134.16</v>
      </c>
      <c r="P218" s="12" t="str">
        <f t="shared" si="15"/>
        <v>Frete</v>
      </c>
      <c r="Q218" s="14" t="str">
        <f>INDEX(Cadastro!$E$2:$E$9,MATCH(Banco!B218,Cadastro!$D$2:$D$9,0))</f>
        <v>São Luis</v>
      </c>
      <c r="R218" s="13">
        <f t="shared" si="16"/>
        <v>12580.9</v>
      </c>
      <c r="S218" s="13">
        <f t="shared" si="17"/>
        <v>12580.9</v>
      </c>
      <c r="T218" s="14" t="str">
        <f>IFERROR(INDEX(Cadastro!$H$2:$H$5,MATCH(Banco!D218,Cadastro!$G$2:$G$5,0)),"Outras Areas")</f>
        <v>Outras Areas</v>
      </c>
      <c r="U218" s="37">
        <f t="shared" si="18"/>
        <v>879.71</v>
      </c>
      <c r="V218" s="37">
        <f t="shared" si="19"/>
        <v>11701.19</v>
      </c>
    </row>
    <row r="219" spans="1:22" s="10" customFormat="1" x14ac:dyDescent="0.2">
      <c r="A219" s="9">
        <v>8401</v>
      </c>
      <c r="B219" s="9">
        <v>25</v>
      </c>
      <c r="C219" s="10" t="s">
        <v>2</v>
      </c>
      <c r="D219" s="10">
        <v>39</v>
      </c>
      <c r="E219" s="10" t="s">
        <v>87</v>
      </c>
      <c r="F219" s="11">
        <v>57238.51</v>
      </c>
      <c r="G219" s="11">
        <v>68176.289999999994</v>
      </c>
      <c r="H219" s="11">
        <v>76850.59</v>
      </c>
      <c r="I219" s="11">
        <v>83849.97</v>
      </c>
      <c r="J219" s="11">
        <v>55989</v>
      </c>
      <c r="K219" s="11">
        <v>69159.320000000007</v>
      </c>
      <c r="L219" s="11">
        <v>27006.240000000002</v>
      </c>
      <c r="M219" s="11">
        <v>63125.440000000002</v>
      </c>
      <c r="N219" s="11">
        <v>40125.99</v>
      </c>
      <c r="O219" s="11">
        <v>55793.21</v>
      </c>
      <c r="P219" s="12" t="str">
        <f t="shared" si="15"/>
        <v>Frete</v>
      </c>
      <c r="Q219" s="14" t="str">
        <f>INDEX(Cadastro!$E$2:$E$9,MATCH(Banco!B219,Cadastro!$D$2:$D$9,0))</f>
        <v>São Luis</v>
      </c>
      <c r="R219" s="13">
        <f t="shared" si="16"/>
        <v>597314.55999999994</v>
      </c>
      <c r="S219" s="13">
        <f t="shared" si="17"/>
        <v>540076.04999999993</v>
      </c>
      <c r="T219" s="14" t="str">
        <f>IFERROR(INDEX(Cadastro!$H$2:$H$5,MATCH(Banco!D219,Cadastro!$G$2:$G$5,0)),"Outras Areas")</f>
        <v>Outras Areas</v>
      </c>
      <c r="U219" s="37">
        <f t="shared" si="18"/>
        <v>342104.36</v>
      </c>
      <c r="V219" s="37">
        <f t="shared" si="19"/>
        <v>255210.19999999998</v>
      </c>
    </row>
    <row r="220" spans="1:22" x14ac:dyDescent="0.2">
      <c r="A220" s="9">
        <v>8401</v>
      </c>
      <c r="B220" s="9">
        <v>25</v>
      </c>
      <c r="C220" s="10" t="s">
        <v>3</v>
      </c>
      <c r="D220" s="10">
        <v>35</v>
      </c>
      <c r="E220" s="10" t="s">
        <v>87</v>
      </c>
      <c r="F220" s="11">
        <v>9708.23</v>
      </c>
      <c r="G220" s="11">
        <v>8353.59</v>
      </c>
      <c r="H220" s="11">
        <v>15228.58</v>
      </c>
      <c r="I220" s="11">
        <v>18113.89</v>
      </c>
      <c r="J220" s="11">
        <v>20406.2</v>
      </c>
      <c r="K220" s="11">
        <v>23257.7</v>
      </c>
      <c r="L220" s="11">
        <v>20182.3</v>
      </c>
      <c r="M220" s="11">
        <v>23257.69</v>
      </c>
      <c r="N220" s="11">
        <v>19036.98</v>
      </c>
      <c r="O220" s="11">
        <v>19384</v>
      </c>
      <c r="P220" s="12" t="str">
        <f t="shared" si="15"/>
        <v>Frete</v>
      </c>
      <c r="Q220" s="14" t="str">
        <f>INDEX(Cadastro!$E$2:$E$9,MATCH(Banco!B220,Cadastro!$D$2:$D$9,0))</f>
        <v>São Luis</v>
      </c>
      <c r="R220" s="13">
        <f t="shared" si="16"/>
        <v>176929.16</v>
      </c>
      <c r="S220" s="13">
        <f t="shared" si="17"/>
        <v>167220.93</v>
      </c>
      <c r="T220" s="14" t="str">
        <f>IFERROR(INDEX(Cadastro!$H$2:$H$5,MATCH(Banco!D220,Cadastro!$G$2:$G$5,0)),"Outras Areas")</f>
        <v>Distribuição</v>
      </c>
      <c r="U220" s="37">
        <f t="shared" si="18"/>
        <v>71810.490000000005</v>
      </c>
      <c r="V220" s="37">
        <f t="shared" si="19"/>
        <v>105118.67</v>
      </c>
    </row>
    <row r="221" spans="1:22" s="10" customFormat="1" x14ac:dyDescent="0.2">
      <c r="A221" s="9">
        <v>8401</v>
      </c>
      <c r="B221" s="9">
        <v>28</v>
      </c>
      <c r="C221" s="10" t="s">
        <v>2</v>
      </c>
      <c r="D221" s="10">
        <v>29</v>
      </c>
      <c r="E221" s="10" t="s">
        <v>87</v>
      </c>
      <c r="F221" s="11">
        <v>9891.27</v>
      </c>
      <c r="G221" s="11">
        <v>4113.75</v>
      </c>
      <c r="H221" s="11">
        <v>8823.4</v>
      </c>
      <c r="I221" s="11">
        <v>14646.07</v>
      </c>
      <c r="J221" s="11">
        <v>21681.35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2" t="str">
        <f t="shared" si="15"/>
        <v>Frete</v>
      </c>
      <c r="Q221" s="14" t="str">
        <f>INDEX(Cadastro!$E$2:$E$9,MATCH(Banco!B221,Cadastro!$D$2:$D$9,0))</f>
        <v>São Paulo ( Industrial )</v>
      </c>
      <c r="R221" s="13">
        <f t="shared" si="16"/>
        <v>59155.839999999997</v>
      </c>
      <c r="S221" s="13">
        <f t="shared" si="17"/>
        <v>49264.57</v>
      </c>
      <c r="T221" s="14" t="str">
        <f>IFERROR(INDEX(Cadastro!$H$2:$H$5,MATCH(Banco!D221,Cadastro!$G$2:$G$5,0)),"Outras Areas")</f>
        <v>Distribuição</v>
      </c>
      <c r="U221" s="37">
        <f t="shared" si="18"/>
        <v>59155.839999999997</v>
      </c>
      <c r="V221" s="37">
        <f t="shared" si="19"/>
        <v>0</v>
      </c>
    </row>
    <row r="222" spans="1:22" s="10" customFormat="1" x14ac:dyDescent="0.2">
      <c r="A222" s="9">
        <v>8401</v>
      </c>
      <c r="B222" s="9">
        <v>28</v>
      </c>
      <c r="C222" s="10" t="s">
        <v>2</v>
      </c>
      <c r="D222" s="10">
        <v>30</v>
      </c>
      <c r="E222" s="10" t="s">
        <v>87</v>
      </c>
      <c r="F222" s="11">
        <v>27772.03</v>
      </c>
      <c r="G222" s="11">
        <v>25555.11</v>
      </c>
      <c r="H222" s="11">
        <v>27780.54</v>
      </c>
      <c r="I222" s="11">
        <v>31862.29</v>
      </c>
      <c r="J222" s="11">
        <v>23323.96</v>
      </c>
      <c r="K222" s="11">
        <v>39391.269999999997</v>
      </c>
      <c r="L222" s="11">
        <v>45402.95</v>
      </c>
      <c r="M222" s="11">
        <v>64301.89</v>
      </c>
      <c r="N222" s="11">
        <v>41137.96</v>
      </c>
      <c r="O222" s="11">
        <v>77490.44</v>
      </c>
      <c r="P222" s="12" t="str">
        <f t="shared" si="15"/>
        <v>Frete</v>
      </c>
      <c r="Q222" s="14" t="str">
        <f>INDEX(Cadastro!$E$2:$E$9,MATCH(Banco!B222,Cadastro!$D$2:$D$9,0))</f>
        <v>São Paulo ( Industrial )</v>
      </c>
      <c r="R222" s="13">
        <f t="shared" si="16"/>
        <v>404018.44</v>
      </c>
      <c r="S222" s="13">
        <f t="shared" si="17"/>
        <v>376246.41000000003</v>
      </c>
      <c r="T222" s="14" t="str">
        <f>IFERROR(INDEX(Cadastro!$H$2:$H$5,MATCH(Banco!D222,Cadastro!$G$2:$G$5,0)),"Outras Areas")</f>
        <v>Outras Areas</v>
      </c>
      <c r="U222" s="37">
        <f t="shared" si="18"/>
        <v>136293.93</v>
      </c>
      <c r="V222" s="37">
        <f t="shared" si="19"/>
        <v>267724.51</v>
      </c>
    </row>
    <row r="223" spans="1:22" s="10" customFormat="1" x14ac:dyDescent="0.2">
      <c r="A223" s="9">
        <v>8401</v>
      </c>
      <c r="B223" s="9">
        <v>28</v>
      </c>
      <c r="C223" s="10" t="s">
        <v>2</v>
      </c>
      <c r="D223" s="10">
        <v>32</v>
      </c>
      <c r="E223" s="10" t="s">
        <v>87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4155.49</v>
      </c>
      <c r="M223" s="11">
        <v>0</v>
      </c>
      <c r="N223" s="11">
        <v>0</v>
      </c>
      <c r="O223" s="11">
        <v>957.53</v>
      </c>
      <c r="P223" s="12" t="str">
        <f t="shared" si="15"/>
        <v>Frete</v>
      </c>
      <c r="Q223" s="14" t="str">
        <f>INDEX(Cadastro!$E$2:$E$9,MATCH(Banco!B223,Cadastro!$D$2:$D$9,0))</f>
        <v>São Paulo ( Industrial )</v>
      </c>
      <c r="R223" s="13">
        <f t="shared" si="16"/>
        <v>5113.0199999999995</v>
      </c>
      <c r="S223" s="13">
        <f t="shared" si="17"/>
        <v>5113.0199999999995</v>
      </c>
      <c r="T223" s="14" t="str">
        <f>IFERROR(INDEX(Cadastro!$H$2:$H$5,MATCH(Banco!D223,Cadastro!$G$2:$G$5,0)),"Outras Areas")</f>
        <v>Outras Areas</v>
      </c>
      <c r="U223" s="37">
        <f t="shared" si="18"/>
        <v>0</v>
      </c>
      <c r="V223" s="37">
        <f t="shared" si="19"/>
        <v>5113.0199999999995</v>
      </c>
    </row>
    <row r="224" spans="1:22" x14ac:dyDescent="0.2">
      <c r="A224" s="9">
        <v>8401</v>
      </c>
      <c r="B224" s="9">
        <v>28</v>
      </c>
      <c r="C224" s="10" t="s">
        <v>2</v>
      </c>
      <c r="D224" s="10">
        <v>33</v>
      </c>
      <c r="E224" s="10" t="s">
        <v>87</v>
      </c>
      <c r="F224" s="11">
        <v>640</v>
      </c>
      <c r="G224" s="11">
        <v>2169.31</v>
      </c>
      <c r="H224" s="11">
        <v>635.25</v>
      </c>
      <c r="I224" s="11">
        <v>653.4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2" t="str">
        <f t="shared" si="15"/>
        <v>Frete</v>
      </c>
      <c r="Q224" s="14" t="str">
        <f>INDEX(Cadastro!$E$2:$E$9,MATCH(Banco!B224,Cadastro!$D$2:$D$9,0))</f>
        <v>São Paulo ( Industrial )</v>
      </c>
      <c r="R224" s="13">
        <f t="shared" si="16"/>
        <v>4097.96</v>
      </c>
      <c r="S224" s="13">
        <f t="shared" si="17"/>
        <v>3457.96</v>
      </c>
      <c r="T224" s="14" t="str">
        <f>IFERROR(INDEX(Cadastro!$H$2:$H$5,MATCH(Banco!D224,Cadastro!$G$2:$G$5,0)),"Outras Areas")</f>
        <v>Distribuição</v>
      </c>
      <c r="U224" s="37">
        <f t="shared" si="18"/>
        <v>4097.96</v>
      </c>
      <c r="V224" s="37">
        <f t="shared" si="19"/>
        <v>0</v>
      </c>
    </row>
    <row r="225" spans="1:22" x14ac:dyDescent="0.2">
      <c r="A225" s="9">
        <v>8401</v>
      </c>
      <c r="B225" s="9">
        <v>28</v>
      </c>
      <c r="C225" s="10" t="s">
        <v>2</v>
      </c>
      <c r="D225" s="10">
        <v>35</v>
      </c>
      <c r="E225" s="10" t="s">
        <v>88</v>
      </c>
      <c r="F225" s="11">
        <v>105496.83</v>
      </c>
      <c r="G225" s="11">
        <v>99477.69</v>
      </c>
      <c r="H225" s="11">
        <v>126560.26</v>
      </c>
      <c r="I225" s="11">
        <v>126260.61</v>
      </c>
      <c r="J225" s="11">
        <v>107096.49</v>
      </c>
      <c r="K225" s="11">
        <v>37470.199999999997</v>
      </c>
      <c r="L225" s="11">
        <v>220399.92</v>
      </c>
      <c r="M225" s="11">
        <v>110325.17</v>
      </c>
      <c r="N225" s="11">
        <v>99757.55</v>
      </c>
      <c r="O225" s="11">
        <v>144154.03</v>
      </c>
      <c r="P225" s="12" t="str">
        <f t="shared" si="15"/>
        <v>Frete</v>
      </c>
      <c r="Q225" s="14" t="str">
        <f>INDEX(Cadastro!$E$2:$E$9,MATCH(Banco!B225,Cadastro!$D$2:$D$9,0))</f>
        <v>São Paulo ( Industrial )</v>
      </c>
      <c r="R225" s="13">
        <f t="shared" si="16"/>
        <v>1176998.75</v>
      </c>
      <c r="S225" s="13">
        <f t="shared" si="17"/>
        <v>1071501.9200000002</v>
      </c>
      <c r="T225" s="14" t="str">
        <f>IFERROR(INDEX(Cadastro!$H$2:$H$5,MATCH(Banco!D225,Cadastro!$G$2:$G$5,0)),"Outras Areas")</f>
        <v>Distribuição</v>
      </c>
      <c r="U225" s="37">
        <f t="shared" si="18"/>
        <v>564891.88</v>
      </c>
      <c r="V225" s="37">
        <f t="shared" si="19"/>
        <v>612106.87</v>
      </c>
    </row>
    <row r="226" spans="1:22" s="10" customFormat="1" x14ac:dyDescent="0.2">
      <c r="A226" s="9">
        <v>8401</v>
      </c>
      <c r="B226" s="9">
        <v>28</v>
      </c>
      <c r="C226" s="10" t="s">
        <v>2</v>
      </c>
      <c r="D226" s="10">
        <v>36</v>
      </c>
      <c r="E226" s="10" t="s">
        <v>87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2" t="str">
        <f t="shared" si="15"/>
        <v>Frete</v>
      </c>
      <c r="Q226" s="14" t="str">
        <f>INDEX(Cadastro!$E$2:$E$9,MATCH(Banco!B226,Cadastro!$D$2:$D$9,0))</f>
        <v>São Paulo ( Industrial )</v>
      </c>
      <c r="R226" s="13">
        <f t="shared" si="16"/>
        <v>0</v>
      </c>
      <c r="S226" s="13">
        <f t="shared" si="17"/>
        <v>0</v>
      </c>
      <c r="T226" s="14" t="str">
        <f>IFERROR(INDEX(Cadastro!$H$2:$H$5,MATCH(Banco!D226,Cadastro!$G$2:$G$5,0)),"Outras Areas")</f>
        <v>Outras Areas</v>
      </c>
      <c r="U226" s="37">
        <f t="shared" si="18"/>
        <v>0</v>
      </c>
      <c r="V226" s="37">
        <f t="shared" si="19"/>
        <v>0</v>
      </c>
    </row>
    <row r="227" spans="1:22" s="10" customFormat="1" x14ac:dyDescent="0.2">
      <c r="A227" s="9">
        <v>8401</v>
      </c>
      <c r="B227" s="9">
        <v>28</v>
      </c>
      <c r="C227" s="10" t="s">
        <v>2</v>
      </c>
      <c r="D227" s="10">
        <v>37</v>
      </c>
      <c r="E227" s="10" t="s">
        <v>87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2" t="str">
        <f t="shared" si="15"/>
        <v>Frete</v>
      </c>
      <c r="Q227" s="14" t="str">
        <f>INDEX(Cadastro!$E$2:$E$9,MATCH(Banco!B227,Cadastro!$D$2:$D$9,0))</f>
        <v>São Paulo ( Industrial )</v>
      </c>
      <c r="R227" s="13">
        <f t="shared" si="16"/>
        <v>0</v>
      </c>
      <c r="S227" s="13">
        <f t="shared" si="17"/>
        <v>0</v>
      </c>
      <c r="T227" s="14" t="str">
        <f>IFERROR(INDEX(Cadastro!$H$2:$H$5,MATCH(Banco!D227,Cadastro!$G$2:$G$5,0)),"Outras Areas")</f>
        <v>Outras Areas</v>
      </c>
      <c r="U227" s="37">
        <f t="shared" si="18"/>
        <v>0</v>
      </c>
      <c r="V227" s="37">
        <f t="shared" si="19"/>
        <v>0</v>
      </c>
    </row>
    <row r="228" spans="1:22" s="10" customFormat="1" x14ac:dyDescent="0.2">
      <c r="A228" s="9">
        <v>8401</v>
      </c>
      <c r="B228" s="9">
        <v>28</v>
      </c>
      <c r="C228" s="10" t="s">
        <v>2</v>
      </c>
      <c r="D228" s="10">
        <v>38</v>
      </c>
      <c r="E228" s="10" t="s">
        <v>87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1289.08</v>
      </c>
      <c r="P228" s="12" t="str">
        <f t="shared" si="15"/>
        <v>Frete</v>
      </c>
      <c r="Q228" s="14" t="str">
        <f>INDEX(Cadastro!$E$2:$E$9,MATCH(Banco!B228,Cadastro!$D$2:$D$9,0))</f>
        <v>São Paulo ( Industrial )</v>
      </c>
      <c r="R228" s="13">
        <f t="shared" si="16"/>
        <v>1289.08</v>
      </c>
      <c r="S228" s="13">
        <f t="shared" si="17"/>
        <v>1289.08</v>
      </c>
      <c r="T228" s="14" t="str">
        <f>IFERROR(INDEX(Cadastro!$H$2:$H$5,MATCH(Banco!D228,Cadastro!$G$2:$G$5,0)),"Outras Areas")</f>
        <v>Outras Areas</v>
      </c>
      <c r="U228" s="37">
        <f t="shared" si="18"/>
        <v>0</v>
      </c>
      <c r="V228" s="37">
        <f t="shared" si="19"/>
        <v>1289.08</v>
      </c>
    </row>
    <row r="229" spans="1:22" s="10" customFormat="1" x14ac:dyDescent="0.2">
      <c r="A229" s="9">
        <v>8401</v>
      </c>
      <c r="B229" s="9">
        <v>28</v>
      </c>
      <c r="C229" s="10" t="s">
        <v>2</v>
      </c>
      <c r="D229" s="10">
        <v>39</v>
      </c>
      <c r="E229" s="10" t="s">
        <v>87</v>
      </c>
      <c r="F229" s="11">
        <v>2512.08</v>
      </c>
      <c r="G229" s="11">
        <v>5737.97</v>
      </c>
      <c r="H229" s="11">
        <v>3692.27</v>
      </c>
      <c r="I229" s="11">
        <v>4159.43</v>
      </c>
      <c r="J229" s="11">
        <v>2865.71</v>
      </c>
      <c r="K229" s="11">
        <v>6238.16</v>
      </c>
      <c r="L229" s="11">
        <v>7331.11</v>
      </c>
      <c r="M229" s="11">
        <v>7029.51</v>
      </c>
      <c r="N229" s="11">
        <v>8827.7000000000007</v>
      </c>
      <c r="O229" s="11">
        <v>14866.48</v>
      </c>
      <c r="P229" s="12" t="str">
        <f t="shared" si="15"/>
        <v>Frete</v>
      </c>
      <c r="Q229" s="14" t="str">
        <f>INDEX(Cadastro!$E$2:$E$9,MATCH(Banco!B229,Cadastro!$D$2:$D$9,0))</f>
        <v>São Paulo ( Industrial )</v>
      </c>
      <c r="R229" s="13">
        <f t="shared" si="16"/>
        <v>63260.42</v>
      </c>
      <c r="S229" s="13">
        <f t="shared" si="17"/>
        <v>60748.34</v>
      </c>
      <c r="T229" s="14" t="str">
        <f>IFERROR(INDEX(Cadastro!$H$2:$H$5,MATCH(Banco!D229,Cadastro!$G$2:$G$5,0)),"Outras Areas")</f>
        <v>Outras Areas</v>
      </c>
      <c r="U229" s="37">
        <f t="shared" si="18"/>
        <v>18967.46</v>
      </c>
      <c r="V229" s="37">
        <f t="shared" si="19"/>
        <v>44292.959999999999</v>
      </c>
    </row>
    <row r="230" spans="1:22" x14ac:dyDescent="0.2">
      <c r="A230" s="9">
        <v>8401</v>
      </c>
      <c r="B230" s="9">
        <v>28</v>
      </c>
      <c r="C230" s="10" t="s">
        <v>3</v>
      </c>
      <c r="D230" s="10">
        <v>35</v>
      </c>
      <c r="E230" s="10" t="s">
        <v>87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2" t="str">
        <f t="shared" si="15"/>
        <v>Frete</v>
      </c>
      <c r="Q230" s="14" t="str">
        <f>INDEX(Cadastro!$E$2:$E$9,MATCH(Banco!B230,Cadastro!$D$2:$D$9,0))</f>
        <v>São Paulo ( Industrial )</v>
      </c>
      <c r="R230" s="13">
        <f t="shared" si="16"/>
        <v>0</v>
      </c>
      <c r="S230" s="13">
        <f t="shared" si="17"/>
        <v>0</v>
      </c>
      <c r="T230" s="14" t="str">
        <f>IFERROR(INDEX(Cadastro!$H$2:$H$5,MATCH(Banco!D230,Cadastro!$G$2:$G$5,0)),"Outras Areas")</f>
        <v>Distribuição</v>
      </c>
      <c r="U230" s="37">
        <f t="shared" si="18"/>
        <v>0</v>
      </c>
      <c r="V230" s="37">
        <f t="shared" si="19"/>
        <v>0</v>
      </c>
    </row>
    <row r="231" spans="1:22" s="10" customFormat="1" x14ac:dyDescent="0.2">
      <c r="A231" s="9">
        <v>8401</v>
      </c>
      <c r="B231" s="9">
        <v>30</v>
      </c>
      <c r="C231" s="10" t="s">
        <v>2</v>
      </c>
      <c r="D231" s="10">
        <v>30</v>
      </c>
      <c r="E231" s="10" t="s">
        <v>86</v>
      </c>
      <c r="F231" s="11">
        <v>73698.7</v>
      </c>
      <c r="G231" s="11">
        <v>54609.65</v>
      </c>
      <c r="H231" s="11">
        <v>56354.81</v>
      </c>
      <c r="I231" s="11">
        <v>40324.400000000001</v>
      </c>
      <c r="J231" s="11">
        <v>89249.3</v>
      </c>
      <c r="K231" s="11">
        <v>115406</v>
      </c>
      <c r="L231" s="11">
        <v>90628.3</v>
      </c>
      <c r="M231" s="11">
        <v>77927.360000000001</v>
      </c>
      <c r="N231" s="11">
        <v>81554.45</v>
      </c>
      <c r="O231" s="11">
        <v>112482.8</v>
      </c>
      <c r="P231" s="12" t="str">
        <f t="shared" si="15"/>
        <v>Frete</v>
      </c>
      <c r="Q231" s="14" t="str">
        <f>INDEX(Cadastro!$E$2:$E$9,MATCH(Banco!B231,Cadastro!$D$2:$D$9,0))</f>
        <v>Bahia</v>
      </c>
      <c r="R231" s="13">
        <f t="shared" si="16"/>
        <v>792235.77</v>
      </c>
      <c r="S231" s="13">
        <f t="shared" si="17"/>
        <v>718537.07</v>
      </c>
      <c r="T231" s="14" t="str">
        <f>IFERROR(INDEX(Cadastro!$H$2:$H$5,MATCH(Banco!D231,Cadastro!$G$2:$G$5,0)),"Outras Areas")</f>
        <v>Outras Areas</v>
      </c>
      <c r="U231" s="37">
        <f t="shared" si="18"/>
        <v>314236.86</v>
      </c>
      <c r="V231" s="37">
        <f t="shared" si="19"/>
        <v>477998.91</v>
      </c>
    </row>
    <row r="232" spans="1:22" s="10" customFormat="1" x14ac:dyDescent="0.2">
      <c r="A232" s="9">
        <v>8401</v>
      </c>
      <c r="B232" s="9">
        <v>30</v>
      </c>
      <c r="C232" s="10" t="s">
        <v>2</v>
      </c>
      <c r="D232" s="10">
        <v>32</v>
      </c>
      <c r="E232" s="10" t="s">
        <v>89</v>
      </c>
      <c r="F232" s="11">
        <v>11602.42</v>
      </c>
      <c r="G232" s="11">
        <v>9829.39</v>
      </c>
      <c r="H232" s="11">
        <v>11370.31</v>
      </c>
      <c r="I232" s="11">
        <v>18989.400000000001</v>
      </c>
      <c r="J232" s="11">
        <v>11621.55</v>
      </c>
      <c r="K232" s="11">
        <v>16514.29</v>
      </c>
      <c r="L232" s="11">
        <v>15213.67</v>
      </c>
      <c r="M232" s="11">
        <v>5632.15</v>
      </c>
      <c r="N232" s="11">
        <v>6912.08</v>
      </c>
      <c r="O232" s="11">
        <v>21269.08</v>
      </c>
      <c r="P232" s="12" t="str">
        <f t="shared" si="15"/>
        <v>Frete</v>
      </c>
      <c r="Q232" s="14" t="str">
        <f>INDEX(Cadastro!$E$2:$E$9,MATCH(Banco!B232,Cadastro!$D$2:$D$9,0))</f>
        <v>Bahia</v>
      </c>
      <c r="R232" s="13">
        <f t="shared" si="16"/>
        <v>128954.33999999998</v>
      </c>
      <c r="S232" s="13">
        <f t="shared" si="17"/>
        <v>117351.92</v>
      </c>
      <c r="T232" s="14" t="str">
        <f>IFERROR(INDEX(Cadastro!$H$2:$H$5,MATCH(Banco!D232,Cadastro!$G$2:$G$5,0)),"Outras Areas")</f>
        <v>Outras Areas</v>
      </c>
      <c r="U232" s="37">
        <f t="shared" si="18"/>
        <v>63413.069999999992</v>
      </c>
      <c r="V232" s="37">
        <f t="shared" si="19"/>
        <v>65541.27</v>
      </c>
    </row>
    <row r="233" spans="1:22" x14ac:dyDescent="0.2">
      <c r="A233" s="9">
        <v>8401</v>
      </c>
      <c r="B233" s="9">
        <v>30</v>
      </c>
      <c r="C233" s="10" t="s">
        <v>2</v>
      </c>
      <c r="D233" s="10">
        <v>35</v>
      </c>
      <c r="E233" s="10" t="s">
        <v>88</v>
      </c>
      <c r="F233" s="11">
        <v>1366.51</v>
      </c>
      <c r="G233" s="11">
        <v>40559.370000000003</v>
      </c>
      <c r="H233" s="11">
        <v>39618.74</v>
      </c>
      <c r="I233" s="11">
        <v>43033.77</v>
      </c>
      <c r="J233" s="11">
        <v>39349.629999999997</v>
      </c>
      <c r="K233" s="11">
        <v>36184.78</v>
      </c>
      <c r="L233" s="11">
        <v>36184.78</v>
      </c>
      <c r="M233" s="11">
        <v>36184.78</v>
      </c>
      <c r="N233" s="11">
        <v>36184.78</v>
      </c>
      <c r="O233" s="11">
        <v>36184.78</v>
      </c>
      <c r="P233" s="12" t="str">
        <f t="shared" si="15"/>
        <v>Frete</v>
      </c>
      <c r="Q233" s="14" t="str">
        <f>INDEX(Cadastro!$E$2:$E$9,MATCH(Banco!B233,Cadastro!$D$2:$D$9,0))</f>
        <v>Bahia</v>
      </c>
      <c r="R233" s="13">
        <f t="shared" si="16"/>
        <v>344851.92000000004</v>
      </c>
      <c r="S233" s="13">
        <f t="shared" si="17"/>
        <v>343485.41000000003</v>
      </c>
      <c r="T233" s="14" t="str">
        <f>IFERROR(INDEX(Cadastro!$H$2:$H$5,MATCH(Banco!D233,Cadastro!$G$2:$G$5,0)),"Outras Areas")</f>
        <v>Distribuição</v>
      </c>
      <c r="U233" s="37">
        <f t="shared" si="18"/>
        <v>163928.01999999999</v>
      </c>
      <c r="V233" s="37">
        <f t="shared" si="19"/>
        <v>180923.9</v>
      </c>
    </row>
    <row r="234" spans="1:22" s="10" customFormat="1" x14ac:dyDescent="0.2">
      <c r="A234" s="9">
        <v>8401</v>
      </c>
      <c r="B234" s="9">
        <v>30</v>
      </c>
      <c r="C234" s="10" t="s">
        <v>2</v>
      </c>
      <c r="D234" s="10">
        <v>36</v>
      </c>
      <c r="E234" s="10" t="s">
        <v>90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2" t="str">
        <f t="shared" si="15"/>
        <v>Frete</v>
      </c>
      <c r="Q234" s="14" t="str">
        <f>INDEX(Cadastro!$E$2:$E$9,MATCH(Banco!B234,Cadastro!$D$2:$D$9,0))</f>
        <v>Bahia</v>
      </c>
      <c r="R234" s="13">
        <f t="shared" si="16"/>
        <v>0</v>
      </c>
      <c r="S234" s="13">
        <f t="shared" si="17"/>
        <v>0</v>
      </c>
      <c r="T234" s="14" t="str">
        <f>IFERROR(INDEX(Cadastro!$H$2:$H$5,MATCH(Banco!D234,Cadastro!$G$2:$G$5,0)),"Outras Areas")</f>
        <v>Outras Areas</v>
      </c>
      <c r="U234" s="37">
        <f t="shared" si="18"/>
        <v>0</v>
      </c>
      <c r="V234" s="37">
        <f t="shared" si="19"/>
        <v>0</v>
      </c>
    </row>
    <row r="235" spans="1:22" s="10" customFormat="1" x14ac:dyDescent="0.2">
      <c r="A235" s="9">
        <v>8401</v>
      </c>
      <c r="B235" s="9">
        <v>30</v>
      </c>
      <c r="C235" s="10" t="s">
        <v>2</v>
      </c>
      <c r="D235" s="10">
        <v>38</v>
      </c>
      <c r="E235" s="10" t="s">
        <v>87</v>
      </c>
      <c r="F235" s="11">
        <v>7408.68</v>
      </c>
      <c r="G235" s="11">
        <v>14650.1</v>
      </c>
      <c r="H235" s="11">
        <v>5199.32</v>
      </c>
      <c r="I235" s="11">
        <v>8412.31</v>
      </c>
      <c r="J235" s="11">
        <v>16235.75</v>
      </c>
      <c r="K235" s="11">
        <v>14707.4</v>
      </c>
      <c r="L235" s="11">
        <v>16852.64</v>
      </c>
      <c r="M235" s="11">
        <v>7064.48</v>
      </c>
      <c r="N235" s="11">
        <v>7291.43</v>
      </c>
      <c r="O235" s="11">
        <v>8217.11</v>
      </c>
      <c r="P235" s="12" t="str">
        <f t="shared" si="15"/>
        <v>Frete</v>
      </c>
      <c r="Q235" s="14" t="str">
        <f>INDEX(Cadastro!$E$2:$E$9,MATCH(Banco!B235,Cadastro!$D$2:$D$9,0))</f>
        <v>Bahia</v>
      </c>
      <c r="R235" s="13">
        <f t="shared" si="16"/>
        <v>106039.21999999999</v>
      </c>
      <c r="S235" s="13">
        <f t="shared" si="17"/>
        <v>98630.54</v>
      </c>
      <c r="T235" s="14" t="str">
        <f>IFERROR(INDEX(Cadastro!$H$2:$H$5,MATCH(Banco!D235,Cadastro!$G$2:$G$5,0)),"Outras Areas")</f>
        <v>Outras Areas</v>
      </c>
      <c r="U235" s="37">
        <f t="shared" si="18"/>
        <v>51906.159999999996</v>
      </c>
      <c r="V235" s="37">
        <f t="shared" si="19"/>
        <v>54133.060000000005</v>
      </c>
    </row>
    <row r="236" spans="1:22" s="10" customFormat="1" x14ac:dyDescent="0.2">
      <c r="A236" s="9">
        <v>8401</v>
      </c>
      <c r="B236" s="9">
        <v>30</v>
      </c>
      <c r="C236" s="10" t="s">
        <v>2</v>
      </c>
      <c r="D236" s="10">
        <v>39</v>
      </c>
      <c r="E236" s="10" t="s">
        <v>87</v>
      </c>
      <c r="F236" s="11">
        <v>31729.51</v>
      </c>
      <c r="G236" s="11">
        <v>22043.43</v>
      </c>
      <c r="H236" s="11">
        <v>16829.55</v>
      </c>
      <c r="I236" s="11">
        <v>18069.310000000001</v>
      </c>
      <c r="J236" s="11">
        <v>36206.29</v>
      </c>
      <c r="K236" s="11">
        <v>39721.339999999997</v>
      </c>
      <c r="L236" s="11">
        <v>38809.08</v>
      </c>
      <c r="M236" s="11">
        <v>17085.32</v>
      </c>
      <c r="N236" s="11">
        <v>48890.96</v>
      </c>
      <c r="O236" s="11">
        <v>64484.59</v>
      </c>
      <c r="P236" s="12" t="str">
        <f t="shared" si="15"/>
        <v>Frete</v>
      </c>
      <c r="Q236" s="14" t="str">
        <f>INDEX(Cadastro!$E$2:$E$9,MATCH(Banco!B236,Cadastro!$D$2:$D$9,0))</f>
        <v>Bahia</v>
      </c>
      <c r="R236" s="13">
        <f t="shared" si="16"/>
        <v>333869.38</v>
      </c>
      <c r="S236" s="13">
        <f t="shared" si="17"/>
        <v>302139.87</v>
      </c>
      <c r="T236" s="14" t="str">
        <f>IFERROR(INDEX(Cadastro!$H$2:$H$5,MATCH(Banco!D236,Cadastro!$G$2:$G$5,0)),"Outras Areas")</f>
        <v>Outras Areas</v>
      </c>
      <c r="U236" s="37">
        <f t="shared" si="18"/>
        <v>124878.09</v>
      </c>
      <c r="V236" s="37">
        <f t="shared" si="19"/>
        <v>208991.28999999998</v>
      </c>
    </row>
    <row r="237" spans="1:22" x14ac:dyDescent="0.2">
      <c r="A237" s="9">
        <v>8401</v>
      </c>
      <c r="B237" s="9">
        <v>30</v>
      </c>
      <c r="C237" s="10" t="s">
        <v>3</v>
      </c>
      <c r="D237" s="10">
        <v>35</v>
      </c>
      <c r="E237" s="10" t="s">
        <v>91</v>
      </c>
      <c r="F237" s="11">
        <v>1366.51</v>
      </c>
      <c r="G237" s="11">
        <v>79752.23</v>
      </c>
      <c r="H237" s="11">
        <v>41500.01</v>
      </c>
      <c r="I237" s="11">
        <v>35351.96</v>
      </c>
      <c r="J237" s="11">
        <v>39036.089999999997</v>
      </c>
      <c r="K237" s="11">
        <v>32088.400000000001</v>
      </c>
      <c r="L237" s="11">
        <v>32170.98</v>
      </c>
      <c r="M237" s="11">
        <v>32088.400000000001</v>
      </c>
      <c r="N237" s="11">
        <v>32088.400000000001</v>
      </c>
      <c r="O237" s="11">
        <v>32088.400000000001</v>
      </c>
      <c r="P237" s="12" t="str">
        <f t="shared" si="15"/>
        <v>Frete</v>
      </c>
      <c r="Q237" s="14" t="str">
        <f>INDEX(Cadastro!$E$2:$E$9,MATCH(Banco!B237,Cadastro!$D$2:$D$9,0))</f>
        <v>Bahia</v>
      </c>
      <c r="R237" s="13">
        <f t="shared" si="16"/>
        <v>357531.38000000006</v>
      </c>
      <c r="S237" s="13">
        <f t="shared" si="17"/>
        <v>356164.87000000005</v>
      </c>
      <c r="T237" s="14" t="str">
        <f>IFERROR(INDEX(Cadastro!$H$2:$H$5,MATCH(Banco!D237,Cadastro!$G$2:$G$5,0)),"Outras Areas")</f>
        <v>Distribuição</v>
      </c>
      <c r="U237" s="37">
        <f t="shared" si="18"/>
        <v>197006.8</v>
      </c>
      <c r="V237" s="37">
        <f t="shared" si="19"/>
        <v>160524.57999999999</v>
      </c>
    </row>
    <row r="238" spans="1:22" s="10" customFormat="1" x14ac:dyDescent="0.2">
      <c r="A238" s="9">
        <v>8401</v>
      </c>
      <c r="B238" s="9">
        <v>31</v>
      </c>
      <c r="C238" s="10" t="s">
        <v>2</v>
      </c>
      <c r="D238" s="10">
        <v>30</v>
      </c>
      <c r="E238" s="10" t="s">
        <v>86</v>
      </c>
      <c r="F238" s="11">
        <v>0</v>
      </c>
      <c r="G238" s="11">
        <v>0</v>
      </c>
      <c r="H238" s="11">
        <v>0</v>
      </c>
      <c r="I238" s="11">
        <v>0</v>
      </c>
      <c r="J238" s="11">
        <v>2821.48</v>
      </c>
      <c r="K238" s="11">
        <v>5168.8</v>
      </c>
      <c r="L238" s="11">
        <v>0</v>
      </c>
      <c r="M238" s="11">
        <v>0</v>
      </c>
      <c r="N238" s="11">
        <v>0</v>
      </c>
      <c r="O238" s="11">
        <v>0</v>
      </c>
      <c r="P238" s="12" t="str">
        <f t="shared" si="15"/>
        <v>Frete</v>
      </c>
      <c r="Q238" s="14" t="str">
        <f>INDEX(Cadastro!$E$2:$E$9,MATCH(Banco!B238,Cadastro!$D$2:$D$9,0))</f>
        <v>Imperatriz</v>
      </c>
      <c r="R238" s="13">
        <f t="shared" si="16"/>
        <v>7990.2800000000007</v>
      </c>
      <c r="S238" s="13">
        <f t="shared" si="17"/>
        <v>7990.2800000000007</v>
      </c>
      <c r="T238" s="14" t="str">
        <f>IFERROR(INDEX(Cadastro!$H$2:$H$5,MATCH(Banco!D238,Cadastro!$G$2:$G$5,0)),"Outras Areas")</f>
        <v>Outras Areas</v>
      </c>
      <c r="U238" s="37">
        <f t="shared" si="18"/>
        <v>2821.48</v>
      </c>
      <c r="V238" s="37">
        <f t="shared" si="19"/>
        <v>5168.8</v>
      </c>
    </row>
    <row r="239" spans="1:22" s="10" customFormat="1" x14ac:dyDescent="0.2">
      <c r="A239" s="9">
        <v>8401</v>
      </c>
      <c r="B239" s="9">
        <v>31</v>
      </c>
      <c r="C239" s="10" t="s">
        <v>2</v>
      </c>
      <c r="D239" s="10">
        <v>32</v>
      </c>
      <c r="E239" s="10" t="s">
        <v>89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3023.79</v>
      </c>
      <c r="L239" s="11">
        <v>1522.88</v>
      </c>
      <c r="M239" s="11">
        <v>431.97</v>
      </c>
      <c r="N239" s="11">
        <v>1859.29</v>
      </c>
      <c r="O239" s="11">
        <v>5626.5</v>
      </c>
      <c r="P239" s="12" t="str">
        <f t="shared" si="15"/>
        <v>Frete</v>
      </c>
      <c r="Q239" s="14" t="str">
        <f>INDEX(Cadastro!$E$2:$E$9,MATCH(Banco!B239,Cadastro!$D$2:$D$9,0))</f>
        <v>Imperatriz</v>
      </c>
      <c r="R239" s="13">
        <f t="shared" si="16"/>
        <v>12464.43</v>
      </c>
      <c r="S239" s="13">
        <f t="shared" si="17"/>
        <v>12464.43</v>
      </c>
      <c r="T239" s="14" t="str">
        <f>IFERROR(INDEX(Cadastro!$H$2:$H$5,MATCH(Banco!D239,Cadastro!$G$2:$G$5,0)),"Outras Areas")</f>
        <v>Outras Areas</v>
      </c>
      <c r="U239" s="37">
        <f t="shared" si="18"/>
        <v>0</v>
      </c>
      <c r="V239" s="37">
        <f t="shared" si="19"/>
        <v>12464.43</v>
      </c>
    </row>
    <row r="240" spans="1:22" x14ac:dyDescent="0.2">
      <c r="A240" s="9">
        <v>8401</v>
      </c>
      <c r="B240" s="9">
        <v>31</v>
      </c>
      <c r="C240" s="10" t="s">
        <v>2</v>
      </c>
      <c r="D240" s="10">
        <v>35</v>
      </c>
      <c r="E240" s="10" t="s">
        <v>88</v>
      </c>
      <c r="F240" s="11">
        <v>0</v>
      </c>
      <c r="G240" s="11">
        <v>53317.85</v>
      </c>
      <c r="H240" s="11">
        <v>0</v>
      </c>
      <c r="I240" s="11">
        <v>0</v>
      </c>
      <c r="J240" s="11">
        <v>14841.2</v>
      </c>
      <c r="K240" s="11">
        <v>32321.87</v>
      </c>
      <c r="L240" s="11">
        <v>44361.919999999998</v>
      </c>
      <c r="M240" s="11">
        <v>-17933.96</v>
      </c>
      <c r="N240" s="11">
        <v>41655.120000000003</v>
      </c>
      <c r="O240" s="11">
        <v>41643.69</v>
      </c>
      <c r="P240" s="12" t="str">
        <f t="shared" si="15"/>
        <v>Frete</v>
      </c>
      <c r="Q240" s="14" t="str">
        <f>INDEX(Cadastro!$E$2:$E$9,MATCH(Banco!B240,Cadastro!$D$2:$D$9,0))</f>
        <v>Imperatriz</v>
      </c>
      <c r="R240" s="13">
        <f t="shared" si="16"/>
        <v>210207.69</v>
      </c>
      <c r="S240" s="13">
        <f t="shared" si="17"/>
        <v>210207.69</v>
      </c>
      <c r="T240" s="14" t="str">
        <f>IFERROR(INDEX(Cadastro!$H$2:$H$5,MATCH(Banco!D240,Cadastro!$G$2:$G$5,0)),"Outras Areas")</f>
        <v>Distribuição</v>
      </c>
      <c r="U240" s="37">
        <f t="shared" si="18"/>
        <v>68159.05</v>
      </c>
      <c r="V240" s="37">
        <f t="shared" si="19"/>
        <v>142048.64000000001</v>
      </c>
    </row>
    <row r="241" spans="1:22" s="10" customFormat="1" x14ac:dyDescent="0.2">
      <c r="A241" s="9">
        <v>8401</v>
      </c>
      <c r="B241" s="9">
        <v>31</v>
      </c>
      <c r="C241" s="10" t="s">
        <v>2</v>
      </c>
      <c r="D241" s="10">
        <v>38</v>
      </c>
      <c r="E241" s="10" t="s">
        <v>92</v>
      </c>
      <c r="F241" s="11">
        <v>0</v>
      </c>
      <c r="G241" s="11">
        <v>10594.74</v>
      </c>
      <c r="H241" s="11">
        <v>8997.75</v>
      </c>
      <c r="I241" s="11">
        <v>17808.93</v>
      </c>
      <c r="J241" s="11">
        <v>11403.88</v>
      </c>
      <c r="K241" s="11">
        <v>4342</v>
      </c>
      <c r="L241" s="11">
        <v>7252.77</v>
      </c>
      <c r="M241" s="11">
        <v>7051.71</v>
      </c>
      <c r="N241" s="11">
        <v>8865.91</v>
      </c>
      <c r="O241" s="11">
        <v>9090.16</v>
      </c>
      <c r="P241" s="12" t="str">
        <f t="shared" si="15"/>
        <v>Frete</v>
      </c>
      <c r="Q241" s="14" t="str">
        <f>INDEX(Cadastro!$E$2:$E$9,MATCH(Banco!B241,Cadastro!$D$2:$D$9,0))</f>
        <v>Imperatriz</v>
      </c>
      <c r="R241" s="13">
        <f t="shared" si="16"/>
        <v>85407.85</v>
      </c>
      <c r="S241" s="13">
        <f t="shared" si="17"/>
        <v>85407.85</v>
      </c>
      <c r="T241" s="14" t="str">
        <f>IFERROR(INDEX(Cadastro!$H$2:$H$5,MATCH(Banco!D241,Cadastro!$G$2:$G$5,0)),"Outras Areas")</f>
        <v>Outras Areas</v>
      </c>
      <c r="U241" s="37">
        <f t="shared" si="18"/>
        <v>48805.299999999996</v>
      </c>
      <c r="V241" s="37">
        <f t="shared" si="19"/>
        <v>36602.550000000003</v>
      </c>
    </row>
    <row r="242" spans="1:22" s="10" customFormat="1" x14ac:dyDescent="0.2">
      <c r="A242" s="9">
        <v>8401</v>
      </c>
      <c r="B242" s="9">
        <v>31</v>
      </c>
      <c r="C242" s="10" t="s">
        <v>2</v>
      </c>
      <c r="D242" s="10">
        <v>39</v>
      </c>
      <c r="E242" s="10" t="s">
        <v>87</v>
      </c>
      <c r="F242" s="11">
        <v>438.45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2" t="str">
        <f t="shared" si="15"/>
        <v>Frete</v>
      </c>
      <c r="Q242" s="14" t="str">
        <f>INDEX(Cadastro!$E$2:$E$9,MATCH(Banco!B242,Cadastro!$D$2:$D$9,0))</f>
        <v>Imperatriz</v>
      </c>
      <c r="R242" s="13">
        <f t="shared" si="16"/>
        <v>438.45</v>
      </c>
      <c r="S242" s="13">
        <f t="shared" si="17"/>
        <v>0</v>
      </c>
      <c r="T242" s="14" t="str">
        <f>IFERROR(INDEX(Cadastro!$H$2:$H$5,MATCH(Banco!D242,Cadastro!$G$2:$G$5,0)),"Outras Areas")</f>
        <v>Outras Areas</v>
      </c>
      <c r="U242" s="37">
        <f t="shared" si="18"/>
        <v>438.45</v>
      </c>
      <c r="V242" s="37">
        <f t="shared" si="19"/>
        <v>0</v>
      </c>
    </row>
    <row r="243" spans="1:22" s="10" customFormat="1" x14ac:dyDescent="0.2">
      <c r="A243" s="9">
        <v>8401</v>
      </c>
      <c r="B243" s="9">
        <v>31</v>
      </c>
      <c r="C243" s="10" t="s">
        <v>3</v>
      </c>
      <c r="D243" s="10">
        <v>34</v>
      </c>
      <c r="E243" s="10" t="s">
        <v>87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2676.2</v>
      </c>
      <c r="M243" s="11">
        <v>0</v>
      </c>
      <c r="N243" s="11">
        <v>0</v>
      </c>
      <c r="O243" s="11">
        <v>0</v>
      </c>
      <c r="P243" s="12" t="str">
        <f t="shared" si="15"/>
        <v>Frete</v>
      </c>
      <c r="Q243" s="14" t="str">
        <f>INDEX(Cadastro!$E$2:$E$9,MATCH(Banco!B243,Cadastro!$D$2:$D$9,0))</f>
        <v>Imperatriz</v>
      </c>
      <c r="R243" s="13">
        <f t="shared" si="16"/>
        <v>2676.2</v>
      </c>
      <c r="S243" s="13">
        <f t="shared" si="17"/>
        <v>2676.2</v>
      </c>
      <c r="T243" s="14" t="str">
        <f>IFERROR(INDEX(Cadastro!$H$2:$H$5,MATCH(Banco!D243,Cadastro!$G$2:$G$5,0)),"Outras Areas")</f>
        <v>Outras Areas</v>
      </c>
      <c r="U243" s="37">
        <f t="shared" si="18"/>
        <v>0</v>
      </c>
      <c r="V243" s="37">
        <f t="shared" si="19"/>
        <v>2676.2</v>
      </c>
    </row>
    <row r="244" spans="1:22" x14ac:dyDescent="0.2">
      <c r="A244" s="9">
        <v>8401</v>
      </c>
      <c r="B244" s="9">
        <v>31</v>
      </c>
      <c r="C244" s="10" t="s">
        <v>3</v>
      </c>
      <c r="D244" s="10">
        <v>35</v>
      </c>
      <c r="E244" s="10" t="s">
        <v>87</v>
      </c>
      <c r="F244" s="11">
        <v>56854.32</v>
      </c>
      <c r="G244" s="11">
        <v>0</v>
      </c>
      <c r="H244" s="11">
        <v>58462.16</v>
      </c>
      <c r="I244" s="11">
        <v>40830.04</v>
      </c>
      <c r="J244" s="11">
        <v>27562.2</v>
      </c>
      <c r="K244" s="11">
        <v>32344.55</v>
      </c>
      <c r="L244" s="11">
        <v>39946.04</v>
      </c>
      <c r="M244" s="11">
        <v>40862.129999999997</v>
      </c>
      <c r="N244" s="11">
        <v>40021.57</v>
      </c>
      <c r="O244" s="11">
        <v>40026.17</v>
      </c>
      <c r="P244" s="12" t="str">
        <f t="shared" si="15"/>
        <v>Frete</v>
      </c>
      <c r="Q244" s="14" t="str">
        <f>INDEX(Cadastro!$E$2:$E$9,MATCH(Banco!B244,Cadastro!$D$2:$D$9,0))</f>
        <v>Imperatriz</v>
      </c>
      <c r="R244" s="13">
        <f t="shared" si="16"/>
        <v>376909.18</v>
      </c>
      <c r="S244" s="13">
        <f t="shared" si="17"/>
        <v>320054.86</v>
      </c>
      <c r="T244" s="14" t="str">
        <f>IFERROR(INDEX(Cadastro!$H$2:$H$5,MATCH(Banco!D244,Cadastro!$G$2:$G$5,0)),"Outras Areas")</f>
        <v>Distribuição</v>
      </c>
      <c r="U244" s="37">
        <f t="shared" si="18"/>
        <v>183708.72000000003</v>
      </c>
      <c r="V244" s="37">
        <f t="shared" si="19"/>
        <v>193200.46000000002</v>
      </c>
    </row>
    <row r="245" spans="1:22" s="10" customFormat="1" x14ac:dyDescent="0.2">
      <c r="A245" s="9">
        <v>8401</v>
      </c>
      <c r="B245" s="9">
        <v>73</v>
      </c>
      <c r="C245" s="10" t="s">
        <v>2</v>
      </c>
      <c r="D245" s="10">
        <v>1</v>
      </c>
      <c r="E245" s="10" t="s">
        <v>93</v>
      </c>
      <c r="F245" s="11">
        <v>658</v>
      </c>
      <c r="G245" s="11">
        <v>0</v>
      </c>
      <c r="H245" s="11">
        <v>0</v>
      </c>
      <c r="I245" s="11">
        <v>0</v>
      </c>
      <c r="J245" s="11">
        <v>0</v>
      </c>
      <c r="K245" s="11">
        <v>2882.29</v>
      </c>
      <c r="L245" s="11">
        <v>0</v>
      </c>
      <c r="M245" s="11">
        <v>0</v>
      </c>
      <c r="N245" s="11">
        <v>0</v>
      </c>
      <c r="O245" s="11">
        <v>0</v>
      </c>
      <c r="P245" s="12" t="str">
        <f t="shared" si="15"/>
        <v>Frete</v>
      </c>
      <c r="Q245" s="14" t="str">
        <f>INDEX(Cadastro!$E$2:$E$9,MATCH(Banco!B245,Cadastro!$D$2:$D$9,0))</f>
        <v>Ananindeua</v>
      </c>
      <c r="R245" s="13">
        <f t="shared" si="16"/>
        <v>3540.29</v>
      </c>
      <c r="S245" s="13">
        <f t="shared" si="17"/>
        <v>2882.29</v>
      </c>
      <c r="T245" s="14" t="str">
        <f>IFERROR(INDEX(Cadastro!$H$2:$H$5,MATCH(Banco!D245,Cadastro!$G$2:$G$5,0)),"Outras Areas")</f>
        <v>Outras Areas</v>
      </c>
      <c r="U245" s="37">
        <f t="shared" si="18"/>
        <v>658</v>
      </c>
      <c r="V245" s="37">
        <f t="shared" si="19"/>
        <v>2882.29</v>
      </c>
    </row>
    <row r="246" spans="1:22" s="10" customFormat="1" x14ac:dyDescent="0.2">
      <c r="A246" s="9">
        <v>8401</v>
      </c>
      <c r="B246" s="9">
        <v>73</v>
      </c>
      <c r="C246" s="10" t="s">
        <v>2</v>
      </c>
      <c r="D246" s="10">
        <v>29</v>
      </c>
      <c r="E246" s="10" t="s">
        <v>87</v>
      </c>
      <c r="F246" s="11">
        <v>2348.1</v>
      </c>
      <c r="G246" s="11">
        <v>0</v>
      </c>
      <c r="H246" s="11">
        <v>0</v>
      </c>
      <c r="I246" s="11">
        <v>11561</v>
      </c>
      <c r="J246" s="11">
        <v>4201.25</v>
      </c>
      <c r="K246" s="11">
        <v>12873.02</v>
      </c>
      <c r="L246" s="11">
        <v>1931.82</v>
      </c>
      <c r="M246" s="11">
        <v>0</v>
      </c>
      <c r="N246" s="11">
        <v>0</v>
      </c>
      <c r="O246" s="11">
        <v>304.57</v>
      </c>
      <c r="P246" s="12" t="str">
        <f t="shared" si="15"/>
        <v>Frete</v>
      </c>
      <c r="Q246" s="14" t="str">
        <f>INDEX(Cadastro!$E$2:$E$9,MATCH(Banco!B246,Cadastro!$D$2:$D$9,0))</f>
        <v>Ananindeua</v>
      </c>
      <c r="R246" s="13">
        <f t="shared" si="16"/>
        <v>33219.760000000002</v>
      </c>
      <c r="S246" s="13">
        <f t="shared" si="17"/>
        <v>30871.66</v>
      </c>
      <c r="T246" s="14" t="str">
        <f>IFERROR(INDEX(Cadastro!$H$2:$H$5,MATCH(Banco!D246,Cadastro!$G$2:$G$5,0)),"Outras Areas")</f>
        <v>Distribuição</v>
      </c>
      <c r="U246" s="37">
        <f t="shared" si="18"/>
        <v>18110.349999999999</v>
      </c>
      <c r="V246" s="37">
        <f t="shared" si="19"/>
        <v>15109.41</v>
      </c>
    </row>
    <row r="247" spans="1:22" s="10" customFormat="1" x14ac:dyDescent="0.2">
      <c r="A247" s="9">
        <v>8401</v>
      </c>
      <c r="B247" s="9">
        <v>73</v>
      </c>
      <c r="C247" s="10" t="s">
        <v>2</v>
      </c>
      <c r="D247" s="10">
        <v>30</v>
      </c>
      <c r="E247" s="10" t="s">
        <v>94</v>
      </c>
      <c r="F247" s="11">
        <v>570113.88</v>
      </c>
      <c r="G247" s="11">
        <v>297834.96000000002</v>
      </c>
      <c r="H247" s="11">
        <v>-24608.720000000001</v>
      </c>
      <c r="I247" s="11">
        <v>169985.38</v>
      </c>
      <c r="J247" s="11">
        <v>159693.98000000001</v>
      </c>
      <c r="K247" s="11">
        <v>28862.78</v>
      </c>
      <c r="L247" s="11">
        <v>30427.26</v>
      </c>
      <c r="M247" s="11">
        <v>220836.09</v>
      </c>
      <c r="N247" s="11">
        <v>299912.32000000001</v>
      </c>
      <c r="O247" s="11">
        <v>327072.71000000002</v>
      </c>
      <c r="P247" s="12" t="str">
        <f t="shared" si="15"/>
        <v>Frete</v>
      </c>
      <c r="Q247" s="14" t="str">
        <f>INDEX(Cadastro!$E$2:$E$9,MATCH(Banco!B247,Cadastro!$D$2:$D$9,0))</f>
        <v>Ananindeua</v>
      </c>
      <c r="R247" s="13">
        <f t="shared" si="16"/>
        <v>2080130.6400000004</v>
      </c>
      <c r="S247" s="13">
        <f t="shared" si="17"/>
        <v>1510016.76</v>
      </c>
      <c r="T247" s="14" t="str">
        <f>IFERROR(INDEX(Cadastro!$H$2:$H$5,MATCH(Banco!D247,Cadastro!$G$2:$G$5,0)),"Outras Areas")</f>
        <v>Outras Areas</v>
      </c>
      <c r="U247" s="37">
        <f t="shared" si="18"/>
        <v>1173019.4800000002</v>
      </c>
      <c r="V247" s="37">
        <f t="shared" si="19"/>
        <v>907111.15999999992</v>
      </c>
    </row>
    <row r="248" spans="1:22" s="10" customFormat="1" x14ac:dyDescent="0.2">
      <c r="A248" s="9">
        <v>8401</v>
      </c>
      <c r="B248" s="9">
        <v>73</v>
      </c>
      <c r="C248" s="10" t="s">
        <v>2</v>
      </c>
      <c r="D248" s="10">
        <v>32</v>
      </c>
      <c r="E248" s="10" t="s">
        <v>89</v>
      </c>
      <c r="F248" s="11">
        <v>11682.96</v>
      </c>
      <c r="G248" s="11">
        <v>41022.57</v>
      </c>
      <c r="H248" s="11">
        <v>15937.81</v>
      </c>
      <c r="I248" s="11">
        <v>6859.66</v>
      </c>
      <c r="J248" s="11">
        <v>9474.9500000000007</v>
      </c>
      <c r="K248" s="11">
        <v>85749.53</v>
      </c>
      <c r="L248" s="11">
        <v>4852.1099999999997</v>
      </c>
      <c r="M248" s="11">
        <v>4213.7700000000004</v>
      </c>
      <c r="N248" s="11">
        <v>963.15</v>
      </c>
      <c r="O248" s="11">
        <v>2260.81</v>
      </c>
      <c r="P248" s="12" t="str">
        <f t="shared" si="15"/>
        <v>Frete</v>
      </c>
      <c r="Q248" s="14" t="str">
        <f>INDEX(Cadastro!$E$2:$E$9,MATCH(Banco!B248,Cadastro!$D$2:$D$9,0))</f>
        <v>Ananindeua</v>
      </c>
      <c r="R248" s="13">
        <f t="shared" si="16"/>
        <v>183017.31999999995</v>
      </c>
      <c r="S248" s="13">
        <f t="shared" si="17"/>
        <v>171334.35999999996</v>
      </c>
      <c r="T248" s="14" t="str">
        <f>IFERROR(INDEX(Cadastro!$H$2:$H$5,MATCH(Banco!D248,Cadastro!$G$2:$G$5,0)),"Outras Areas")</f>
        <v>Outras Areas</v>
      </c>
      <c r="U248" s="37">
        <f t="shared" si="18"/>
        <v>84977.95</v>
      </c>
      <c r="V248" s="37">
        <f t="shared" si="19"/>
        <v>98039.37</v>
      </c>
    </row>
    <row r="249" spans="1:22" x14ac:dyDescent="0.2">
      <c r="A249" s="9">
        <v>8401</v>
      </c>
      <c r="B249" s="9">
        <v>73</v>
      </c>
      <c r="C249" s="10" t="s">
        <v>2</v>
      </c>
      <c r="D249" s="10">
        <v>35</v>
      </c>
      <c r="E249" s="10" t="s">
        <v>87</v>
      </c>
      <c r="F249" s="11">
        <v>86082.15</v>
      </c>
      <c r="G249" s="11">
        <v>61390.559999999998</v>
      </c>
      <c r="H249" s="11">
        <v>115680.91</v>
      </c>
      <c r="I249" s="11">
        <v>101070.52</v>
      </c>
      <c r="J249" s="11">
        <v>102628.24</v>
      </c>
      <c r="K249" s="11">
        <v>96027.6</v>
      </c>
      <c r="L249" s="11">
        <v>87933.79</v>
      </c>
      <c r="M249" s="11">
        <v>56537.9</v>
      </c>
      <c r="N249" s="11">
        <v>83383.67</v>
      </c>
      <c r="O249" s="11">
        <v>33136.19</v>
      </c>
      <c r="P249" s="12" t="str">
        <f t="shared" si="15"/>
        <v>Frete</v>
      </c>
      <c r="Q249" s="14" t="str">
        <f>INDEX(Cadastro!$E$2:$E$9,MATCH(Banco!B249,Cadastro!$D$2:$D$9,0))</f>
        <v>Ananindeua</v>
      </c>
      <c r="R249" s="13">
        <f t="shared" si="16"/>
        <v>823871.53</v>
      </c>
      <c r="S249" s="13">
        <f t="shared" si="17"/>
        <v>737789.38000000012</v>
      </c>
      <c r="T249" s="14" t="str">
        <f>IFERROR(INDEX(Cadastro!$H$2:$H$5,MATCH(Banco!D249,Cadastro!$G$2:$G$5,0)),"Outras Areas")</f>
        <v>Distribuição</v>
      </c>
      <c r="U249" s="37">
        <f t="shared" si="18"/>
        <v>466852.38</v>
      </c>
      <c r="V249" s="37">
        <f t="shared" si="19"/>
        <v>357019.15</v>
      </c>
    </row>
    <row r="250" spans="1:22" s="10" customFormat="1" x14ac:dyDescent="0.2">
      <c r="A250" s="9">
        <v>8401</v>
      </c>
      <c r="B250" s="9">
        <v>73</v>
      </c>
      <c r="C250" s="10" t="s">
        <v>2</v>
      </c>
      <c r="D250" s="10">
        <v>36</v>
      </c>
      <c r="E250" s="10" t="s">
        <v>95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2" t="str">
        <f t="shared" si="15"/>
        <v>Frete</v>
      </c>
      <c r="Q250" s="14" t="str">
        <f>INDEX(Cadastro!$E$2:$E$9,MATCH(Banco!B250,Cadastro!$D$2:$D$9,0))</f>
        <v>Ananindeua</v>
      </c>
      <c r="R250" s="13">
        <f t="shared" si="16"/>
        <v>0</v>
      </c>
      <c r="S250" s="13">
        <f t="shared" si="17"/>
        <v>0</v>
      </c>
      <c r="T250" s="14" t="str">
        <f>IFERROR(INDEX(Cadastro!$H$2:$H$5,MATCH(Banco!D250,Cadastro!$G$2:$G$5,0)),"Outras Areas")</f>
        <v>Outras Areas</v>
      </c>
      <c r="U250" s="37">
        <f t="shared" si="18"/>
        <v>0</v>
      </c>
      <c r="V250" s="37">
        <f t="shared" si="19"/>
        <v>0</v>
      </c>
    </row>
    <row r="251" spans="1:22" s="10" customFormat="1" x14ac:dyDescent="0.2">
      <c r="A251" s="9">
        <v>8401</v>
      </c>
      <c r="B251" s="9">
        <v>73</v>
      </c>
      <c r="C251" s="10" t="s">
        <v>2</v>
      </c>
      <c r="D251" s="10">
        <v>37</v>
      </c>
      <c r="E251" s="10" t="s">
        <v>87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2" t="str">
        <f t="shared" si="15"/>
        <v>Frete</v>
      </c>
      <c r="Q251" s="14" t="str">
        <f>INDEX(Cadastro!$E$2:$E$9,MATCH(Banco!B251,Cadastro!$D$2:$D$9,0))</f>
        <v>Ananindeua</v>
      </c>
      <c r="R251" s="13">
        <f t="shared" si="16"/>
        <v>0</v>
      </c>
      <c r="S251" s="13">
        <f t="shared" si="17"/>
        <v>0</v>
      </c>
      <c r="T251" s="14" t="str">
        <f>IFERROR(INDEX(Cadastro!$H$2:$H$5,MATCH(Banco!D251,Cadastro!$G$2:$G$5,0)),"Outras Areas")</f>
        <v>Outras Areas</v>
      </c>
      <c r="U251" s="37">
        <f t="shared" si="18"/>
        <v>0</v>
      </c>
      <c r="V251" s="37">
        <f t="shared" si="19"/>
        <v>0</v>
      </c>
    </row>
    <row r="252" spans="1:22" s="10" customFormat="1" x14ac:dyDescent="0.2">
      <c r="A252" s="9">
        <v>8401</v>
      </c>
      <c r="B252" s="9">
        <v>73</v>
      </c>
      <c r="C252" s="10" t="s">
        <v>2</v>
      </c>
      <c r="D252" s="10">
        <v>38</v>
      </c>
      <c r="E252" s="10" t="s">
        <v>94</v>
      </c>
      <c r="F252" s="11">
        <v>85822.44</v>
      </c>
      <c r="G252" s="11">
        <v>95054.83</v>
      </c>
      <c r="H252" s="11">
        <v>83243.95</v>
      </c>
      <c r="I252" s="11">
        <v>96083.72</v>
      </c>
      <c r="J252" s="11">
        <v>95480.97</v>
      </c>
      <c r="K252" s="11">
        <v>81341.8</v>
      </c>
      <c r="L252" s="11">
        <v>120873.35</v>
      </c>
      <c r="M252" s="11">
        <v>245797.98</v>
      </c>
      <c r="N252" s="11">
        <v>85216.38</v>
      </c>
      <c r="O252" s="11">
        <v>128269.11</v>
      </c>
      <c r="P252" s="12" t="str">
        <f t="shared" si="15"/>
        <v>Frete</v>
      </c>
      <c r="Q252" s="14" t="str">
        <f>INDEX(Cadastro!$E$2:$E$9,MATCH(Banco!B252,Cadastro!$D$2:$D$9,0))</f>
        <v>Ananindeua</v>
      </c>
      <c r="R252" s="13">
        <f t="shared" si="16"/>
        <v>1117184.53</v>
      </c>
      <c r="S252" s="13">
        <f t="shared" si="17"/>
        <v>1031362.09</v>
      </c>
      <c r="T252" s="14" t="str">
        <f>IFERROR(INDEX(Cadastro!$H$2:$H$5,MATCH(Banco!D252,Cadastro!$G$2:$G$5,0)),"Outras Areas")</f>
        <v>Outras Areas</v>
      </c>
      <c r="U252" s="37">
        <f t="shared" si="18"/>
        <v>455685.91000000003</v>
      </c>
      <c r="V252" s="37">
        <f t="shared" si="19"/>
        <v>661498.62</v>
      </c>
    </row>
    <row r="253" spans="1:22" s="10" customFormat="1" x14ac:dyDescent="0.2">
      <c r="A253" s="9">
        <v>8401</v>
      </c>
      <c r="B253" s="9">
        <v>73</v>
      </c>
      <c r="C253" s="10" t="s">
        <v>2</v>
      </c>
      <c r="D253" s="10">
        <v>39</v>
      </c>
      <c r="E253" s="10" t="s">
        <v>87</v>
      </c>
      <c r="F253" s="11">
        <v>32421.77</v>
      </c>
      <c r="G253" s="11">
        <v>376250.19</v>
      </c>
      <c r="H253" s="11">
        <v>100975.91</v>
      </c>
      <c r="I253" s="11">
        <v>128008.64</v>
      </c>
      <c r="J253" s="11">
        <v>90061.68</v>
      </c>
      <c r="K253" s="11">
        <v>140505.60000000001</v>
      </c>
      <c r="L253" s="11">
        <v>641659.13</v>
      </c>
      <c r="M253" s="11">
        <v>61031.98</v>
      </c>
      <c r="N253" s="11">
        <v>104844.29</v>
      </c>
      <c r="O253" s="11">
        <v>155081.35999999999</v>
      </c>
      <c r="P253" s="12" t="str">
        <f t="shared" si="15"/>
        <v>Frete</v>
      </c>
      <c r="Q253" s="14" t="str">
        <f>INDEX(Cadastro!$E$2:$E$9,MATCH(Banco!B253,Cadastro!$D$2:$D$9,0))</f>
        <v>Ananindeua</v>
      </c>
      <c r="R253" s="13">
        <f t="shared" si="16"/>
        <v>1830840.5499999998</v>
      </c>
      <c r="S253" s="13">
        <f t="shared" si="17"/>
        <v>1798418.7799999998</v>
      </c>
      <c r="T253" s="14" t="str">
        <f>IFERROR(INDEX(Cadastro!$H$2:$H$5,MATCH(Banco!D253,Cadastro!$G$2:$G$5,0)),"Outras Areas")</f>
        <v>Outras Areas</v>
      </c>
      <c r="U253" s="37">
        <f t="shared" si="18"/>
        <v>727718.19</v>
      </c>
      <c r="V253" s="37">
        <f t="shared" si="19"/>
        <v>1103122.3599999999</v>
      </c>
    </row>
    <row r="254" spans="1:22" x14ac:dyDescent="0.2">
      <c r="A254" s="9">
        <v>8401</v>
      </c>
      <c r="B254" s="9">
        <v>73</v>
      </c>
      <c r="C254" s="10" t="s">
        <v>3</v>
      </c>
      <c r="D254" s="10">
        <v>35</v>
      </c>
      <c r="E254" s="10" t="s">
        <v>96</v>
      </c>
      <c r="F254" s="11">
        <v>45102.720000000001</v>
      </c>
      <c r="G254" s="11">
        <v>31512.44</v>
      </c>
      <c r="H254" s="11">
        <v>69181.34</v>
      </c>
      <c r="I254" s="11">
        <v>53963.14</v>
      </c>
      <c r="J254" s="11">
        <v>46897.85</v>
      </c>
      <c r="K254" s="11">
        <v>38912.519999999997</v>
      </c>
      <c r="L254" s="11">
        <v>46964.73</v>
      </c>
      <c r="M254" s="11">
        <v>34048.449999999997</v>
      </c>
      <c r="N254" s="11">
        <v>51514.85</v>
      </c>
      <c r="O254" s="11">
        <v>18992.25</v>
      </c>
      <c r="P254" s="12" t="str">
        <f t="shared" si="15"/>
        <v>Frete</v>
      </c>
      <c r="Q254" s="14" t="str">
        <f>INDEX(Cadastro!$E$2:$E$9,MATCH(Banco!B254,Cadastro!$D$2:$D$9,0))</f>
        <v>Ananindeua</v>
      </c>
      <c r="R254" s="13">
        <f t="shared" si="16"/>
        <v>437090.29</v>
      </c>
      <c r="S254" s="13">
        <f t="shared" si="17"/>
        <v>391987.56999999995</v>
      </c>
      <c r="T254" s="14" t="str">
        <f>IFERROR(INDEX(Cadastro!$H$2:$H$5,MATCH(Banco!D254,Cadastro!$G$2:$G$5,0)),"Outras Areas")</f>
        <v>Distribuição</v>
      </c>
      <c r="U254" s="37">
        <f t="shared" si="18"/>
        <v>246657.49000000002</v>
      </c>
      <c r="V254" s="37">
        <f t="shared" si="19"/>
        <v>190432.8</v>
      </c>
    </row>
    <row r="255" spans="1:22" s="10" customFormat="1" x14ac:dyDescent="0.2">
      <c r="A255" s="9">
        <v>8401</v>
      </c>
      <c r="B255" s="9">
        <v>80</v>
      </c>
      <c r="C255" s="10" t="s">
        <v>2</v>
      </c>
      <c r="D255" s="10">
        <v>30</v>
      </c>
      <c r="E255" s="10" t="s">
        <v>87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2" t="str">
        <f t="shared" si="15"/>
        <v>Frete</v>
      </c>
      <c r="Q255" s="14" t="str">
        <f>INDEX(Cadastro!$E$2:$E$9,MATCH(Banco!B255,Cadastro!$D$2:$D$9,0))</f>
        <v>São Paulo ( Medicinal )</v>
      </c>
      <c r="R255" s="13">
        <f t="shared" si="16"/>
        <v>0</v>
      </c>
      <c r="S255" s="13">
        <f t="shared" si="17"/>
        <v>0</v>
      </c>
      <c r="T255" s="14" t="str">
        <f>IFERROR(INDEX(Cadastro!$H$2:$H$5,MATCH(Banco!D255,Cadastro!$G$2:$G$5,0)),"Outras Areas")</f>
        <v>Outras Areas</v>
      </c>
      <c r="U255" s="37">
        <f t="shared" si="18"/>
        <v>0</v>
      </c>
      <c r="V255" s="37">
        <f t="shared" si="19"/>
        <v>0</v>
      </c>
    </row>
    <row r="256" spans="1:22" x14ac:dyDescent="0.2">
      <c r="A256" s="9">
        <v>8401</v>
      </c>
      <c r="B256" s="9">
        <v>80</v>
      </c>
      <c r="C256" s="10" t="s">
        <v>3</v>
      </c>
      <c r="D256" s="10">
        <v>35</v>
      </c>
      <c r="E256" s="10" t="s">
        <v>88</v>
      </c>
      <c r="F256" s="11">
        <v>134695.25</v>
      </c>
      <c r="G256" s="11">
        <v>126819.15</v>
      </c>
      <c r="H256" s="11">
        <v>140030.07999999999</v>
      </c>
      <c r="I256" s="11">
        <v>129038.55</v>
      </c>
      <c r="J256" s="11">
        <v>125318.6</v>
      </c>
      <c r="K256" s="11">
        <v>206653.04</v>
      </c>
      <c r="L256" s="11">
        <v>13006.06</v>
      </c>
      <c r="M256" s="11">
        <v>113865.28</v>
      </c>
      <c r="N256" s="11">
        <v>135695.99</v>
      </c>
      <c r="O256" s="11">
        <v>148081.96</v>
      </c>
      <c r="P256" s="12" t="str">
        <f t="shared" si="15"/>
        <v>Frete</v>
      </c>
      <c r="Q256" s="14" t="str">
        <f>INDEX(Cadastro!$E$2:$E$9,MATCH(Banco!B256,Cadastro!$D$2:$D$9,0))</f>
        <v>São Paulo ( Medicinal )</v>
      </c>
      <c r="R256" s="13">
        <f t="shared" si="16"/>
        <v>1273203.96</v>
      </c>
      <c r="S256" s="13">
        <f t="shared" si="17"/>
        <v>1138508.7100000002</v>
      </c>
      <c r="T256" s="14" t="str">
        <f>IFERROR(INDEX(Cadastro!$H$2:$H$5,MATCH(Banco!D256,Cadastro!$G$2:$G$5,0)),"Outras Areas")</f>
        <v>Distribuição</v>
      </c>
      <c r="U256" s="37">
        <f t="shared" si="18"/>
        <v>655901.63</v>
      </c>
      <c r="V256" s="37">
        <f t="shared" si="19"/>
        <v>617302.32999999996</v>
      </c>
    </row>
    <row r="257" spans="1:22" s="10" customFormat="1" x14ac:dyDescent="0.2">
      <c r="A257" s="9">
        <v>8401</v>
      </c>
      <c r="B257" s="9">
        <v>93</v>
      </c>
      <c r="C257" s="10" t="s">
        <v>2</v>
      </c>
      <c r="D257" s="10">
        <v>8</v>
      </c>
      <c r="E257" s="10" t="s">
        <v>87</v>
      </c>
      <c r="F257" s="11">
        <v>0</v>
      </c>
      <c r="G257" s="11">
        <v>0</v>
      </c>
      <c r="H257" s="11">
        <v>326.81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2" t="str">
        <f t="shared" si="15"/>
        <v>Frete</v>
      </c>
      <c r="Q257" s="14" t="str">
        <f>INDEX(Cadastro!$E$2:$E$9,MATCH(Banco!B257,Cadastro!$D$2:$D$9,0))</f>
        <v>Pernambuco</v>
      </c>
      <c r="R257" s="13">
        <f t="shared" si="16"/>
        <v>326.81</v>
      </c>
      <c r="S257" s="13">
        <f t="shared" si="17"/>
        <v>326.81</v>
      </c>
      <c r="T257" s="14" t="str">
        <f>IFERROR(INDEX(Cadastro!$H$2:$H$5,MATCH(Banco!D257,Cadastro!$G$2:$G$5,0)),"Outras Areas")</f>
        <v>Outras Areas</v>
      </c>
      <c r="U257" s="37">
        <f t="shared" si="18"/>
        <v>326.81</v>
      </c>
      <c r="V257" s="37">
        <f t="shared" si="19"/>
        <v>0</v>
      </c>
    </row>
    <row r="258" spans="1:22" s="10" customFormat="1" x14ac:dyDescent="0.2">
      <c r="A258" s="9">
        <v>8401</v>
      </c>
      <c r="B258" s="9">
        <v>93</v>
      </c>
      <c r="C258" s="10" t="s">
        <v>2</v>
      </c>
      <c r="D258" s="10">
        <v>30</v>
      </c>
      <c r="E258" s="10" t="s">
        <v>87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1962.53</v>
      </c>
      <c r="L258" s="11">
        <v>0</v>
      </c>
      <c r="M258" s="11">
        <v>0</v>
      </c>
      <c r="N258" s="11">
        <v>3040.13</v>
      </c>
      <c r="O258" s="11">
        <v>0</v>
      </c>
      <c r="P258" s="12" t="str">
        <f t="shared" si="15"/>
        <v>Frete</v>
      </c>
      <c r="Q258" s="14" t="str">
        <f>INDEX(Cadastro!$E$2:$E$9,MATCH(Banco!B258,Cadastro!$D$2:$D$9,0))</f>
        <v>Pernambuco</v>
      </c>
      <c r="R258" s="13">
        <f t="shared" si="16"/>
        <v>5002.66</v>
      </c>
      <c r="S258" s="13">
        <f t="shared" si="17"/>
        <v>5002.66</v>
      </c>
      <c r="T258" s="14" t="str">
        <f>IFERROR(INDEX(Cadastro!$H$2:$H$5,MATCH(Banco!D258,Cadastro!$G$2:$G$5,0)),"Outras Areas")</f>
        <v>Outras Areas</v>
      </c>
      <c r="U258" s="37">
        <f t="shared" si="18"/>
        <v>0</v>
      </c>
      <c r="V258" s="37">
        <f t="shared" si="19"/>
        <v>5002.66</v>
      </c>
    </row>
    <row r="259" spans="1:22" x14ac:dyDescent="0.2">
      <c r="A259" s="9">
        <v>8401</v>
      </c>
      <c r="B259" s="9">
        <v>93</v>
      </c>
      <c r="C259" s="10" t="s">
        <v>2</v>
      </c>
      <c r="D259" s="10">
        <v>35</v>
      </c>
      <c r="E259" s="10" t="s">
        <v>87</v>
      </c>
      <c r="F259" s="11">
        <v>50648.73</v>
      </c>
      <c r="G259" s="11">
        <v>47501.45</v>
      </c>
      <c r="H259" s="11">
        <v>49404.12</v>
      </c>
      <c r="I259" s="11">
        <v>48091.93</v>
      </c>
      <c r="J259" s="11">
        <v>46648.53</v>
      </c>
      <c r="K259" s="11">
        <v>48118.61</v>
      </c>
      <c r="L259" s="11">
        <v>48118.61</v>
      </c>
      <c r="M259" s="11">
        <v>47440.88</v>
      </c>
      <c r="N259" s="11">
        <v>41600.82</v>
      </c>
      <c r="O259" s="11">
        <v>47440.88</v>
      </c>
      <c r="P259" s="12" t="str">
        <f t="shared" ref="P259:P322" si="20">IF(LEFT(A259,2)="81","RH",IF(LEFT(A259,2)="83","Manutenção",IF(LEFT(A259,2)="84","Frete","")))</f>
        <v>Frete</v>
      </c>
      <c r="Q259" s="14" t="str">
        <f>INDEX(Cadastro!$E$2:$E$9,MATCH(Banco!B259,Cadastro!$D$2:$D$9,0))</f>
        <v>Pernambuco</v>
      </c>
      <c r="R259" s="13">
        <f t="shared" ref="R259:R322" si="21">SUM(F259:O259)</f>
        <v>475014.56</v>
      </c>
      <c r="S259" s="13">
        <f t="shared" ref="S259:S322" si="22">IF(P259="Frete",SUM(G259:O259),"")</f>
        <v>424365.83</v>
      </c>
      <c r="T259" s="14" t="str">
        <f>IFERROR(INDEX(Cadastro!$H$2:$H$5,MATCH(Banco!D259,Cadastro!$G$2:$G$5,0)),"Outras Areas")</f>
        <v>Distribuição</v>
      </c>
      <c r="U259" s="37">
        <f t="shared" ref="U259:U322" si="23">SUM(F259:J259)</f>
        <v>242294.75999999998</v>
      </c>
      <c r="V259" s="37">
        <f t="shared" ref="V259:V322" si="24">SUM(K259:O259)</f>
        <v>232719.80000000002</v>
      </c>
    </row>
    <row r="260" spans="1:22" x14ac:dyDescent="0.2">
      <c r="A260" s="9">
        <v>8401</v>
      </c>
      <c r="B260" s="9">
        <v>93</v>
      </c>
      <c r="C260" s="10" t="s">
        <v>3</v>
      </c>
      <c r="D260" s="10">
        <v>35</v>
      </c>
      <c r="E260" s="10" t="s">
        <v>87</v>
      </c>
      <c r="F260" s="11">
        <v>16431.28</v>
      </c>
      <c r="G260" s="11">
        <v>18108.28</v>
      </c>
      <c r="H260" s="11">
        <v>16205.61</v>
      </c>
      <c r="I260" s="11">
        <v>17517.79</v>
      </c>
      <c r="J260" s="11">
        <v>18961.21</v>
      </c>
      <c r="K260" s="11">
        <v>19654.080000000002</v>
      </c>
      <c r="L260" s="11">
        <v>19654.080000000002</v>
      </c>
      <c r="M260" s="11">
        <v>20331.810000000001</v>
      </c>
      <c r="N260" s="11">
        <v>26597.24</v>
      </c>
      <c r="O260" s="11">
        <v>20331.810000000001</v>
      </c>
      <c r="P260" s="12" t="str">
        <f t="shared" si="20"/>
        <v>Frete</v>
      </c>
      <c r="Q260" s="14" t="str">
        <f>INDEX(Cadastro!$E$2:$E$9,MATCH(Banco!B260,Cadastro!$D$2:$D$9,0))</f>
        <v>Pernambuco</v>
      </c>
      <c r="R260" s="13">
        <f t="shared" si="21"/>
        <v>193793.18999999997</v>
      </c>
      <c r="S260" s="13">
        <f t="shared" si="22"/>
        <v>177361.91</v>
      </c>
      <c r="T260" s="14" t="str">
        <f>IFERROR(INDEX(Cadastro!$H$2:$H$5,MATCH(Banco!D260,Cadastro!$G$2:$G$5,0)),"Outras Areas")</f>
        <v>Distribuição</v>
      </c>
      <c r="U260" s="37">
        <f t="shared" si="23"/>
        <v>87224.169999999984</v>
      </c>
      <c r="V260" s="37">
        <f t="shared" si="24"/>
        <v>106569.02</v>
      </c>
    </row>
    <row r="261" spans="1:22" x14ac:dyDescent="0.2">
      <c r="A261" s="9">
        <v>8403</v>
      </c>
      <c r="B261" s="9">
        <v>20</v>
      </c>
      <c r="C261" s="10" t="s">
        <v>2</v>
      </c>
      <c r="D261" s="10">
        <v>35</v>
      </c>
      <c r="E261" s="10" t="s">
        <v>97</v>
      </c>
      <c r="F261" s="11">
        <v>17201.23</v>
      </c>
      <c r="G261" s="11">
        <v>13798.49</v>
      </c>
      <c r="H261" s="11">
        <v>18825.740000000002</v>
      </c>
      <c r="I261" s="11">
        <v>14001.21</v>
      </c>
      <c r="J261" s="11">
        <v>14640.22</v>
      </c>
      <c r="K261" s="11">
        <v>12862.98</v>
      </c>
      <c r="L261" s="11">
        <v>21581.75</v>
      </c>
      <c r="M261" s="11">
        <v>17628.28</v>
      </c>
      <c r="N261" s="11">
        <v>17983.11</v>
      </c>
      <c r="O261" s="11">
        <v>15447.24</v>
      </c>
      <c r="P261" s="12" t="str">
        <f t="shared" si="20"/>
        <v>Frete</v>
      </c>
      <c r="Q261" s="14" t="str">
        <f>INDEX(Cadastro!$E$2:$E$9,MATCH(Banco!B261,Cadastro!$D$2:$D$9,0))</f>
        <v>Parauapebas</v>
      </c>
      <c r="R261" s="13">
        <f t="shared" si="21"/>
        <v>163970.25</v>
      </c>
      <c r="S261" s="13">
        <f t="shared" si="22"/>
        <v>146769.01999999999</v>
      </c>
      <c r="T261" s="14" t="str">
        <f>IFERROR(INDEX(Cadastro!$H$2:$H$5,MATCH(Banco!D261,Cadastro!$G$2:$G$5,0)),"Outras Areas")</f>
        <v>Distribuição</v>
      </c>
      <c r="U261" s="37">
        <f t="shared" si="23"/>
        <v>78466.89</v>
      </c>
      <c r="V261" s="37">
        <f t="shared" si="24"/>
        <v>85503.360000000001</v>
      </c>
    </row>
    <row r="262" spans="1:22" x14ac:dyDescent="0.2">
      <c r="A262" s="9">
        <v>8403</v>
      </c>
      <c r="B262" s="9">
        <v>20</v>
      </c>
      <c r="C262" s="10" t="s">
        <v>3</v>
      </c>
      <c r="D262" s="10">
        <v>35</v>
      </c>
      <c r="E262" s="10" t="s">
        <v>97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157.5</v>
      </c>
      <c r="N262" s="11">
        <v>0</v>
      </c>
      <c r="O262" s="11">
        <v>0</v>
      </c>
      <c r="P262" s="12" t="str">
        <f t="shared" si="20"/>
        <v>Frete</v>
      </c>
      <c r="Q262" s="14" t="str">
        <f>INDEX(Cadastro!$E$2:$E$9,MATCH(Banco!B262,Cadastro!$D$2:$D$9,0))</f>
        <v>Parauapebas</v>
      </c>
      <c r="R262" s="13">
        <f t="shared" si="21"/>
        <v>157.5</v>
      </c>
      <c r="S262" s="13">
        <f t="shared" si="22"/>
        <v>157.5</v>
      </c>
      <c r="T262" s="14" t="str">
        <f>IFERROR(INDEX(Cadastro!$H$2:$H$5,MATCH(Banco!D262,Cadastro!$G$2:$G$5,0)),"Outras Areas")</f>
        <v>Distribuição</v>
      </c>
      <c r="U262" s="37">
        <f t="shared" si="23"/>
        <v>0</v>
      </c>
      <c r="V262" s="37">
        <f t="shared" si="24"/>
        <v>157.5</v>
      </c>
    </row>
    <row r="263" spans="1:22" x14ac:dyDescent="0.2">
      <c r="A263" s="9">
        <v>8403</v>
      </c>
      <c r="B263" s="9">
        <v>25</v>
      </c>
      <c r="C263" s="10" t="s">
        <v>2</v>
      </c>
      <c r="D263" s="10">
        <v>35</v>
      </c>
      <c r="E263" s="10" t="s">
        <v>97</v>
      </c>
      <c r="F263" s="11">
        <v>14568.29</v>
      </c>
      <c r="G263" s="11">
        <v>7775.46</v>
      </c>
      <c r="H263" s="11">
        <v>11273.21</v>
      </c>
      <c r="I263" s="11">
        <v>20465.14</v>
      </c>
      <c r="J263" s="11">
        <v>6519.77</v>
      </c>
      <c r="K263" s="11">
        <v>13087.05</v>
      </c>
      <c r="L263" s="11">
        <v>0</v>
      </c>
      <c r="M263" s="11">
        <v>23586.39</v>
      </c>
      <c r="N263" s="11">
        <v>5840.46</v>
      </c>
      <c r="O263" s="11">
        <v>10482.84</v>
      </c>
      <c r="P263" s="12" t="str">
        <f t="shared" si="20"/>
        <v>Frete</v>
      </c>
      <c r="Q263" s="14" t="str">
        <f>INDEX(Cadastro!$E$2:$E$9,MATCH(Banco!B263,Cadastro!$D$2:$D$9,0))</f>
        <v>São Luis</v>
      </c>
      <c r="R263" s="13">
        <f t="shared" si="21"/>
        <v>113598.61</v>
      </c>
      <c r="S263" s="13">
        <f t="shared" si="22"/>
        <v>99030.32</v>
      </c>
      <c r="T263" s="14" t="str">
        <f>IFERROR(INDEX(Cadastro!$H$2:$H$5,MATCH(Banco!D263,Cadastro!$G$2:$G$5,0)),"Outras Areas")</f>
        <v>Distribuição</v>
      </c>
      <c r="U263" s="37">
        <f t="shared" si="23"/>
        <v>60601.869999999995</v>
      </c>
      <c r="V263" s="37">
        <f t="shared" si="24"/>
        <v>52996.740000000005</v>
      </c>
    </row>
    <row r="264" spans="1:22" x14ac:dyDescent="0.2">
      <c r="A264" s="9">
        <v>8403</v>
      </c>
      <c r="B264" s="9">
        <v>25</v>
      </c>
      <c r="C264" s="10" t="s">
        <v>3</v>
      </c>
      <c r="D264" s="10">
        <v>35</v>
      </c>
      <c r="E264" s="10" t="s">
        <v>97</v>
      </c>
      <c r="F264" s="11">
        <v>6044.77</v>
      </c>
      <c r="G264" s="11">
        <v>3332.36</v>
      </c>
      <c r="H264" s="11">
        <v>2988.01</v>
      </c>
      <c r="I264" s="11">
        <v>9995.57</v>
      </c>
      <c r="J264" s="11">
        <v>6925.48</v>
      </c>
      <c r="K264" s="11">
        <v>5615.77</v>
      </c>
      <c r="L264" s="11">
        <v>0</v>
      </c>
      <c r="M264" s="11">
        <v>10108.530000000001</v>
      </c>
      <c r="N264" s="11">
        <v>1647.32</v>
      </c>
      <c r="O264" s="11">
        <v>4492.68</v>
      </c>
      <c r="P264" s="12" t="str">
        <f t="shared" si="20"/>
        <v>Frete</v>
      </c>
      <c r="Q264" s="14" t="str">
        <f>INDEX(Cadastro!$E$2:$E$9,MATCH(Banco!B264,Cadastro!$D$2:$D$9,0))</f>
        <v>São Luis</v>
      </c>
      <c r="R264" s="13">
        <f t="shared" si="21"/>
        <v>51150.49</v>
      </c>
      <c r="S264" s="13">
        <f t="shared" si="22"/>
        <v>45105.72</v>
      </c>
      <c r="T264" s="14" t="str">
        <f>IFERROR(INDEX(Cadastro!$H$2:$H$5,MATCH(Banco!D264,Cadastro!$G$2:$G$5,0)),"Outras Areas")</f>
        <v>Distribuição</v>
      </c>
      <c r="U264" s="37">
        <f t="shared" si="23"/>
        <v>29286.19</v>
      </c>
      <c r="V264" s="37">
        <f t="shared" si="24"/>
        <v>21864.300000000003</v>
      </c>
    </row>
    <row r="265" spans="1:22" x14ac:dyDescent="0.2">
      <c r="A265" s="9">
        <v>8403</v>
      </c>
      <c r="B265" s="9">
        <v>28</v>
      </c>
      <c r="C265" s="10" t="s">
        <v>2</v>
      </c>
      <c r="D265" s="10">
        <v>35</v>
      </c>
      <c r="E265" s="10" t="s">
        <v>97</v>
      </c>
      <c r="F265" s="11">
        <v>37351.79</v>
      </c>
      <c r="G265" s="11">
        <v>20576.43</v>
      </c>
      <c r="H265" s="11">
        <v>14143.57</v>
      </c>
      <c r="I265" s="11">
        <v>16669.169999999998</v>
      </c>
      <c r="J265" s="11">
        <v>7026.48</v>
      </c>
      <c r="K265" s="11">
        <v>15883.13</v>
      </c>
      <c r="L265" s="11">
        <v>15185.04</v>
      </c>
      <c r="M265" s="11">
        <v>13612.31</v>
      </c>
      <c r="N265" s="11">
        <v>13094.43</v>
      </c>
      <c r="O265" s="11">
        <v>726</v>
      </c>
      <c r="P265" s="12" t="str">
        <f t="shared" si="20"/>
        <v>Frete</v>
      </c>
      <c r="Q265" s="14" t="str">
        <f>INDEX(Cadastro!$E$2:$E$9,MATCH(Banco!B265,Cadastro!$D$2:$D$9,0))</f>
        <v>São Paulo ( Industrial )</v>
      </c>
      <c r="R265" s="13">
        <f t="shared" si="21"/>
        <v>154268.35</v>
      </c>
      <c r="S265" s="13">
        <f t="shared" si="22"/>
        <v>116916.56</v>
      </c>
      <c r="T265" s="14" t="str">
        <f>IFERROR(INDEX(Cadastro!$H$2:$H$5,MATCH(Banco!D265,Cadastro!$G$2:$G$5,0)),"Outras Areas")</f>
        <v>Distribuição</v>
      </c>
      <c r="U265" s="37">
        <f t="shared" si="23"/>
        <v>95767.44</v>
      </c>
      <c r="V265" s="37">
        <f t="shared" si="24"/>
        <v>58500.909999999996</v>
      </c>
    </row>
    <row r="266" spans="1:22" x14ac:dyDescent="0.2">
      <c r="A266" s="9">
        <v>8403</v>
      </c>
      <c r="B266" s="9">
        <v>30</v>
      </c>
      <c r="C266" s="10" t="s">
        <v>2</v>
      </c>
      <c r="D266" s="10">
        <v>35</v>
      </c>
      <c r="E266" s="10" t="s">
        <v>97</v>
      </c>
      <c r="F266" s="11">
        <v>0</v>
      </c>
      <c r="G266" s="11">
        <v>25573.97</v>
      </c>
      <c r="H266" s="11">
        <v>10225.790000000001</v>
      </c>
      <c r="I266" s="11">
        <v>15591.78</v>
      </c>
      <c r="J266" s="11">
        <v>13176.17</v>
      </c>
      <c r="K266" s="11">
        <v>12643.05</v>
      </c>
      <c r="L266" s="11">
        <v>9465.5499999999993</v>
      </c>
      <c r="M266" s="11">
        <v>2390.58</v>
      </c>
      <c r="N266" s="11">
        <v>9956.61</v>
      </c>
      <c r="O266" s="11">
        <v>11459.44</v>
      </c>
      <c r="P266" s="12" t="str">
        <f t="shared" si="20"/>
        <v>Frete</v>
      </c>
      <c r="Q266" s="14" t="str">
        <f>INDEX(Cadastro!$E$2:$E$9,MATCH(Banco!B266,Cadastro!$D$2:$D$9,0))</f>
        <v>Bahia</v>
      </c>
      <c r="R266" s="13">
        <f t="shared" si="21"/>
        <v>110482.94</v>
      </c>
      <c r="S266" s="13">
        <f t="shared" si="22"/>
        <v>110482.94</v>
      </c>
      <c r="T266" s="14" t="str">
        <f>IFERROR(INDEX(Cadastro!$H$2:$H$5,MATCH(Banco!D266,Cadastro!$G$2:$G$5,0)),"Outras Areas")</f>
        <v>Distribuição</v>
      </c>
      <c r="U266" s="37">
        <f t="shared" si="23"/>
        <v>64567.71</v>
      </c>
      <c r="V266" s="37">
        <f t="shared" si="24"/>
        <v>45915.23</v>
      </c>
    </row>
    <row r="267" spans="1:22" x14ac:dyDescent="0.2">
      <c r="A267" s="9">
        <v>8403</v>
      </c>
      <c r="B267" s="9">
        <v>30</v>
      </c>
      <c r="C267" s="10" t="s">
        <v>3</v>
      </c>
      <c r="D267" s="10">
        <v>35</v>
      </c>
      <c r="E267" s="10" t="s">
        <v>98</v>
      </c>
      <c r="F267" s="11">
        <v>0</v>
      </c>
      <c r="G267" s="11">
        <v>26802.86</v>
      </c>
      <c r="H267" s="11">
        <v>10739.06</v>
      </c>
      <c r="I267" s="11">
        <v>15178.34</v>
      </c>
      <c r="J267" s="11">
        <v>13168.68</v>
      </c>
      <c r="K267" s="11">
        <v>11211.7</v>
      </c>
      <c r="L267" s="11">
        <v>8969.36</v>
      </c>
      <c r="M267" s="11">
        <v>1699.11</v>
      </c>
      <c r="N267" s="11">
        <v>8393.93</v>
      </c>
      <c r="O267" s="11">
        <v>10162.1</v>
      </c>
      <c r="P267" s="12" t="str">
        <f t="shared" si="20"/>
        <v>Frete</v>
      </c>
      <c r="Q267" s="14" t="str">
        <f>INDEX(Cadastro!$E$2:$E$9,MATCH(Banco!B267,Cadastro!$D$2:$D$9,0))</f>
        <v>Bahia</v>
      </c>
      <c r="R267" s="13">
        <f t="shared" si="21"/>
        <v>106325.14000000001</v>
      </c>
      <c r="S267" s="13">
        <f t="shared" si="22"/>
        <v>106325.14000000001</v>
      </c>
      <c r="T267" s="14" t="str">
        <f>IFERROR(INDEX(Cadastro!$H$2:$H$5,MATCH(Banco!D267,Cadastro!$G$2:$G$5,0)),"Outras Areas")</f>
        <v>Distribuição</v>
      </c>
      <c r="U267" s="37">
        <f t="shared" si="23"/>
        <v>65888.94</v>
      </c>
      <c r="V267" s="37">
        <f t="shared" si="24"/>
        <v>40436.200000000004</v>
      </c>
    </row>
    <row r="268" spans="1:22" x14ac:dyDescent="0.2">
      <c r="A268" s="9">
        <v>8403</v>
      </c>
      <c r="B268" s="9">
        <v>31</v>
      </c>
      <c r="C268" s="10" t="s">
        <v>2</v>
      </c>
      <c r="D268" s="10">
        <v>35</v>
      </c>
      <c r="E268" s="10" t="s">
        <v>97</v>
      </c>
      <c r="F268" s="11">
        <v>0</v>
      </c>
      <c r="G268" s="11">
        <v>19732.099999999999</v>
      </c>
      <c r="H268" s="11">
        <v>0</v>
      </c>
      <c r="I268" s="11">
        <v>0</v>
      </c>
      <c r="J268" s="11">
        <v>7782.43</v>
      </c>
      <c r="K268" s="11">
        <v>7953.54</v>
      </c>
      <c r="L268" s="11">
        <v>7952.15</v>
      </c>
      <c r="M268" s="11">
        <v>7039.06</v>
      </c>
      <c r="N268" s="11">
        <v>7414.14</v>
      </c>
      <c r="O268" s="11">
        <v>7414.14</v>
      </c>
      <c r="P268" s="12" t="str">
        <f t="shared" si="20"/>
        <v>Frete</v>
      </c>
      <c r="Q268" s="14" t="str">
        <f>INDEX(Cadastro!$E$2:$E$9,MATCH(Banco!B268,Cadastro!$D$2:$D$9,0))</f>
        <v>Imperatriz</v>
      </c>
      <c r="R268" s="13">
        <f t="shared" si="21"/>
        <v>65287.56</v>
      </c>
      <c r="S268" s="13">
        <f t="shared" si="22"/>
        <v>65287.56</v>
      </c>
      <c r="T268" s="14" t="str">
        <f>IFERROR(INDEX(Cadastro!$H$2:$H$5,MATCH(Banco!D268,Cadastro!$G$2:$G$5,0)),"Outras Areas")</f>
        <v>Distribuição</v>
      </c>
      <c r="U268" s="37">
        <f t="shared" si="23"/>
        <v>27514.53</v>
      </c>
      <c r="V268" s="37">
        <f t="shared" si="24"/>
        <v>37773.03</v>
      </c>
    </row>
    <row r="269" spans="1:22" x14ac:dyDescent="0.2">
      <c r="A269" s="9">
        <v>8403</v>
      </c>
      <c r="B269" s="9">
        <v>31</v>
      </c>
      <c r="C269" s="10" t="s">
        <v>3</v>
      </c>
      <c r="D269" s="10">
        <v>35</v>
      </c>
      <c r="E269" s="10" t="s">
        <v>97</v>
      </c>
      <c r="F269" s="11">
        <v>21831.07</v>
      </c>
      <c r="G269" s="11">
        <v>0</v>
      </c>
      <c r="H269" s="11">
        <v>15185.12</v>
      </c>
      <c r="I269" s="11">
        <v>14802.21</v>
      </c>
      <c r="J269" s="11">
        <v>10117.629999999999</v>
      </c>
      <c r="K269" s="11">
        <v>7641.05</v>
      </c>
      <c r="L269" s="11">
        <v>7640.31</v>
      </c>
      <c r="M269" s="11">
        <v>6763.01</v>
      </c>
      <c r="N269" s="11">
        <v>7123.39</v>
      </c>
      <c r="O269" s="11">
        <v>7123.39</v>
      </c>
      <c r="P269" s="12" t="str">
        <f t="shared" si="20"/>
        <v>Frete</v>
      </c>
      <c r="Q269" s="14" t="str">
        <f>INDEX(Cadastro!$E$2:$E$9,MATCH(Banco!B269,Cadastro!$D$2:$D$9,0))</f>
        <v>Imperatriz</v>
      </c>
      <c r="R269" s="13">
        <f t="shared" si="21"/>
        <v>98227.18</v>
      </c>
      <c r="S269" s="13">
        <f t="shared" si="22"/>
        <v>76396.11</v>
      </c>
      <c r="T269" s="14" t="str">
        <f>IFERROR(INDEX(Cadastro!$H$2:$H$5,MATCH(Banco!D269,Cadastro!$G$2:$G$5,0)),"Outras Areas")</f>
        <v>Distribuição</v>
      </c>
      <c r="U269" s="37">
        <f t="shared" si="23"/>
        <v>61936.03</v>
      </c>
      <c r="V269" s="37">
        <f t="shared" si="24"/>
        <v>36291.15</v>
      </c>
    </row>
    <row r="270" spans="1:22" x14ac:dyDescent="0.2">
      <c r="A270" s="9">
        <v>8403</v>
      </c>
      <c r="B270" s="9">
        <v>73</v>
      </c>
      <c r="C270" s="10" t="s">
        <v>2</v>
      </c>
      <c r="D270" s="10">
        <v>35</v>
      </c>
      <c r="E270" s="10" t="s">
        <v>99</v>
      </c>
      <c r="F270" s="11">
        <v>45553.3</v>
      </c>
      <c r="G270" s="11">
        <v>44507.61</v>
      </c>
      <c r="H270" s="11">
        <v>27469.11</v>
      </c>
      <c r="I270" s="11">
        <v>27908.5</v>
      </c>
      <c r="J270" s="11">
        <v>39524.85</v>
      </c>
      <c r="K270" s="11">
        <v>20289.080000000002</v>
      </c>
      <c r="L270" s="11">
        <v>19942.09</v>
      </c>
      <c r="M270" s="11">
        <v>41097.9</v>
      </c>
      <c r="N270" s="11">
        <v>19256.84</v>
      </c>
      <c r="O270" s="11">
        <v>39446.019999999997</v>
      </c>
      <c r="P270" s="12" t="str">
        <f t="shared" si="20"/>
        <v>Frete</v>
      </c>
      <c r="Q270" s="14" t="str">
        <f>INDEX(Cadastro!$E$2:$E$9,MATCH(Banco!B270,Cadastro!$D$2:$D$9,0))</f>
        <v>Ananindeua</v>
      </c>
      <c r="R270" s="13">
        <f t="shared" si="21"/>
        <v>324995.30000000005</v>
      </c>
      <c r="S270" s="13">
        <f t="shared" si="22"/>
        <v>279442</v>
      </c>
      <c r="T270" s="14" t="str">
        <f>IFERROR(INDEX(Cadastro!$H$2:$H$5,MATCH(Banco!D270,Cadastro!$G$2:$G$5,0)),"Outras Areas")</f>
        <v>Distribuição</v>
      </c>
      <c r="U270" s="37">
        <f t="shared" si="23"/>
        <v>184963.37000000002</v>
      </c>
      <c r="V270" s="37">
        <f t="shared" si="24"/>
        <v>140031.93</v>
      </c>
    </row>
    <row r="271" spans="1:22" x14ac:dyDescent="0.2">
      <c r="A271" s="9">
        <v>8403</v>
      </c>
      <c r="B271" s="9">
        <v>73</v>
      </c>
      <c r="C271" s="10" t="s">
        <v>3</v>
      </c>
      <c r="D271" s="10">
        <v>35</v>
      </c>
      <c r="E271" s="10" t="s">
        <v>99</v>
      </c>
      <c r="F271" s="11">
        <v>12323.89</v>
      </c>
      <c r="G271" s="11">
        <v>5528.67</v>
      </c>
      <c r="H271" s="11">
        <v>8496.07</v>
      </c>
      <c r="I271" s="11">
        <v>15453.16</v>
      </c>
      <c r="J271" s="11">
        <v>15347.28</v>
      </c>
      <c r="K271" s="11">
        <v>10405.48</v>
      </c>
      <c r="L271" s="11">
        <v>12268.45</v>
      </c>
      <c r="M271" s="11">
        <v>18468.13</v>
      </c>
      <c r="N271" s="11">
        <v>14092.88</v>
      </c>
      <c r="O271" s="11">
        <v>31630.46</v>
      </c>
      <c r="P271" s="12" t="str">
        <f t="shared" si="20"/>
        <v>Frete</v>
      </c>
      <c r="Q271" s="14" t="str">
        <f>INDEX(Cadastro!$E$2:$E$9,MATCH(Banco!B271,Cadastro!$D$2:$D$9,0))</f>
        <v>Ananindeua</v>
      </c>
      <c r="R271" s="13">
        <f t="shared" si="21"/>
        <v>144014.47</v>
      </c>
      <c r="S271" s="13">
        <f t="shared" si="22"/>
        <v>131690.58000000002</v>
      </c>
      <c r="T271" s="14" t="str">
        <f>IFERROR(INDEX(Cadastro!$H$2:$H$5,MATCH(Banco!D271,Cadastro!$G$2:$G$5,0)),"Outras Areas")</f>
        <v>Distribuição</v>
      </c>
      <c r="U271" s="37">
        <f t="shared" si="23"/>
        <v>57149.069999999992</v>
      </c>
      <c r="V271" s="37">
        <f t="shared" si="24"/>
        <v>86865.4</v>
      </c>
    </row>
    <row r="272" spans="1:22" x14ac:dyDescent="0.2">
      <c r="A272" s="9">
        <v>8403</v>
      </c>
      <c r="B272" s="9">
        <v>80</v>
      </c>
      <c r="C272" s="10" t="s">
        <v>3</v>
      </c>
      <c r="D272" s="10">
        <v>35</v>
      </c>
      <c r="E272" s="10" t="s">
        <v>97</v>
      </c>
      <c r="F272" s="11">
        <v>0</v>
      </c>
      <c r="G272" s="11">
        <v>0</v>
      </c>
      <c r="H272" s="11">
        <v>3093.24</v>
      </c>
      <c r="I272" s="11">
        <v>0</v>
      </c>
      <c r="J272" s="11">
        <v>4895.32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2" t="str">
        <f t="shared" si="20"/>
        <v>Frete</v>
      </c>
      <c r="Q272" s="14" t="str">
        <f>INDEX(Cadastro!$E$2:$E$9,MATCH(Banco!B272,Cadastro!$D$2:$D$9,0))</f>
        <v>São Paulo ( Medicinal )</v>
      </c>
      <c r="R272" s="13">
        <f t="shared" si="21"/>
        <v>7988.5599999999995</v>
      </c>
      <c r="S272" s="13">
        <f t="shared" si="22"/>
        <v>7988.5599999999995</v>
      </c>
      <c r="T272" s="14" t="str">
        <f>IFERROR(INDEX(Cadastro!$H$2:$H$5,MATCH(Banco!D272,Cadastro!$G$2:$G$5,0)),"Outras Areas")</f>
        <v>Distribuição</v>
      </c>
      <c r="U272" s="37">
        <f t="shared" si="23"/>
        <v>7988.5599999999995</v>
      </c>
      <c r="V272" s="37">
        <f t="shared" si="24"/>
        <v>0</v>
      </c>
    </row>
    <row r="273" spans="1:22" x14ac:dyDescent="0.2">
      <c r="A273" s="9">
        <v>8403</v>
      </c>
      <c r="B273" s="9">
        <v>93</v>
      </c>
      <c r="C273" s="10" t="s">
        <v>2</v>
      </c>
      <c r="D273" s="10">
        <v>35</v>
      </c>
      <c r="E273" s="10" t="s">
        <v>97</v>
      </c>
      <c r="F273" s="11">
        <v>26957.95</v>
      </c>
      <c r="G273" s="11">
        <v>35885.199999999997</v>
      </c>
      <c r="H273" s="11">
        <v>41141.68</v>
      </c>
      <c r="I273" s="11">
        <v>33160.54</v>
      </c>
      <c r="J273" s="11">
        <v>33217.83</v>
      </c>
      <c r="K273" s="11">
        <v>26663.98</v>
      </c>
      <c r="L273" s="11">
        <v>27216.76</v>
      </c>
      <c r="M273" s="11">
        <v>15034.87</v>
      </c>
      <c r="N273" s="11">
        <v>30470.13</v>
      </c>
      <c r="O273" s="11">
        <v>24595.46</v>
      </c>
      <c r="P273" s="12" t="str">
        <f t="shared" si="20"/>
        <v>Frete</v>
      </c>
      <c r="Q273" s="14" t="str">
        <f>INDEX(Cadastro!$E$2:$E$9,MATCH(Banco!B273,Cadastro!$D$2:$D$9,0))</f>
        <v>Pernambuco</v>
      </c>
      <c r="R273" s="13">
        <f t="shared" si="21"/>
        <v>294344.40000000002</v>
      </c>
      <c r="S273" s="13">
        <f t="shared" si="22"/>
        <v>267386.45</v>
      </c>
      <c r="T273" s="14" t="str">
        <f>IFERROR(INDEX(Cadastro!$H$2:$H$5,MATCH(Banco!D273,Cadastro!$G$2:$G$5,0)),"Outras Areas")</f>
        <v>Distribuição</v>
      </c>
      <c r="U273" s="37">
        <f t="shared" si="23"/>
        <v>170363.2</v>
      </c>
      <c r="V273" s="37">
        <f t="shared" si="24"/>
        <v>123981.20000000001</v>
      </c>
    </row>
    <row r="274" spans="1:22" x14ac:dyDescent="0.2">
      <c r="A274" s="9">
        <v>8403</v>
      </c>
      <c r="B274" s="9">
        <v>93</v>
      </c>
      <c r="C274" s="10" t="s">
        <v>3</v>
      </c>
      <c r="D274" s="10">
        <v>35</v>
      </c>
      <c r="E274" s="10" t="s">
        <v>97</v>
      </c>
      <c r="F274" s="11">
        <v>9719.5300000000007</v>
      </c>
      <c r="G274" s="11">
        <v>13679.99</v>
      </c>
      <c r="H274" s="11">
        <v>13501.29</v>
      </c>
      <c r="I274" s="11">
        <v>12078.94</v>
      </c>
      <c r="J274" s="11">
        <v>12248.17</v>
      </c>
      <c r="K274" s="11">
        <v>17047.46</v>
      </c>
      <c r="L274" s="11">
        <v>17400.89</v>
      </c>
      <c r="M274" s="11">
        <v>5900.02</v>
      </c>
      <c r="N274" s="11">
        <v>19480.91</v>
      </c>
      <c r="O274" s="11">
        <v>-1801.99</v>
      </c>
      <c r="P274" s="12" t="str">
        <f t="shared" si="20"/>
        <v>Frete</v>
      </c>
      <c r="Q274" s="14" t="str">
        <f>INDEX(Cadastro!$E$2:$E$9,MATCH(Banco!B274,Cadastro!$D$2:$D$9,0))</f>
        <v>Pernambuco</v>
      </c>
      <c r="R274" s="13">
        <f t="shared" si="21"/>
        <v>119255.21</v>
      </c>
      <c r="S274" s="13">
        <f t="shared" si="22"/>
        <v>109535.68000000001</v>
      </c>
      <c r="T274" s="14" t="str">
        <f>IFERROR(INDEX(Cadastro!$H$2:$H$5,MATCH(Banco!D274,Cadastro!$G$2:$G$5,0)),"Outras Areas")</f>
        <v>Distribuição</v>
      </c>
      <c r="U274" s="37">
        <f t="shared" si="23"/>
        <v>61227.92</v>
      </c>
      <c r="V274" s="37">
        <f t="shared" si="24"/>
        <v>58027.29</v>
      </c>
    </row>
    <row r="275" spans="1:22" s="10" customFormat="1" x14ac:dyDescent="0.2">
      <c r="A275" s="9">
        <v>8406</v>
      </c>
      <c r="B275" s="9">
        <v>20</v>
      </c>
      <c r="C275" s="10" t="s">
        <v>2</v>
      </c>
      <c r="D275" s="10">
        <v>8</v>
      </c>
      <c r="E275" s="10" t="s">
        <v>100</v>
      </c>
      <c r="F275" s="11">
        <v>3385.58</v>
      </c>
      <c r="G275" s="11">
        <v>0</v>
      </c>
      <c r="H275" s="11">
        <v>550.75</v>
      </c>
      <c r="I275" s="11">
        <v>3599.37</v>
      </c>
      <c r="J275" s="11">
        <v>1273.24</v>
      </c>
      <c r="K275" s="11">
        <v>-1929.55</v>
      </c>
      <c r="L275" s="11">
        <v>10163.48</v>
      </c>
      <c r="M275" s="11">
        <v>2670.41</v>
      </c>
      <c r="N275" s="11">
        <v>414.29</v>
      </c>
      <c r="O275" s="11">
        <v>1086.32</v>
      </c>
      <c r="P275" s="12" t="str">
        <f t="shared" si="20"/>
        <v>Frete</v>
      </c>
      <c r="Q275" s="14" t="str">
        <f>INDEX(Cadastro!$E$2:$E$9,MATCH(Banco!B275,Cadastro!$D$2:$D$9,0))</f>
        <v>Parauapebas</v>
      </c>
      <c r="R275" s="13">
        <f t="shared" si="21"/>
        <v>21213.89</v>
      </c>
      <c r="S275" s="13">
        <f t="shared" si="22"/>
        <v>17828.309999999998</v>
      </c>
      <c r="T275" s="14" t="str">
        <f>IFERROR(INDEX(Cadastro!$H$2:$H$5,MATCH(Banco!D275,Cadastro!$G$2:$G$5,0)),"Outras Areas")</f>
        <v>Outras Areas</v>
      </c>
      <c r="U275" s="37">
        <f t="shared" si="23"/>
        <v>8808.94</v>
      </c>
      <c r="V275" s="37">
        <f t="shared" si="24"/>
        <v>12404.95</v>
      </c>
    </row>
    <row r="276" spans="1:22" s="10" customFormat="1" x14ac:dyDescent="0.2">
      <c r="A276" s="9">
        <v>8406</v>
      </c>
      <c r="B276" s="9">
        <v>20</v>
      </c>
      <c r="C276" s="10" t="s">
        <v>2</v>
      </c>
      <c r="D276" s="10">
        <v>14</v>
      </c>
      <c r="E276" s="10" t="s">
        <v>100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2" t="str">
        <f t="shared" si="20"/>
        <v>Frete</v>
      </c>
      <c r="Q276" s="14" t="str">
        <f>INDEX(Cadastro!$E$2:$E$9,MATCH(Banco!B276,Cadastro!$D$2:$D$9,0))</f>
        <v>Parauapebas</v>
      </c>
      <c r="R276" s="13">
        <f t="shared" si="21"/>
        <v>0</v>
      </c>
      <c r="S276" s="13">
        <f t="shared" si="22"/>
        <v>0</v>
      </c>
      <c r="T276" s="14" t="str">
        <f>IFERROR(INDEX(Cadastro!$H$2:$H$5,MATCH(Banco!D276,Cadastro!$G$2:$G$5,0)),"Outras Areas")</f>
        <v>Outras Areas</v>
      </c>
      <c r="U276" s="37">
        <f t="shared" si="23"/>
        <v>0</v>
      </c>
      <c r="V276" s="37">
        <f t="shared" si="24"/>
        <v>0</v>
      </c>
    </row>
    <row r="277" spans="1:22" s="10" customFormat="1" x14ac:dyDescent="0.2">
      <c r="A277" s="9">
        <v>8406</v>
      </c>
      <c r="B277" s="9">
        <v>20</v>
      </c>
      <c r="C277" s="10" t="s">
        <v>2</v>
      </c>
      <c r="D277" s="10">
        <v>17</v>
      </c>
      <c r="E277" s="10" t="s">
        <v>100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2" t="str">
        <f t="shared" si="20"/>
        <v>Frete</v>
      </c>
      <c r="Q277" s="14" t="str">
        <f>INDEX(Cadastro!$E$2:$E$9,MATCH(Banco!B277,Cadastro!$D$2:$D$9,0))</f>
        <v>Parauapebas</v>
      </c>
      <c r="R277" s="13">
        <f t="shared" si="21"/>
        <v>0</v>
      </c>
      <c r="S277" s="13">
        <f t="shared" si="22"/>
        <v>0</v>
      </c>
      <c r="T277" s="14" t="str">
        <f>IFERROR(INDEX(Cadastro!$H$2:$H$5,MATCH(Banco!D277,Cadastro!$G$2:$G$5,0)),"Outras Areas")</f>
        <v>Outras Areas</v>
      </c>
      <c r="U277" s="37">
        <f t="shared" si="23"/>
        <v>0</v>
      </c>
      <c r="V277" s="37">
        <f t="shared" si="24"/>
        <v>0</v>
      </c>
    </row>
    <row r="278" spans="1:22" s="10" customFormat="1" x14ac:dyDescent="0.2">
      <c r="A278" s="9">
        <v>8406</v>
      </c>
      <c r="B278" s="9">
        <v>20</v>
      </c>
      <c r="C278" s="10" t="s">
        <v>2</v>
      </c>
      <c r="D278" s="10">
        <v>18</v>
      </c>
      <c r="E278" s="10" t="s">
        <v>100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71.7</v>
      </c>
      <c r="M278" s="11">
        <v>64.430000000000007</v>
      </c>
      <c r="N278" s="11">
        <v>0</v>
      </c>
      <c r="O278" s="11">
        <v>56.27</v>
      </c>
      <c r="P278" s="12" t="str">
        <f t="shared" si="20"/>
        <v>Frete</v>
      </c>
      <c r="Q278" s="14" t="str">
        <f>INDEX(Cadastro!$E$2:$E$9,MATCH(Banco!B278,Cadastro!$D$2:$D$9,0))</f>
        <v>Parauapebas</v>
      </c>
      <c r="R278" s="13">
        <f t="shared" si="21"/>
        <v>192.4</v>
      </c>
      <c r="S278" s="13">
        <f t="shared" si="22"/>
        <v>192.4</v>
      </c>
      <c r="T278" s="14" t="str">
        <f>IFERROR(INDEX(Cadastro!$H$2:$H$5,MATCH(Banco!D278,Cadastro!$G$2:$G$5,0)),"Outras Areas")</f>
        <v>Outras Areas</v>
      </c>
      <c r="U278" s="37">
        <f t="shared" si="23"/>
        <v>0</v>
      </c>
      <c r="V278" s="37">
        <f t="shared" si="24"/>
        <v>192.4</v>
      </c>
    </row>
    <row r="279" spans="1:22" x14ac:dyDescent="0.2">
      <c r="A279" s="9">
        <v>8406</v>
      </c>
      <c r="B279" s="9">
        <v>20</v>
      </c>
      <c r="C279" s="10" t="s">
        <v>2</v>
      </c>
      <c r="D279" s="10">
        <v>35</v>
      </c>
      <c r="E279" s="10" t="s">
        <v>100</v>
      </c>
      <c r="F279" s="11">
        <v>2696.81</v>
      </c>
      <c r="G279" s="11">
        <v>2768.83</v>
      </c>
      <c r="H279" s="11">
        <v>2613.89</v>
      </c>
      <c r="I279" s="11">
        <v>2919.83</v>
      </c>
      <c r="J279" s="11">
        <v>693.23</v>
      </c>
      <c r="K279" s="11">
        <v>796.81</v>
      </c>
      <c r="L279" s="11">
        <v>461.33</v>
      </c>
      <c r="M279" s="11">
        <v>461.33</v>
      </c>
      <c r="N279" s="11">
        <v>915.41</v>
      </c>
      <c r="O279" s="11">
        <v>1542.63</v>
      </c>
      <c r="P279" s="12" t="str">
        <f t="shared" si="20"/>
        <v>Frete</v>
      </c>
      <c r="Q279" s="14" t="str">
        <f>INDEX(Cadastro!$E$2:$E$9,MATCH(Banco!B279,Cadastro!$D$2:$D$9,0))</f>
        <v>Parauapebas</v>
      </c>
      <c r="R279" s="13">
        <f t="shared" si="21"/>
        <v>15870.099999999999</v>
      </c>
      <c r="S279" s="13">
        <f t="shared" si="22"/>
        <v>13173.289999999997</v>
      </c>
      <c r="T279" s="14" t="str">
        <f>IFERROR(INDEX(Cadastro!$H$2:$H$5,MATCH(Banco!D279,Cadastro!$G$2:$G$5,0)),"Outras Areas")</f>
        <v>Distribuição</v>
      </c>
      <c r="U279" s="37">
        <f t="shared" si="23"/>
        <v>11692.589999999998</v>
      </c>
      <c r="V279" s="37">
        <f t="shared" si="24"/>
        <v>4177.51</v>
      </c>
    </row>
    <row r="280" spans="1:22" s="10" customFormat="1" x14ac:dyDescent="0.2">
      <c r="A280" s="9">
        <v>8406</v>
      </c>
      <c r="B280" s="9">
        <v>20</v>
      </c>
      <c r="C280" s="10" t="s">
        <v>3</v>
      </c>
      <c r="D280" s="10">
        <v>14</v>
      </c>
      <c r="E280" s="10" t="s">
        <v>101</v>
      </c>
      <c r="F280" s="11">
        <v>0</v>
      </c>
      <c r="G280" s="11">
        <v>0</v>
      </c>
      <c r="H280" s="11">
        <v>280</v>
      </c>
      <c r="I280" s="11">
        <v>0</v>
      </c>
      <c r="J280" s="11">
        <v>143</v>
      </c>
      <c r="K280" s="11">
        <v>0</v>
      </c>
      <c r="L280" s="11">
        <v>0</v>
      </c>
      <c r="M280" s="11">
        <v>400.48</v>
      </c>
      <c r="N280" s="11">
        <v>0</v>
      </c>
      <c r="O280" s="11">
        <v>0</v>
      </c>
      <c r="P280" s="12" t="str">
        <f t="shared" si="20"/>
        <v>Frete</v>
      </c>
      <c r="Q280" s="14" t="str">
        <f>INDEX(Cadastro!$E$2:$E$9,MATCH(Banco!B280,Cadastro!$D$2:$D$9,0))</f>
        <v>Parauapebas</v>
      </c>
      <c r="R280" s="13">
        <f t="shared" si="21"/>
        <v>823.48</v>
      </c>
      <c r="S280" s="13">
        <f t="shared" si="22"/>
        <v>823.48</v>
      </c>
      <c r="T280" s="14" t="str">
        <f>IFERROR(INDEX(Cadastro!$H$2:$H$5,MATCH(Banco!D280,Cadastro!$G$2:$G$5,0)),"Outras Areas")</f>
        <v>Outras Areas</v>
      </c>
      <c r="U280" s="37">
        <f t="shared" si="23"/>
        <v>423</v>
      </c>
      <c r="V280" s="37">
        <f t="shared" si="24"/>
        <v>400.48</v>
      </c>
    </row>
    <row r="281" spans="1:22" x14ac:dyDescent="0.2">
      <c r="A281" s="9">
        <v>8406</v>
      </c>
      <c r="B281" s="9">
        <v>20</v>
      </c>
      <c r="C281" s="10" t="s">
        <v>3</v>
      </c>
      <c r="D281" s="10">
        <v>35</v>
      </c>
      <c r="E281" s="10" t="s">
        <v>100</v>
      </c>
      <c r="F281" s="11">
        <v>616.23</v>
      </c>
      <c r="G281" s="11">
        <v>547.13</v>
      </c>
      <c r="H281" s="11">
        <v>551.41</v>
      </c>
      <c r="I281" s="11">
        <v>539.69000000000005</v>
      </c>
      <c r="J281" s="11">
        <v>809.52</v>
      </c>
      <c r="K281" s="11">
        <v>251.63</v>
      </c>
      <c r="L281" s="11">
        <v>145.69</v>
      </c>
      <c r="M281" s="11">
        <v>145.69</v>
      </c>
      <c r="N281" s="11">
        <v>289.08</v>
      </c>
      <c r="O281" s="11">
        <v>487.14</v>
      </c>
      <c r="P281" s="12" t="str">
        <f t="shared" si="20"/>
        <v>Frete</v>
      </c>
      <c r="Q281" s="14" t="str">
        <f>INDEX(Cadastro!$E$2:$E$9,MATCH(Banco!B281,Cadastro!$D$2:$D$9,0))</f>
        <v>Parauapebas</v>
      </c>
      <c r="R281" s="13">
        <f t="shared" si="21"/>
        <v>4383.21</v>
      </c>
      <c r="S281" s="13">
        <f t="shared" si="22"/>
        <v>3766.98</v>
      </c>
      <c r="T281" s="14" t="str">
        <f>IFERROR(INDEX(Cadastro!$H$2:$H$5,MATCH(Banco!D281,Cadastro!$G$2:$G$5,0)),"Outras Areas")</f>
        <v>Distribuição</v>
      </c>
      <c r="U281" s="37">
        <f t="shared" si="23"/>
        <v>3063.98</v>
      </c>
      <c r="V281" s="37">
        <f t="shared" si="24"/>
        <v>1319.23</v>
      </c>
    </row>
    <row r="282" spans="1:22" s="10" customFormat="1" x14ac:dyDescent="0.2">
      <c r="A282" s="9">
        <v>8406</v>
      </c>
      <c r="B282" s="9">
        <v>25</v>
      </c>
      <c r="C282" s="10" t="s">
        <v>2</v>
      </c>
      <c r="D282" s="10">
        <v>8</v>
      </c>
      <c r="E282" s="10" t="s">
        <v>100</v>
      </c>
      <c r="F282" s="11">
        <v>1491.59</v>
      </c>
      <c r="G282" s="11">
        <v>102.94</v>
      </c>
      <c r="H282" s="11">
        <v>430.41</v>
      </c>
      <c r="I282" s="11">
        <v>3399.95</v>
      </c>
      <c r="J282" s="11">
        <v>1290.23</v>
      </c>
      <c r="K282" s="11">
        <v>-1523.93</v>
      </c>
      <c r="L282" s="11">
        <v>7344.67</v>
      </c>
      <c r="M282" s="11">
        <v>2344.39</v>
      </c>
      <c r="N282" s="11">
        <v>1593.5</v>
      </c>
      <c r="O282" s="11">
        <v>862.42</v>
      </c>
      <c r="P282" s="12" t="str">
        <f t="shared" si="20"/>
        <v>Frete</v>
      </c>
      <c r="Q282" s="14" t="str">
        <f>INDEX(Cadastro!$E$2:$E$9,MATCH(Banco!B282,Cadastro!$D$2:$D$9,0))</f>
        <v>São Luis</v>
      </c>
      <c r="R282" s="13">
        <f t="shared" si="21"/>
        <v>17336.169999999998</v>
      </c>
      <c r="S282" s="13">
        <f t="shared" si="22"/>
        <v>15844.58</v>
      </c>
      <c r="T282" s="14" t="str">
        <f>IFERROR(INDEX(Cadastro!$H$2:$H$5,MATCH(Banco!D282,Cadastro!$G$2:$G$5,0)),"Outras Areas")</f>
        <v>Outras Areas</v>
      </c>
      <c r="U282" s="37">
        <f t="shared" si="23"/>
        <v>6715.119999999999</v>
      </c>
      <c r="V282" s="37">
        <f t="shared" si="24"/>
        <v>10621.05</v>
      </c>
    </row>
    <row r="283" spans="1:22" x14ac:dyDescent="0.2">
      <c r="A283" s="9">
        <v>8406</v>
      </c>
      <c r="B283" s="9">
        <v>25</v>
      </c>
      <c r="C283" s="10" t="s">
        <v>2</v>
      </c>
      <c r="D283" s="10">
        <v>35</v>
      </c>
      <c r="E283" s="10" t="s">
        <v>100</v>
      </c>
      <c r="F283" s="11">
        <v>2626.16</v>
      </c>
      <c r="G283" s="11">
        <v>5252.32</v>
      </c>
      <c r="H283" s="11">
        <v>2438.58</v>
      </c>
      <c r="I283" s="11">
        <v>0</v>
      </c>
      <c r="J283" s="11">
        <v>3084.73</v>
      </c>
      <c r="K283" s="11">
        <v>2438.58</v>
      </c>
      <c r="L283" s="11">
        <v>1598.62</v>
      </c>
      <c r="M283" s="11">
        <v>0</v>
      </c>
      <c r="N283" s="11">
        <v>4115.8</v>
      </c>
      <c r="O283" s="11">
        <v>3712.68</v>
      </c>
      <c r="P283" s="12" t="str">
        <f t="shared" si="20"/>
        <v>Frete</v>
      </c>
      <c r="Q283" s="14" t="str">
        <f>INDEX(Cadastro!$E$2:$E$9,MATCH(Banco!B283,Cadastro!$D$2:$D$9,0))</f>
        <v>São Luis</v>
      </c>
      <c r="R283" s="13">
        <f t="shared" si="21"/>
        <v>25267.469999999998</v>
      </c>
      <c r="S283" s="13">
        <f t="shared" si="22"/>
        <v>22641.309999999998</v>
      </c>
      <c r="T283" s="14" t="str">
        <f>IFERROR(INDEX(Cadastro!$H$2:$H$5,MATCH(Banco!D283,Cadastro!$G$2:$G$5,0)),"Outras Areas")</f>
        <v>Distribuição</v>
      </c>
      <c r="U283" s="37">
        <f t="shared" si="23"/>
        <v>13401.789999999999</v>
      </c>
      <c r="V283" s="37">
        <f t="shared" si="24"/>
        <v>11865.68</v>
      </c>
    </row>
    <row r="284" spans="1:22" s="10" customFormat="1" x14ac:dyDescent="0.2">
      <c r="A284" s="9">
        <v>8406</v>
      </c>
      <c r="B284" s="9">
        <v>25</v>
      </c>
      <c r="C284" s="10" t="s">
        <v>3</v>
      </c>
      <c r="D284" s="10">
        <v>14</v>
      </c>
      <c r="E284" s="10" t="s">
        <v>100</v>
      </c>
      <c r="F284" s="11">
        <v>0</v>
      </c>
      <c r="G284" s="11">
        <v>0</v>
      </c>
      <c r="H284" s="11">
        <v>0</v>
      </c>
      <c r="I284" s="11">
        <v>499.12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2" t="str">
        <f t="shared" si="20"/>
        <v>Frete</v>
      </c>
      <c r="Q284" s="14" t="str">
        <f>INDEX(Cadastro!$E$2:$E$9,MATCH(Banco!B284,Cadastro!$D$2:$D$9,0))</f>
        <v>São Luis</v>
      </c>
      <c r="R284" s="13">
        <f t="shared" si="21"/>
        <v>499.12</v>
      </c>
      <c r="S284" s="13">
        <f t="shared" si="22"/>
        <v>499.12</v>
      </c>
      <c r="T284" s="14" t="str">
        <f>IFERROR(INDEX(Cadastro!$H$2:$H$5,MATCH(Banco!D284,Cadastro!$G$2:$G$5,0)),"Outras Areas")</f>
        <v>Outras Areas</v>
      </c>
      <c r="U284" s="37">
        <f t="shared" si="23"/>
        <v>499.12</v>
      </c>
      <c r="V284" s="37">
        <f t="shared" si="24"/>
        <v>0</v>
      </c>
    </row>
    <row r="285" spans="1:22" x14ac:dyDescent="0.2">
      <c r="A285" s="9">
        <v>8406</v>
      </c>
      <c r="B285" s="9">
        <v>25</v>
      </c>
      <c r="C285" s="10" t="s">
        <v>3</v>
      </c>
      <c r="D285" s="10">
        <v>35</v>
      </c>
      <c r="E285" s="10" t="s">
        <v>102</v>
      </c>
      <c r="F285" s="11">
        <v>0</v>
      </c>
      <c r="G285" s="11">
        <v>2004.95</v>
      </c>
      <c r="H285" s="11">
        <v>2330.4299999999998</v>
      </c>
      <c r="I285" s="11">
        <v>0</v>
      </c>
      <c r="J285" s="11">
        <v>3398.03</v>
      </c>
      <c r="K285" s="11">
        <v>0</v>
      </c>
      <c r="L285" s="11">
        <v>1364.63</v>
      </c>
      <c r="M285" s="11">
        <v>0</v>
      </c>
      <c r="N285" s="11">
        <v>0</v>
      </c>
      <c r="O285" s="11">
        <v>0</v>
      </c>
      <c r="P285" s="12" t="str">
        <f t="shared" si="20"/>
        <v>Frete</v>
      </c>
      <c r="Q285" s="14" t="str">
        <f>INDEX(Cadastro!$E$2:$E$9,MATCH(Banco!B285,Cadastro!$D$2:$D$9,0))</f>
        <v>São Luis</v>
      </c>
      <c r="R285" s="13">
        <f t="shared" si="21"/>
        <v>9098.0400000000009</v>
      </c>
      <c r="S285" s="13">
        <f t="shared" si="22"/>
        <v>9098.0400000000009</v>
      </c>
      <c r="T285" s="14" t="str">
        <f>IFERROR(INDEX(Cadastro!$H$2:$H$5,MATCH(Banco!D285,Cadastro!$G$2:$G$5,0)),"Outras Areas")</f>
        <v>Distribuição</v>
      </c>
      <c r="U285" s="37">
        <f t="shared" si="23"/>
        <v>7733.41</v>
      </c>
      <c r="V285" s="37">
        <f t="shared" si="24"/>
        <v>1364.63</v>
      </c>
    </row>
    <row r="286" spans="1:22" s="10" customFormat="1" x14ac:dyDescent="0.2">
      <c r="A286" s="9">
        <v>8406</v>
      </c>
      <c r="B286" s="9">
        <v>28</v>
      </c>
      <c r="C286" s="10" t="s">
        <v>2</v>
      </c>
      <c r="D286" s="10">
        <v>8</v>
      </c>
      <c r="E286" s="10" t="s">
        <v>100</v>
      </c>
      <c r="F286" s="11">
        <v>1140</v>
      </c>
      <c r="G286" s="11">
        <v>1144.3599999999999</v>
      </c>
      <c r="H286" s="11">
        <v>0</v>
      </c>
      <c r="I286" s="11">
        <v>689.7</v>
      </c>
      <c r="J286" s="11">
        <v>0</v>
      </c>
      <c r="K286" s="11">
        <v>398.33</v>
      </c>
      <c r="L286" s="11">
        <v>1033.71</v>
      </c>
      <c r="M286" s="11">
        <v>1169.72</v>
      </c>
      <c r="N286" s="11">
        <v>45.47</v>
      </c>
      <c r="O286" s="11">
        <v>59.94</v>
      </c>
      <c r="P286" s="12" t="str">
        <f t="shared" si="20"/>
        <v>Frete</v>
      </c>
      <c r="Q286" s="14" t="str">
        <f>INDEX(Cadastro!$E$2:$E$9,MATCH(Banco!B286,Cadastro!$D$2:$D$9,0))</f>
        <v>São Paulo ( Industrial )</v>
      </c>
      <c r="R286" s="13">
        <f t="shared" si="21"/>
        <v>5681.23</v>
      </c>
      <c r="S286" s="13">
        <f t="shared" si="22"/>
        <v>4541.2299999999996</v>
      </c>
      <c r="T286" s="14" t="str">
        <f>IFERROR(INDEX(Cadastro!$H$2:$H$5,MATCH(Banco!D286,Cadastro!$G$2:$G$5,0)),"Outras Areas")</f>
        <v>Outras Areas</v>
      </c>
      <c r="U286" s="37">
        <f t="shared" si="23"/>
        <v>2974.0599999999995</v>
      </c>
      <c r="V286" s="37">
        <f t="shared" si="24"/>
        <v>2707.17</v>
      </c>
    </row>
    <row r="287" spans="1:22" s="10" customFormat="1" x14ac:dyDescent="0.2">
      <c r="A287" s="9">
        <v>8406</v>
      </c>
      <c r="B287" s="9">
        <v>28</v>
      </c>
      <c r="C287" s="10" t="s">
        <v>2</v>
      </c>
      <c r="D287" s="10">
        <v>17</v>
      </c>
      <c r="E287" s="10" t="s">
        <v>100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29.95</v>
      </c>
      <c r="P287" s="12" t="str">
        <f t="shared" si="20"/>
        <v>Frete</v>
      </c>
      <c r="Q287" s="14" t="str">
        <f>INDEX(Cadastro!$E$2:$E$9,MATCH(Banco!B287,Cadastro!$D$2:$D$9,0))</f>
        <v>São Paulo ( Industrial )</v>
      </c>
      <c r="R287" s="13">
        <f t="shared" si="21"/>
        <v>29.95</v>
      </c>
      <c r="S287" s="13">
        <f t="shared" si="22"/>
        <v>29.95</v>
      </c>
      <c r="T287" s="14" t="str">
        <f>IFERROR(INDEX(Cadastro!$H$2:$H$5,MATCH(Banco!D287,Cadastro!$G$2:$G$5,0)),"Outras Areas")</f>
        <v>Outras Areas</v>
      </c>
      <c r="U287" s="37">
        <f t="shared" si="23"/>
        <v>0</v>
      </c>
      <c r="V287" s="37">
        <f t="shared" si="24"/>
        <v>29.95</v>
      </c>
    </row>
    <row r="288" spans="1:22" s="10" customFormat="1" x14ac:dyDescent="0.2">
      <c r="A288" s="9">
        <v>8406</v>
      </c>
      <c r="B288" s="9">
        <v>28</v>
      </c>
      <c r="C288" s="10" t="s">
        <v>2</v>
      </c>
      <c r="D288" s="10">
        <v>18</v>
      </c>
      <c r="E288" s="10" t="s">
        <v>100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71.7</v>
      </c>
      <c r="M288" s="11">
        <v>0</v>
      </c>
      <c r="N288" s="11">
        <v>0</v>
      </c>
      <c r="O288" s="11">
        <v>0</v>
      </c>
      <c r="P288" s="12" t="str">
        <f t="shared" si="20"/>
        <v>Frete</v>
      </c>
      <c r="Q288" s="14" t="str">
        <f>INDEX(Cadastro!$E$2:$E$9,MATCH(Banco!B288,Cadastro!$D$2:$D$9,0))</f>
        <v>São Paulo ( Industrial )</v>
      </c>
      <c r="R288" s="13">
        <f t="shared" si="21"/>
        <v>71.7</v>
      </c>
      <c r="S288" s="13">
        <f t="shared" si="22"/>
        <v>71.7</v>
      </c>
      <c r="T288" s="14" t="str">
        <f>IFERROR(INDEX(Cadastro!$H$2:$H$5,MATCH(Banco!D288,Cadastro!$G$2:$G$5,0)),"Outras Areas")</f>
        <v>Outras Areas</v>
      </c>
      <c r="U288" s="37">
        <f t="shared" si="23"/>
        <v>0</v>
      </c>
      <c r="V288" s="37">
        <f t="shared" si="24"/>
        <v>71.7</v>
      </c>
    </row>
    <row r="289" spans="1:22" x14ac:dyDescent="0.2">
      <c r="A289" s="9">
        <v>8406</v>
      </c>
      <c r="B289" s="9">
        <v>28</v>
      </c>
      <c r="C289" s="10" t="s">
        <v>2</v>
      </c>
      <c r="D289" s="10">
        <v>35</v>
      </c>
      <c r="E289" s="10" t="s">
        <v>100</v>
      </c>
      <c r="F289" s="11">
        <v>0</v>
      </c>
      <c r="G289" s="11">
        <v>0</v>
      </c>
      <c r="H289" s="11">
        <v>7925.37</v>
      </c>
      <c r="I289" s="11">
        <v>5309.06</v>
      </c>
      <c r="J289" s="11">
        <v>13595.03</v>
      </c>
      <c r="K289" s="11">
        <v>5973.36</v>
      </c>
      <c r="L289" s="11">
        <v>11379.4</v>
      </c>
      <c r="M289" s="11">
        <v>6800.92</v>
      </c>
      <c r="N289" s="11">
        <v>4276.92</v>
      </c>
      <c r="O289" s="11">
        <v>8717.5400000000009</v>
      </c>
      <c r="P289" s="12" t="str">
        <f t="shared" si="20"/>
        <v>Frete</v>
      </c>
      <c r="Q289" s="14" t="str">
        <f>INDEX(Cadastro!$E$2:$E$9,MATCH(Banco!B289,Cadastro!$D$2:$D$9,0))</f>
        <v>São Paulo ( Industrial )</v>
      </c>
      <c r="R289" s="13">
        <f t="shared" si="21"/>
        <v>63977.599999999999</v>
      </c>
      <c r="S289" s="13">
        <f t="shared" si="22"/>
        <v>63977.599999999999</v>
      </c>
      <c r="T289" s="14" t="str">
        <f>IFERROR(INDEX(Cadastro!$H$2:$H$5,MATCH(Banco!D289,Cadastro!$G$2:$G$5,0)),"Outras Areas")</f>
        <v>Distribuição</v>
      </c>
      <c r="U289" s="37">
        <f t="shared" si="23"/>
        <v>26829.46</v>
      </c>
      <c r="V289" s="37">
        <f t="shared" si="24"/>
        <v>37148.14</v>
      </c>
    </row>
    <row r="290" spans="1:22" x14ac:dyDescent="0.2">
      <c r="A290" s="9">
        <v>8406</v>
      </c>
      <c r="B290" s="9">
        <v>28</v>
      </c>
      <c r="C290" s="10" t="s">
        <v>3</v>
      </c>
      <c r="D290" s="10">
        <v>35</v>
      </c>
      <c r="E290" s="10" t="s">
        <v>100</v>
      </c>
      <c r="F290" s="11">
        <v>0</v>
      </c>
      <c r="G290" s="11">
        <v>0</v>
      </c>
      <c r="H290" s="11">
        <v>4594.97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2" t="str">
        <f t="shared" si="20"/>
        <v>Frete</v>
      </c>
      <c r="Q290" s="14" t="str">
        <f>INDEX(Cadastro!$E$2:$E$9,MATCH(Banco!B290,Cadastro!$D$2:$D$9,0))</f>
        <v>São Paulo ( Industrial )</v>
      </c>
      <c r="R290" s="13">
        <f t="shared" si="21"/>
        <v>4594.97</v>
      </c>
      <c r="S290" s="13">
        <f t="shared" si="22"/>
        <v>4594.97</v>
      </c>
      <c r="T290" s="14" t="str">
        <f>IFERROR(INDEX(Cadastro!$H$2:$H$5,MATCH(Banco!D290,Cadastro!$G$2:$G$5,0)),"Outras Areas")</f>
        <v>Distribuição</v>
      </c>
      <c r="U290" s="37">
        <f t="shared" si="23"/>
        <v>4594.97</v>
      </c>
      <c r="V290" s="37">
        <f t="shared" si="24"/>
        <v>0</v>
      </c>
    </row>
    <row r="291" spans="1:22" s="10" customFormat="1" x14ac:dyDescent="0.2">
      <c r="A291" s="9">
        <v>8406</v>
      </c>
      <c r="B291" s="9">
        <v>30</v>
      </c>
      <c r="C291" s="10" t="s">
        <v>2</v>
      </c>
      <c r="D291" s="10">
        <v>8</v>
      </c>
      <c r="E291" s="10" t="s">
        <v>100</v>
      </c>
      <c r="F291" s="11">
        <v>283.97000000000003</v>
      </c>
      <c r="G291" s="11">
        <v>392.76</v>
      </c>
      <c r="H291" s="11">
        <v>1426.71</v>
      </c>
      <c r="I291" s="11">
        <v>757.11</v>
      </c>
      <c r="J291" s="11">
        <v>2566.65</v>
      </c>
      <c r="K291" s="11">
        <v>2639.86</v>
      </c>
      <c r="L291" s="11">
        <v>4539.2</v>
      </c>
      <c r="M291" s="11">
        <v>2550.48</v>
      </c>
      <c r="N291" s="11">
        <v>750.59</v>
      </c>
      <c r="O291" s="11">
        <v>1890.63</v>
      </c>
      <c r="P291" s="12" t="str">
        <f t="shared" si="20"/>
        <v>Frete</v>
      </c>
      <c r="Q291" s="14" t="str">
        <f>INDEX(Cadastro!$E$2:$E$9,MATCH(Banco!B291,Cadastro!$D$2:$D$9,0))</f>
        <v>Bahia</v>
      </c>
      <c r="R291" s="13">
        <f t="shared" si="21"/>
        <v>17797.960000000003</v>
      </c>
      <c r="S291" s="13">
        <f t="shared" si="22"/>
        <v>17513.990000000002</v>
      </c>
      <c r="T291" s="14" t="str">
        <f>IFERROR(INDEX(Cadastro!$H$2:$H$5,MATCH(Banco!D291,Cadastro!$G$2:$G$5,0)),"Outras Areas")</f>
        <v>Outras Areas</v>
      </c>
      <c r="U291" s="37">
        <f t="shared" si="23"/>
        <v>5427.2000000000007</v>
      </c>
      <c r="V291" s="37">
        <f t="shared" si="24"/>
        <v>12370.759999999998</v>
      </c>
    </row>
    <row r="292" spans="1:22" s="10" customFormat="1" x14ac:dyDescent="0.2">
      <c r="A292" s="9">
        <v>8406</v>
      </c>
      <c r="B292" s="9">
        <v>30</v>
      </c>
      <c r="C292" s="10" t="s">
        <v>2</v>
      </c>
      <c r="D292" s="10">
        <v>19</v>
      </c>
      <c r="E292" s="10" t="s">
        <v>100</v>
      </c>
      <c r="F292" s="11">
        <v>0</v>
      </c>
      <c r="G292" s="11">
        <v>220</v>
      </c>
      <c r="H292" s="11">
        <v>1134.3699999999999</v>
      </c>
      <c r="I292" s="11">
        <v>199.65</v>
      </c>
      <c r="J292" s="11">
        <v>136.12</v>
      </c>
      <c r="K292" s="11">
        <v>3825.5</v>
      </c>
      <c r="L292" s="11">
        <v>0</v>
      </c>
      <c r="M292" s="11">
        <v>957.41</v>
      </c>
      <c r="N292" s="11">
        <v>0</v>
      </c>
      <c r="O292" s="11">
        <v>653.4</v>
      </c>
      <c r="P292" s="12" t="str">
        <f t="shared" si="20"/>
        <v>Frete</v>
      </c>
      <c r="Q292" s="14" t="str">
        <f>INDEX(Cadastro!$E$2:$E$9,MATCH(Banco!B292,Cadastro!$D$2:$D$9,0))</f>
        <v>Bahia</v>
      </c>
      <c r="R292" s="13">
        <f t="shared" si="21"/>
        <v>7126.4499999999989</v>
      </c>
      <c r="S292" s="13">
        <f t="shared" si="22"/>
        <v>7126.4499999999989</v>
      </c>
      <c r="T292" s="14" t="str">
        <f>IFERROR(INDEX(Cadastro!$H$2:$H$5,MATCH(Banco!D292,Cadastro!$G$2:$G$5,0)),"Outras Areas")</f>
        <v>Outras Areas</v>
      </c>
      <c r="U292" s="37">
        <f t="shared" si="23"/>
        <v>1690.1399999999999</v>
      </c>
      <c r="V292" s="37">
        <f t="shared" si="24"/>
        <v>5436.3099999999995</v>
      </c>
    </row>
    <row r="293" spans="1:22" x14ac:dyDescent="0.2">
      <c r="A293" s="9">
        <v>8406</v>
      </c>
      <c r="B293" s="9">
        <v>30</v>
      </c>
      <c r="C293" s="10" t="s">
        <v>2</v>
      </c>
      <c r="D293" s="10">
        <v>35</v>
      </c>
      <c r="E293" s="10" t="s">
        <v>100</v>
      </c>
      <c r="F293" s="11">
        <v>1622.52</v>
      </c>
      <c r="G293" s="11">
        <v>0</v>
      </c>
      <c r="H293" s="11">
        <v>1708.22</v>
      </c>
      <c r="I293" s="11">
        <v>3052.84</v>
      </c>
      <c r="J293" s="11">
        <v>1502.01</v>
      </c>
      <c r="K293" s="11">
        <v>2695.94</v>
      </c>
      <c r="L293" s="11">
        <v>1004.27</v>
      </c>
      <c r="M293" s="11">
        <v>832.92</v>
      </c>
      <c r="N293" s="11">
        <v>1357.34</v>
      </c>
      <c r="O293" s="11">
        <v>-125.56</v>
      </c>
      <c r="P293" s="12" t="str">
        <f t="shared" si="20"/>
        <v>Frete</v>
      </c>
      <c r="Q293" s="14" t="str">
        <f>INDEX(Cadastro!$E$2:$E$9,MATCH(Banco!B293,Cadastro!$D$2:$D$9,0))</f>
        <v>Bahia</v>
      </c>
      <c r="R293" s="13">
        <f t="shared" si="21"/>
        <v>13650.500000000002</v>
      </c>
      <c r="S293" s="13">
        <f t="shared" si="22"/>
        <v>12027.980000000001</v>
      </c>
      <c r="T293" s="14" t="str">
        <f>IFERROR(INDEX(Cadastro!$H$2:$H$5,MATCH(Banco!D293,Cadastro!$G$2:$G$5,0)),"Outras Areas")</f>
        <v>Distribuição</v>
      </c>
      <c r="U293" s="37">
        <f t="shared" si="23"/>
        <v>7885.59</v>
      </c>
      <c r="V293" s="37">
        <f t="shared" si="24"/>
        <v>5764.91</v>
      </c>
    </row>
    <row r="294" spans="1:22" s="10" customFormat="1" x14ac:dyDescent="0.2">
      <c r="A294" s="9">
        <v>8406</v>
      </c>
      <c r="B294" s="9">
        <v>30</v>
      </c>
      <c r="C294" s="10" t="s">
        <v>3</v>
      </c>
      <c r="D294" s="10">
        <v>8</v>
      </c>
      <c r="E294" s="10" t="s">
        <v>100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2" t="str">
        <f t="shared" si="20"/>
        <v>Frete</v>
      </c>
      <c r="Q294" s="14" t="str">
        <f>INDEX(Cadastro!$E$2:$E$9,MATCH(Banco!B294,Cadastro!$D$2:$D$9,0))</f>
        <v>Bahia</v>
      </c>
      <c r="R294" s="13">
        <f t="shared" si="21"/>
        <v>0</v>
      </c>
      <c r="S294" s="13">
        <f t="shared" si="22"/>
        <v>0</v>
      </c>
      <c r="T294" s="14" t="str">
        <f>IFERROR(INDEX(Cadastro!$H$2:$H$5,MATCH(Banco!D294,Cadastro!$G$2:$G$5,0)),"Outras Areas")</f>
        <v>Outras Areas</v>
      </c>
      <c r="U294" s="37">
        <f t="shared" si="23"/>
        <v>0</v>
      </c>
      <c r="V294" s="37">
        <f t="shared" si="24"/>
        <v>0</v>
      </c>
    </row>
    <row r="295" spans="1:22" s="10" customFormat="1" x14ac:dyDescent="0.2">
      <c r="A295" s="9">
        <v>8406</v>
      </c>
      <c r="B295" s="9">
        <v>30</v>
      </c>
      <c r="C295" s="10" t="s">
        <v>3</v>
      </c>
      <c r="D295" s="10">
        <v>14</v>
      </c>
      <c r="E295" s="10" t="s">
        <v>101</v>
      </c>
      <c r="F295" s="11">
        <v>0</v>
      </c>
      <c r="G295" s="11">
        <v>0</v>
      </c>
      <c r="H295" s="11">
        <v>330.75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2" t="str">
        <f t="shared" si="20"/>
        <v>Frete</v>
      </c>
      <c r="Q295" s="14" t="str">
        <f>INDEX(Cadastro!$E$2:$E$9,MATCH(Banco!B295,Cadastro!$D$2:$D$9,0))</f>
        <v>Bahia</v>
      </c>
      <c r="R295" s="13">
        <f t="shared" si="21"/>
        <v>330.75</v>
      </c>
      <c r="S295" s="13">
        <f t="shared" si="22"/>
        <v>330.75</v>
      </c>
      <c r="T295" s="14" t="str">
        <f>IFERROR(INDEX(Cadastro!$H$2:$H$5,MATCH(Banco!D295,Cadastro!$G$2:$G$5,0)),"Outras Areas")</f>
        <v>Outras Areas</v>
      </c>
      <c r="U295" s="37">
        <f t="shared" si="23"/>
        <v>330.75</v>
      </c>
      <c r="V295" s="37">
        <f t="shared" si="24"/>
        <v>0</v>
      </c>
    </row>
    <row r="296" spans="1:22" x14ac:dyDescent="0.2">
      <c r="A296" s="9">
        <v>8406</v>
      </c>
      <c r="B296" s="9">
        <v>30</v>
      </c>
      <c r="C296" s="10" t="s">
        <v>3</v>
      </c>
      <c r="D296" s="10">
        <v>35</v>
      </c>
      <c r="E296" s="10" t="s">
        <v>103</v>
      </c>
      <c r="F296" s="11">
        <v>1622.52</v>
      </c>
      <c r="G296" s="11">
        <v>0</v>
      </c>
      <c r="H296" s="11">
        <v>1708.22</v>
      </c>
      <c r="I296" s="11">
        <v>2868.84</v>
      </c>
      <c r="J296" s="11">
        <v>1490.04</v>
      </c>
      <c r="K296" s="11">
        <v>0</v>
      </c>
      <c r="L296" s="11">
        <v>766.93</v>
      </c>
      <c r="M296" s="11">
        <v>636.07000000000005</v>
      </c>
      <c r="N296" s="11">
        <v>1036.56</v>
      </c>
      <c r="O296" s="11">
        <v>2231.7800000000002</v>
      </c>
      <c r="P296" s="12" t="str">
        <f t="shared" si="20"/>
        <v>Frete</v>
      </c>
      <c r="Q296" s="14" t="str">
        <f>INDEX(Cadastro!$E$2:$E$9,MATCH(Banco!B296,Cadastro!$D$2:$D$9,0))</f>
        <v>Bahia</v>
      </c>
      <c r="R296" s="13">
        <f t="shared" si="21"/>
        <v>12360.96</v>
      </c>
      <c r="S296" s="13">
        <f t="shared" si="22"/>
        <v>10738.44</v>
      </c>
      <c r="T296" s="14" t="str">
        <f>IFERROR(INDEX(Cadastro!$H$2:$H$5,MATCH(Banco!D296,Cadastro!$G$2:$G$5,0)),"Outras Areas")</f>
        <v>Distribuição</v>
      </c>
      <c r="U296" s="37">
        <f t="shared" si="23"/>
        <v>7689.62</v>
      </c>
      <c r="V296" s="37">
        <f t="shared" si="24"/>
        <v>4671.34</v>
      </c>
    </row>
    <row r="297" spans="1:22" s="10" customFormat="1" x14ac:dyDescent="0.2">
      <c r="A297" s="9">
        <v>8406</v>
      </c>
      <c r="B297" s="9">
        <v>31</v>
      </c>
      <c r="C297" s="10" t="s">
        <v>2</v>
      </c>
      <c r="D297" s="10">
        <v>8</v>
      </c>
      <c r="E297" s="10" t="s">
        <v>100</v>
      </c>
      <c r="F297" s="11">
        <v>0</v>
      </c>
      <c r="G297" s="11">
        <v>0</v>
      </c>
      <c r="H297" s="11">
        <v>312.91000000000003</v>
      </c>
      <c r="I297" s="11">
        <v>0</v>
      </c>
      <c r="J297" s="11">
        <v>1001.48</v>
      </c>
      <c r="K297" s="11">
        <v>2711.98</v>
      </c>
      <c r="L297" s="11">
        <v>623.54999999999995</v>
      </c>
      <c r="M297" s="11">
        <v>1649.5</v>
      </c>
      <c r="N297" s="11">
        <v>602.25</v>
      </c>
      <c r="O297" s="11">
        <v>-69.400000000000006</v>
      </c>
      <c r="P297" s="12" t="str">
        <f t="shared" si="20"/>
        <v>Frete</v>
      </c>
      <c r="Q297" s="14" t="str">
        <f>INDEX(Cadastro!$E$2:$E$9,MATCH(Banco!B297,Cadastro!$D$2:$D$9,0))</f>
        <v>Imperatriz</v>
      </c>
      <c r="R297" s="13">
        <f t="shared" si="21"/>
        <v>6832.27</v>
      </c>
      <c r="S297" s="13">
        <f t="shared" si="22"/>
        <v>6832.27</v>
      </c>
      <c r="T297" s="14" t="str">
        <f>IFERROR(INDEX(Cadastro!$H$2:$H$5,MATCH(Banco!D297,Cadastro!$G$2:$G$5,0)),"Outras Areas")</f>
        <v>Outras Areas</v>
      </c>
      <c r="U297" s="37">
        <f t="shared" si="23"/>
        <v>1314.39</v>
      </c>
      <c r="V297" s="37">
        <f t="shared" si="24"/>
        <v>5517.88</v>
      </c>
    </row>
    <row r="298" spans="1:22" s="10" customFormat="1" x14ac:dyDescent="0.2">
      <c r="A298" s="9">
        <v>8406</v>
      </c>
      <c r="B298" s="9">
        <v>31</v>
      </c>
      <c r="C298" s="10" t="s">
        <v>2</v>
      </c>
      <c r="D298" s="10">
        <v>15</v>
      </c>
      <c r="E298" s="10" t="s">
        <v>104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584.47</v>
      </c>
      <c r="O298" s="11">
        <v>0</v>
      </c>
      <c r="P298" s="12" t="str">
        <f t="shared" si="20"/>
        <v>Frete</v>
      </c>
      <c r="Q298" s="14" t="str">
        <f>INDEX(Cadastro!$E$2:$E$9,MATCH(Banco!B298,Cadastro!$D$2:$D$9,0))</f>
        <v>Imperatriz</v>
      </c>
      <c r="R298" s="13">
        <f t="shared" si="21"/>
        <v>584.47</v>
      </c>
      <c r="S298" s="13">
        <f t="shared" si="22"/>
        <v>584.47</v>
      </c>
      <c r="T298" s="14" t="str">
        <f>IFERROR(INDEX(Cadastro!$H$2:$H$5,MATCH(Banco!D298,Cadastro!$G$2:$G$5,0)),"Outras Areas")</f>
        <v>Outras Areas</v>
      </c>
      <c r="U298" s="37">
        <f t="shared" si="23"/>
        <v>0</v>
      </c>
      <c r="V298" s="37">
        <f t="shared" si="24"/>
        <v>584.47</v>
      </c>
    </row>
    <row r="299" spans="1:22" x14ac:dyDescent="0.2">
      <c r="A299" s="9">
        <v>8406</v>
      </c>
      <c r="B299" s="9">
        <v>31</v>
      </c>
      <c r="C299" s="10" t="s">
        <v>2</v>
      </c>
      <c r="D299" s="10">
        <v>35</v>
      </c>
      <c r="E299" s="10" t="s">
        <v>100</v>
      </c>
      <c r="F299" s="11">
        <v>153.72999999999999</v>
      </c>
      <c r="G299" s="11">
        <v>0</v>
      </c>
      <c r="H299" s="11">
        <v>0</v>
      </c>
      <c r="I299" s="11">
        <v>0</v>
      </c>
      <c r="J299" s="11">
        <v>368.77</v>
      </c>
      <c r="K299" s="11">
        <v>637.5</v>
      </c>
      <c r="L299" s="11">
        <v>0</v>
      </c>
      <c r="M299" s="11">
        <v>0</v>
      </c>
      <c r="N299" s="11">
        <v>0</v>
      </c>
      <c r="O299" s="11">
        <v>0</v>
      </c>
      <c r="P299" s="12" t="str">
        <f t="shared" si="20"/>
        <v>Frete</v>
      </c>
      <c r="Q299" s="14" t="str">
        <f>INDEX(Cadastro!$E$2:$E$9,MATCH(Banco!B299,Cadastro!$D$2:$D$9,0))</f>
        <v>Imperatriz</v>
      </c>
      <c r="R299" s="13">
        <f t="shared" si="21"/>
        <v>1160</v>
      </c>
      <c r="S299" s="13">
        <f t="shared" si="22"/>
        <v>1006.27</v>
      </c>
      <c r="T299" s="14" t="str">
        <f>IFERROR(INDEX(Cadastro!$H$2:$H$5,MATCH(Banco!D299,Cadastro!$G$2:$G$5,0)),"Outras Areas")</f>
        <v>Distribuição</v>
      </c>
      <c r="U299" s="37">
        <f t="shared" si="23"/>
        <v>522.5</v>
      </c>
      <c r="V299" s="37">
        <f t="shared" si="24"/>
        <v>637.5</v>
      </c>
    </row>
    <row r="300" spans="1:22" s="10" customFormat="1" x14ac:dyDescent="0.2">
      <c r="A300" s="9">
        <v>8406</v>
      </c>
      <c r="B300" s="9">
        <v>31</v>
      </c>
      <c r="C300" s="10" t="s">
        <v>3</v>
      </c>
      <c r="D300" s="10">
        <v>8</v>
      </c>
      <c r="E300" s="10" t="s">
        <v>100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2" t="str">
        <f t="shared" si="20"/>
        <v>Frete</v>
      </c>
      <c r="Q300" s="14" t="str">
        <f>INDEX(Cadastro!$E$2:$E$9,MATCH(Banco!B300,Cadastro!$D$2:$D$9,0))</f>
        <v>Imperatriz</v>
      </c>
      <c r="R300" s="13">
        <f t="shared" si="21"/>
        <v>0</v>
      </c>
      <c r="S300" s="13">
        <f t="shared" si="22"/>
        <v>0</v>
      </c>
      <c r="T300" s="14" t="str">
        <f>IFERROR(INDEX(Cadastro!$H$2:$H$5,MATCH(Banco!D300,Cadastro!$G$2:$G$5,0)),"Outras Areas")</f>
        <v>Outras Areas</v>
      </c>
      <c r="U300" s="37">
        <f t="shared" si="23"/>
        <v>0</v>
      </c>
      <c r="V300" s="37">
        <f t="shared" si="24"/>
        <v>0</v>
      </c>
    </row>
    <row r="301" spans="1:22" s="10" customFormat="1" x14ac:dyDescent="0.2">
      <c r="A301" s="9">
        <v>8406</v>
      </c>
      <c r="B301" s="9">
        <v>31</v>
      </c>
      <c r="C301" s="10" t="s">
        <v>3</v>
      </c>
      <c r="D301" s="10">
        <v>14</v>
      </c>
      <c r="E301" s="10" t="s">
        <v>100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2" t="str">
        <f t="shared" si="20"/>
        <v>Frete</v>
      </c>
      <c r="Q301" s="14" t="str">
        <f>INDEX(Cadastro!$E$2:$E$9,MATCH(Banco!B301,Cadastro!$D$2:$D$9,0))</f>
        <v>Imperatriz</v>
      </c>
      <c r="R301" s="13">
        <f t="shared" si="21"/>
        <v>0</v>
      </c>
      <c r="S301" s="13">
        <f t="shared" si="22"/>
        <v>0</v>
      </c>
      <c r="T301" s="14" t="str">
        <f>IFERROR(INDEX(Cadastro!$H$2:$H$5,MATCH(Banco!D301,Cadastro!$G$2:$G$5,0)),"Outras Areas")</f>
        <v>Outras Areas</v>
      </c>
      <c r="U301" s="37">
        <f t="shared" si="23"/>
        <v>0</v>
      </c>
      <c r="V301" s="37">
        <f t="shared" si="24"/>
        <v>0</v>
      </c>
    </row>
    <row r="302" spans="1:22" s="10" customFormat="1" x14ac:dyDescent="0.2">
      <c r="A302" s="9">
        <v>8406</v>
      </c>
      <c r="B302" s="9">
        <v>31</v>
      </c>
      <c r="C302" s="10" t="s">
        <v>3</v>
      </c>
      <c r="D302" s="10">
        <v>34</v>
      </c>
      <c r="E302" s="10" t="s">
        <v>100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3166.71</v>
      </c>
      <c r="M302" s="11">
        <v>0</v>
      </c>
      <c r="N302" s="11">
        <v>3167.08</v>
      </c>
      <c r="O302" s="11">
        <v>1583.54</v>
      </c>
      <c r="P302" s="12" t="str">
        <f t="shared" si="20"/>
        <v>Frete</v>
      </c>
      <c r="Q302" s="14" t="str">
        <f>INDEX(Cadastro!$E$2:$E$9,MATCH(Banco!B302,Cadastro!$D$2:$D$9,0))</f>
        <v>Imperatriz</v>
      </c>
      <c r="R302" s="13">
        <f t="shared" si="21"/>
        <v>7917.33</v>
      </c>
      <c r="S302" s="13">
        <f t="shared" si="22"/>
        <v>7917.33</v>
      </c>
      <c r="T302" s="14" t="str">
        <f>IFERROR(INDEX(Cadastro!$H$2:$H$5,MATCH(Banco!D302,Cadastro!$G$2:$G$5,0)),"Outras Areas")</f>
        <v>Outras Areas</v>
      </c>
      <c r="U302" s="37">
        <f t="shared" si="23"/>
        <v>0</v>
      </c>
      <c r="V302" s="37">
        <f t="shared" si="24"/>
        <v>7917.33</v>
      </c>
    </row>
    <row r="303" spans="1:22" x14ac:dyDescent="0.2">
      <c r="A303" s="9">
        <v>8406</v>
      </c>
      <c r="B303" s="9">
        <v>31</v>
      </c>
      <c r="C303" s="10" t="s">
        <v>3</v>
      </c>
      <c r="D303" s="10">
        <v>35</v>
      </c>
      <c r="E303" s="10" t="s">
        <v>100</v>
      </c>
      <c r="F303" s="11">
        <v>142.82</v>
      </c>
      <c r="G303" s="11">
        <v>0</v>
      </c>
      <c r="H303" s="11">
        <v>7173.48</v>
      </c>
      <c r="I303" s="11">
        <v>0</v>
      </c>
      <c r="J303" s="11">
        <v>7726.92</v>
      </c>
      <c r="K303" s="11">
        <v>637.5</v>
      </c>
      <c r="L303" s="11">
        <v>0</v>
      </c>
      <c r="M303" s="11">
        <v>0</v>
      </c>
      <c r="N303" s="11">
        <v>0</v>
      </c>
      <c r="O303" s="11">
        <v>0</v>
      </c>
      <c r="P303" s="12" t="str">
        <f t="shared" si="20"/>
        <v>Frete</v>
      </c>
      <c r="Q303" s="14" t="str">
        <f>INDEX(Cadastro!$E$2:$E$9,MATCH(Banco!B303,Cadastro!$D$2:$D$9,0))</f>
        <v>Imperatriz</v>
      </c>
      <c r="R303" s="13">
        <f t="shared" si="21"/>
        <v>15680.72</v>
      </c>
      <c r="S303" s="13">
        <f t="shared" si="22"/>
        <v>15537.9</v>
      </c>
      <c r="T303" s="14" t="str">
        <f>IFERROR(INDEX(Cadastro!$H$2:$H$5,MATCH(Banco!D303,Cadastro!$G$2:$G$5,0)),"Outras Areas")</f>
        <v>Distribuição</v>
      </c>
      <c r="U303" s="37">
        <f t="shared" si="23"/>
        <v>15043.22</v>
      </c>
      <c r="V303" s="37">
        <f t="shared" si="24"/>
        <v>637.5</v>
      </c>
    </row>
    <row r="304" spans="1:22" s="10" customFormat="1" x14ac:dyDescent="0.2">
      <c r="A304" s="9">
        <v>8406</v>
      </c>
      <c r="B304" s="9">
        <v>73</v>
      </c>
      <c r="C304" s="10" t="s">
        <v>2</v>
      </c>
      <c r="D304" s="10">
        <v>1</v>
      </c>
      <c r="E304" s="10" t="s">
        <v>105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1633.5</v>
      </c>
      <c r="M304" s="11">
        <v>709.38</v>
      </c>
      <c r="N304" s="11">
        <v>0</v>
      </c>
      <c r="O304" s="11">
        <v>287.38</v>
      </c>
      <c r="P304" s="12" t="str">
        <f t="shared" si="20"/>
        <v>Frete</v>
      </c>
      <c r="Q304" s="14" t="str">
        <f>INDEX(Cadastro!$E$2:$E$9,MATCH(Banco!B304,Cadastro!$D$2:$D$9,0))</f>
        <v>Ananindeua</v>
      </c>
      <c r="R304" s="13">
        <f t="shared" si="21"/>
        <v>2630.26</v>
      </c>
      <c r="S304" s="13">
        <f t="shared" si="22"/>
        <v>2630.26</v>
      </c>
      <c r="T304" s="14" t="str">
        <f>IFERROR(INDEX(Cadastro!$H$2:$H$5,MATCH(Banco!D304,Cadastro!$G$2:$G$5,0)),"Outras Areas")</f>
        <v>Outras Areas</v>
      </c>
      <c r="U304" s="37">
        <f t="shared" si="23"/>
        <v>0</v>
      </c>
      <c r="V304" s="37">
        <f t="shared" si="24"/>
        <v>2630.26</v>
      </c>
    </row>
    <row r="305" spans="1:22" s="10" customFormat="1" x14ac:dyDescent="0.2">
      <c r="A305" s="9">
        <v>8406</v>
      </c>
      <c r="B305" s="9">
        <v>73</v>
      </c>
      <c r="C305" s="10" t="s">
        <v>2</v>
      </c>
      <c r="D305" s="10">
        <v>8</v>
      </c>
      <c r="E305" s="10" t="s">
        <v>100</v>
      </c>
      <c r="F305" s="11">
        <v>4225.3100000000004</v>
      </c>
      <c r="G305" s="11">
        <v>465.35</v>
      </c>
      <c r="H305" s="11">
        <v>556.07000000000005</v>
      </c>
      <c r="I305" s="11">
        <v>3734.58</v>
      </c>
      <c r="J305" s="11">
        <v>2577.66</v>
      </c>
      <c r="K305" s="11">
        <v>3610.28</v>
      </c>
      <c r="L305" s="11">
        <v>5134.32</v>
      </c>
      <c r="M305" s="11">
        <v>2567.63</v>
      </c>
      <c r="N305" s="11">
        <v>298.14</v>
      </c>
      <c r="O305" s="11">
        <v>-277.02999999999997</v>
      </c>
      <c r="P305" s="12" t="str">
        <f t="shared" si="20"/>
        <v>Frete</v>
      </c>
      <c r="Q305" s="14" t="str">
        <f>INDEX(Cadastro!$E$2:$E$9,MATCH(Banco!B305,Cadastro!$D$2:$D$9,0))</f>
        <v>Ananindeua</v>
      </c>
      <c r="R305" s="13">
        <f t="shared" si="21"/>
        <v>22892.31</v>
      </c>
      <c r="S305" s="13">
        <f t="shared" si="22"/>
        <v>18667</v>
      </c>
      <c r="T305" s="14" t="str">
        <f>IFERROR(INDEX(Cadastro!$H$2:$H$5,MATCH(Banco!D305,Cadastro!$G$2:$G$5,0)),"Outras Areas")</f>
        <v>Outras Areas</v>
      </c>
      <c r="U305" s="37">
        <f t="shared" si="23"/>
        <v>11558.970000000001</v>
      </c>
      <c r="V305" s="37">
        <f t="shared" si="24"/>
        <v>11333.339999999998</v>
      </c>
    </row>
    <row r="306" spans="1:22" x14ac:dyDescent="0.2">
      <c r="A306" s="9">
        <v>8406</v>
      </c>
      <c r="B306" s="9">
        <v>73</v>
      </c>
      <c r="C306" s="10" t="s">
        <v>2</v>
      </c>
      <c r="D306" s="10">
        <v>35</v>
      </c>
      <c r="E306" s="10" t="s">
        <v>100</v>
      </c>
      <c r="F306" s="11">
        <v>15069.5</v>
      </c>
      <c r="G306" s="11">
        <v>10886</v>
      </c>
      <c r="H306" s="11">
        <v>1954.4</v>
      </c>
      <c r="I306" s="11">
        <v>2146.0300000000002</v>
      </c>
      <c r="J306" s="11">
        <v>2130.35</v>
      </c>
      <c r="K306" s="11">
        <v>1552.33</v>
      </c>
      <c r="L306" s="11">
        <v>1278.05</v>
      </c>
      <c r="M306" s="11">
        <v>1226.03</v>
      </c>
      <c r="N306" s="11">
        <v>2117.7399999999998</v>
      </c>
      <c r="O306" s="11">
        <v>1558.15</v>
      </c>
      <c r="P306" s="12" t="str">
        <f t="shared" si="20"/>
        <v>Frete</v>
      </c>
      <c r="Q306" s="14" t="str">
        <f>INDEX(Cadastro!$E$2:$E$9,MATCH(Banco!B306,Cadastro!$D$2:$D$9,0))</f>
        <v>Ananindeua</v>
      </c>
      <c r="R306" s="13">
        <f t="shared" si="21"/>
        <v>39918.58</v>
      </c>
      <c r="S306" s="13">
        <f t="shared" si="22"/>
        <v>24849.08</v>
      </c>
      <c r="T306" s="14" t="str">
        <f>IFERROR(INDEX(Cadastro!$H$2:$H$5,MATCH(Banco!D306,Cadastro!$G$2:$G$5,0)),"Outras Areas")</f>
        <v>Distribuição</v>
      </c>
      <c r="U306" s="37">
        <f t="shared" si="23"/>
        <v>32186.28</v>
      </c>
      <c r="V306" s="37">
        <f t="shared" si="24"/>
        <v>7732.2999999999993</v>
      </c>
    </row>
    <row r="307" spans="1:22" s="10" customFormat="1" x14ac:dyDescent="0.2">
      <c r="A307" s="9">
        <v>8406</v>
      </c>
      <c r="B307" s="9">
        <v>73</v>
      </c>
      <c r="C307" s="10" t="s">
        <v>3</v>
      </c>
      <c r="D307" s="10">
        <v>14</v>
      </c>
      <c r="E307" s="10" t="s">
        <v>100</v>
      </c>
      <c r="F307" s="11">
        <v>18704.88</v>
      </c>
      <c r="G307" s="11">
        <v>5181.66</v>
      </c>
      <c r="H307" s="11">
        <v>3512.25</v>
      </c>
      <c r="I307" s="11">
        <v>7324.87</v>
      </c>
      <c r="J307" s="11">
        <v>4267.34</v>
      </c>
      <c r="K307" s="11">
        <v>11067.14</v>
      </c>
      <c r="L307" s="11">
        <v>6683.92</v>
      </c>
      <c r="M307" s="11">
        <v>14562.46</v>
      </c>
      <c r="N307" s="11">
        <v>8167.5</v>
      </c>
      <c r="O307" s="11">
        <v>6396.21</v>
      </c>
      <c r="P307" s="12" t="str">
        <f t="shared" si="20"/>
        <v>Frete</v>
      </c>
      <c r="Q307" s="14" t="str">
        <f>INDEX(Cadastro!$E$2:$E$9,MATCH(Banco!B307,Cadastro!$D$2:$D$9,0))</f>
        <v>Ananindeua</v>
      </c>
      <c r="R307" s="13">
        <f t="shared" si="21"/>
        <v>85868.23</v>
      </c>
      <c r="S307" s="13">
        <f t="shared" si="22"/>
        <v>67163.350000000006</v>
      </c>
      <c r="T307" s="14" t="str">
        <f>IFERROR(INDEX(Cadastro!$H$2:$H$5,MATCH(Banco!D307,Cadastro!$G$2:$G$5,0)),"Outras Areas")</f>
        <v>Outras Areas</v>
      </c>
      <c r="U307" s="37">
        <f t="shared" si="23"/>
        <v>38991</v>
      </c>
      <c r="V307" s="37">
        <f t="shared" si="24"/>
        <v>46877.229999999996</v>
      </c>
    </row>
    <row r="308" spans="1:22" x14ac:dyDescent="0.2">
      <c r="A308" s="9">
        <v>8406</v>
      </c>
      <c r="B308" s="9">
        <v>73</v>
      </c>
      <c r="C308" s="10" t="s">
        <v>3</v>
      </c>
      <c r="D308" s="10">
        <v>35</v>
      </c>
      <c r="E308" s="10" t="s">
        <v>100</v>
      </c>
      <c r="F308" s="11">
        <v>8926.5300000000007</v>
      </c>
      <c r="G308" s="11">
        <v>8344.66</v>
      </c>
      <c r="H308" s="11">
        <v>858.85</v>
      </c>
      <c r="I308" s="11">
        <v>1140.3800000000001</v>
      </c>
      <c r="J308" s="11">
        <v>984.2</v>
      </c>
      <c r="K308" s="11">
        <v>919.53</v>
      </c>
      <c r="L308" s="11">
        <v>884.16</v>
      </c>
      <c r="M308" s="11">
        <v>751.54</v>
      </c>
      <c r="N308" s="11">
        <v>1485.22</v>
      </c>
      <c r="O308" s="11">
        <v>2439.19</v>
      </c>
      <c r="P308" s="12" t="str">
        <f t="shared" si="20"/>
        <v>Frete</v>
      </c>
      <c r="Q308" s="14" t="str">
        <f>INDEX(Cadastro!$E$2:$E$9,MATCH(Banco!B308,Cadastro!$D$2:$D$9,0))</f>
        <v>Ananindeua</v>
      </c>
      <c r="R308" s="13">
        <f t="shared" si="21"/>
        <v>26734.260000000002</v>
      </c>
      <c r="S308" s="13">
        <f t="shared" si="22"/>
        <v>17807.73</v>
      </c>
      <c r="T308" s="14" t="str">
        <f>IFERROR(INDEX(Cadastro!$H$2:$H$5,MATCH(Banco!D308,Cadastro!$G$2:$G$5,0)),"Outras Areas")</f>
        <v>Distribuição</v>
      </c>
      <c r="U308" s="37">
        <f t="shared" si="23"/>
        <v>20254.620000000003</v>
      </c>
      <c r="V308" s="37">
        <f t="shared" si="24"/>
        <v>6479.6399999999994</v>
      </c>
    </row>
    <row r="309" spans="1:22" s="10" customFormat="1" x14ac:dyDescent="0.2">
      <c r="A309" s="9">
        <v>8406</v>
      </c>
      <c r="B309" s="9">
        <v>80</v>
      </c>
      <c r="C309" s="10" t="s">
        <v>3</v>
      </c>
      <c r="D309" s="10">
        <v>8</v>
      </c>
      <c r="E309" s="10" t="s">
        <v>4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667.01</v>
      </c>
      <c r="M309" s="11">
        <v>635.25</v>
      </c>
      <c r="N309" s="11">
        <v>0</v>
      </c>
      <c r="O309" s="11">
        <v>1270.5</v>
      </c>
      <c r="P309" s="12" t="str">
        <f t="shared" si="20"/>
        <v>Frete</v>
      </c>
      <c r="Q309" s="14" t="str">
        <f>INDEX(Cadastro!$E$2:$E$9,MATCH(Banco!B309,Cadastro!$D$2:$D$9,0))</f>
        <v>São Paulo ( Medicinal )</v>
      </c>
      <c r="R309" s="13">
        <f t="shared" si="21"/>
        <v>2572.7600000000002</v>
      </c>
      <c r="S309" s="13">
        <f t="shared" si="22"/>
        <v>2572.7600000000002</v>
      </c>
      <c r="T309" s="14" t="str">
        <f>IFERROR(INDEX(Cadastro!$H$2:$H$5,MATCH(Banco!D309,Cadastro!$G$2:$G$5,0)),"Outras Areas")</f>
        <v>Outras Areas</v>
      </c>
      <c r="U309" s="37">
        <f t="shared" si="23"/>
        <v>0</v>
      </c>
      <c r="V309" s="37">
        <f t="shared" si="24"/>
        <v>2572.7600000000002</v>
      </c>
    </row>
    <row r="310" spans="1:22" s="10" customFormat="1" x14ac:dyDescent="0.2">
      <c r="A310" s="9">
        <v>8406</v>
      </c>
      <c r="B310" s="9">
        <v>80</v>
      </c>
      <c r="C310" s="10" t="s">
        <v>3</v>
      </c>
      <c r="D310" s="10">
        <v>14</v>
      </c>
      <c r="E310" s="10" t="s">
        <v>100</v>
      </c>
      <c r="F310" s="11">
        <v>13914.99</v>
      </c>
      <c r="G310" s="11">
        <v>0</v>
      </c>
      <c r="H310" s="11">
        <v>0</v>
      </c>
      <c r="I310" s="11">
        <v>0</v>
      </c>
      <c r="J310" s="11">
        <v>4170.1400000000003</v>
      </c>
      <c r="K310" s="11">
        <v>7275</v>
      </c>
      <c r="L310" s="11">
        <v>7275</v>
      </c>
      <c r="M310" s="11">
        <v>7275.01</v>
      </c>
      <c r="N310" s="11">
        <v>0</v>
      </c>
      <c r="O310" s="11">
        <v>0</v>
      </c>
      <c r="P310" s="12" t="str">
        <f t="shared" si="20"/>
        <v>Frete</v>
      </c>
      <c r="Q310" s="14" t="str">
        <f>INDEX(Cadastro!$E$2:$E$9,MATCH(Banco!B310,Cadastro!$D$2:$D$9,0))</f>
        <v>São Paulo ( Medicinal )</v>
      </c>
      <c r="R310" s="13">
        <f t="shared" si="21"/>
        <v>39910.14</v>
      </c>
      <c r="S310" s="13">
        <f t="shared" si="22"/>
        <v>25995.15</v>
      </c>
      <c r="T310" s="14" t="str">
        <f>IFERROR(INDEX(Cadastro!$H$2:$H$5,MATCH(Banco!D310,Cadastro!$G$2:$G$5,0)),"Outras Areas")</f>
        <v>Outras Areas</v>
      </c>
      <c r="U310" s="37">
        <f t="shared" si="23"/>
        <v>18085.13</v>
      </c>
      <c r="V310" s="37">
        <f t="shared" si="24"/>
        <v>21825.010000000002</v>
      </c>
    </row>
    <row r="311" spans="1:22" x14ac:dyDescent="0.2">
      <c r="A311" s="9">
        <v>8406</v>
      </c>
      <c r="B311" s="9">
        <v>80</v>
      </c>
      <c r="C311" s="10" t="s">
        <v>3</v>
      </c>
      <c r="D311" s="10">
        <v>35</v>
      </c>
      <c r="E311" s="10" t="s">
        <v>100</v>
      </c>
      <c r="F311" s="11">
        <v>0</v>
      </c>
      <c r="G311" s="11">
        <v>4735.1000000000004</v>
      </c>
      <c r="H311" s="11">
        <v>0</v>
      </c>
      <c r="I311" s="11">
        <v>6170.82</v>
      </c>
      <c r="J311" s="11">
        <v>12857.63</v>
      </c>
      <c r="K311" s="11">
        <v>5969.41</v>
      </c>
      <c r="L311" s="11">
        <v>6250.54</v>
      </c>
      <c r="M311" s="11">
        <v>6704.13</v>
      </c>
      <c r="N311" s="11">
        <v>4276.92</v>
      </c>
      <c r="O311" s="11">
        <v>8717.5400000000009</v>
      </c>
      <c r="P311" s="12" t="str">
        <f t="shared" si="20"/>
        <v>Frete</v>
      </c>
      <c r="Q311" s="14" t="str">
        <f>INDEX(Cadastro!$E$2:$E$9,MATCH(Banco!B311,Cadastro!$D$2:$D$9,0))</f>
        <v>São Paulo ( Medicinal )</v>
      </c>
      <c r="R311" s="13">
        <f t="shared" si="21"/>
        <v>55682.09</v>
      </c>
      <c r="S311" s="13">
        <f t="shared" si="22"/>
        <v>55682.09</v>
      </c>
      <c r="T311" s="14" t="str">
        <f>IFERROR(INDEX(Cadastro!$H$2:$H$5,MATCH(Banco!D311,Cadastro!$G$2:$G$5,0)),"Outras Areas")</f>
        <v>Distribuição</v>
      </c>
      <c r="U311" s="37">
        <f t="shared" si="23"/>
        <v>23763.55</v>
      </c>
      <c r="V311" s="37">
        <f t="shared" si="24"/>
        <v>31918.54</v>
      </c>
    </row>
    <row r="312" spans="1:22" x14ac:dyDescent="0.2">
      <c r="A312" s="9">
        <v>8406</v>
      </c>
      <c r="B312" s="9">
        <v>93</v>
      </c>
      <c r="C312" s="10" t="s">
        <v>2</v>
      </c>
      <c r="D312" s="10">
        <v>35</v>
      </c>
      <c r="E312" s="10" t="s">
        <v>100</v>
      </c>
      <c r="F312" s="11">
        <v>21393.65</v>
      </c>
      <c r="G312" s="11">
        <v>17102.93</v>
      </c>
      <c r="H312" s="11">
        <v>19514.349999999999</v>
      </c>
      <c r="I312" s="11">
        <v>21463.51</v>
      </c>
      <c r="J312" s="11">
        <v>1995.14</v>
      </c>
      <c r="K312" s="11">
        <v>8331.4500000000007</v>
      </c>
      <c r="L312" s="11">
        <v>9195.98</v>
      </c>
      <c r="M312" s="11">
        <v>6638.65</v>
      </c>
      <c r="N312" s="11">
        <v>14462.03</v>
      </c>
      <c r="O312" s="11">
        <v>13135.06</v>
      </c>
      <c r="P312" s="12" t="str">
        <f t="shared" si="20"/>
        <v>Frete</v>
      </c>
      <c r="Q312" s="14" t="str">
        <f>INDEX(Cadastro!$E$2:$E$9,MATCH(Banco!B312,Cadastro!$D$2:$D$9,0))</f>
        <v>Pernambuco</v>
      </c>
      <c r="R312" s="13">
        <f t="shared" si="21"/>
        <v>133232.75</v>
      </c>
      <c r="S312" s="13">
        <f t="shared" si="22"/>
        <v>111839.09999999998</v>
      </c>
      <c r="T312" s="14" t="str">
        <f>IFERROR(INDEX(Cadastro!$H$2:$H$5,MATCH(Banco!D312,Cadastro!$G$2:$G$5,0)),"Outras Areas")</f>
        <v>Distribuição</v>
      </c>
      <c r="U312" s="37">
        <f t="shared" si="23"/>
        <v>81469.58</v>
      </c>
      <c r="V312" s="37">
        <f t="shared" si="24"/>
        <v>51763.17</v>
      </c>
    </row>
    <row r="313" spans="1:22" s="10" customFormat="1" x14ac:dyDescent="0.2">
      <c r="A313" s="9">
        <v>8406</v>
      </c>
      <c r="B313" s="9">
        <v>93</v>
      </c>
      <c r="C313" s="10" t="s">
        <v>3</v>
      </c>
      <c r="D313" s="10">
        <v>14</v>
      </c>
      <c r="E313" s="10" t="s">
        <v>100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3301.5</v>
      </c>
      <c r="M313" s="11">
        <v>0</v>
      </c>
      <c r="N313" s="11">
        <v>0</v>
      </c>
      <c r="O313" s="11">
        <v>0</v>
      </c>
      <c r="P313" s="12" t="str">
        <f t="shared" si="20"/>
        <v>Frete</v>
      </c>
      <c r="Q313" s="14" t="str">
        <f>INDEX(Cadastro!$E$2:$E$9,MATCH(Banco!B313,Cadastro!$D$2:$D$9,0))</f>
        <v>Pernambuco</v>
      </c>
      <c r="R313" s="13">
        <f t="shared" si="21"/>
        <v>3301.5</v>
      </c>
      <c r="S313" s="13">
        <f t="shared" si="22"/>
        <v>3301.5</v>
      </c>
      <c r="T313" s="14" t="str">
        <f>IFERROR(INDEX(Cadastro!$H$2:$H$5,MATCH(Banco!D313,Cadastro!$G$2:$G$5,0)),"Outras Areas")</f>
        <v>Outras Areas</v>
      </c>
      <c r="U313" s="37">
        <f t="shared" si="23"/>
        <v>0</v>
      </c>
      <c r="V313" s="37">
        <f t="shared" si="24"/>
        <v>3301.5</v>
      </c>
    </row>
    <row r="314" spans="1:22" x14ac:dyDescent="0.2">
      <c r="A314" s="9">
        <v>8406</v>
      </c>
      <c r="B314" s="9">
        <v>93</v>
      </c>
      <c r="C314" s="10" t="s">
        <v>3</v>
      </c>
      <c r="D314" s="10">
        <v>35</v>
      </c>
      <c r="E314" s="10" t="s">
        <v>100</v>
      </c>
      <c r="F314" s="11">
        <v>8145.29</v>
      </c>
      <c r="G314" s="11">
        <v>6547.12</v>
      </c>
      <c r="H314" s="11">
        <v>6419.28</v>
      </c>
      <c r="I314" s="11">
        <v>7818.23</v>
      </c>
      <c r="J314" s="11">
        <v>592.14</v>
      </c>
      <c r="K314" s="11">
        <v>5326.67</v>
      </c>
      <c r="L314" s="11">
        <v>5879.41</v>
      </c>
      <c r="M314" s="11">
        <v>4244.38</v>
      </c>
      <c r="N314" s="11">
        <v>8464.0300000000007</v>
      </c>
      <c r="O314" s="11">
        <v>5407.78</v>
      </c>
      <c r="P314" s="12" t="str">
        <f t="shared" si="20"/>
        <v>Frete</v>
      </c>
      <c r="Q314" s="14" t="str">
        <f>INDEX(Cadastro!$E$2:$E$9,MATCH(Banco!B314,Cadastro!$D$2:$D$9,0))</f>
        <v>Pernambuco</v>
      </c>
      <c r="R314" s="13">
        <f t="shared" si="21"/>
        <v>58844.329999999994</v>
      </c>
      <c r="S314" s="13">
        <f t="shared" si="22"/>
        <v>50699.039999999994</v>
      </c>
      <c r="T314" s="14" t="str">
        <f>IFERROR(INDEX(Cadastro!$H$2:$H$5,MATCH(Banco!D314,Cadastro!$G$2:$G$5,0)),"Outras Areas")</f>
        <v>Distribuição</v>
      </c>
      <c r="U314" s="37">
        <f t="shared" si="23"/>
        <v>29522.059999999998</v>
      </c>
      <c r="V314" s="37">
        <f t="shared" si="24"/>
        <v>29322.269999999997</v>
      </c>
    </row>
    <row r="315" spans="1:22" x14ac:dyDescent="0.2">
      <c r="A315" s="9">
        <v>8407</v>
      </c>
      <c r="B315" s="9">
        <v>20</v>
      </c>
      <c r="C315" s="10" t="s">
        <v>2</v>
      </c>
      <c r="D315" s="10">
        <v>35</v>
      </c>
      <c r="E315" s="10" t="s">
        <v>106</v>
      </c>
      <c r="F315" s="11">
        <v>33321.35</v>
      </c>
      <c r="G315" s="11">
        <v>38714.080000000002</v>
      </c>
      <c r="H315" s="11">
        <v>31852.880000000001</v>
      </c>
      <c r="I315" s="11">
        <v>36225.94</v>
      </c>
      <c r="J315" s="11">
        <v>84029.74</v>
      </c>
      <c r="K315" s="11">
        <v>25703.4</v>
      </c>
      <c r="L315" s="11">
        <v>27307.06</v>
      </c>
      <c r="M315" s="11">
        <v>29264.99</v>
      </c>
      <c r="N315" s="11">
        <v>37800.81</v>
      </c>
      <c r="O315" s="11">
        <v>34862.03</v>
      </c>
      <c r="P315" s="12" t="str">
        <f t="shared" si="20"/>
        <v>Frete</v>
      </c>
      <c r="Q315" s="14" t="str">
        <f>INDEX(Cadastro!$E$2:$E$9,MATCH(Banco!B315,Cadastro!$D$2:$D$9,0))</f>
        <v>Parauapebas</v>
      </c>
      <c r="R315" s="13">
        <f t="shared" si="21"/>
        <v>379082.28</v>
      </c>
      <c r="S315" s="13">
        <f t="shared" si="22"/>
        <v>345760.93000000005</v>
      </c>
      <c r="T315" s="14" t="str">
        <f>IFERROR(INDEX(Cadastro!$H$2:$H$5,MATCH(Banco!D315,Cadastro!$G$2:$G$5,0)),"Outras Areas")</f>
        <v>Distribuição</v>
      </c>
      <c r="U315" s="37">
        <f t="shared" si="23"/>
        <v>224143.99</v>
      </c>
      <c r="V315" s="37">
        <f t="shared" si="24"/>
        <v>154938.29</v>
      </c>
    </row>
    <row r="316" spans="1:22" x14ac:dyDescent="0.2">
      <c r="A316" s="9">
        <v>8407</v>
      </c>
      <c r="B316" s="9">
        <v>20</v>
      </c>
      <c r="C316" s="10" t="s">
        <v>3</v>
      </c>
      <c r="D316" s="10">
        <v>35</v>
      </c>
      <c r="E316" s="10" t="s">
        <v>106</v>
      </c>
      <c r="F316" s="11">
        <v>6690.13</v>
      </c>
      <c r="G316" s="11">
        <v>7650.2</v>
      </c>
      <c r="H316" s="11">
        <v>6429.25</v>
      </c>
      <c r="I316" s="11">
        <v>6695.93</v>
      </c>
      <c r="J316" s="11">
        <v>18682.27</v>
      </c>
      <c r="K316" s="11">
        <v>8176.57</v>
      </c>
      <c r="L316" s="11">
        <v>7451.3</v>
      </c>
      <c r="M316" s="11">
        <v>8041.98</v>
      </c>
      <c r="N316" s="11">
        <v>10736.21</v>
      </c>
      <c r="O316" s="11">
        <v>9911.5400000000009</v>
      </c>
      <c r="P316" s="12" t="str">
        <f t="shared" si="20"/>
        <v>Frete</v>
      </c>
      <c r="Q316" s="14" t="str">
        <f>INDEX(Cadastro!$E$2:$E$9,MATCH(Banco!B316,Cadastro!$D$2:$D$9,0))</f>
        <v>Parauapebas</v>
      </c>
      <c r="R316" s="13">
        <f t="shared" si="21"/>
        <v>90465.38</v>
      </c>
      <c r="S316" s="13">
        <f t="shared" si="22"/>
        <v>83775.25</v>
      </c>
      <c r="T316" s="14" t="str">
        <f>IFERROR(INDEX(Cadastro!$H$2:$H$5,MATCH(Banco!D316,Cadastro!$G$2:$G$5,0)),"Outras Areas")</f>
        <v>Distribuição</v>
      </c>
      <c r="U316" s="37">
        <f t="shared" si="23"/>
        <v>46147.78</v>
      </c>
      <c r="V316" s="37">
        <f t="shared" si="24"/>
        <v>44317.599999999999</v>
      </c>
    </row>
    <row r="317" spans="1:22" x14ac:dyDescent="0.2">
      <c r="A317" s="9">
        <v>8407</v>
      </c>
      <c r="B317" s="9">
        <v>25</v>
      </c>
      <c r="C317" s="10" t="s">
        <v>2</v>
      </c>
      <c r="D317" s="10">
        <v>35</v>
      </c>
      <c r="E317" s="10" t="s">
        <v>106</v>
      </c>
      <c r="F317" s="11">
        <v>41079.379999999997</v>
      </c>
      <c r="G317" s="11">
        <v>35082.99</v>
      </c>
      <c r="H317" s="11">
        <v>30142.04</v>
      </c>
      <c r="I317" s="11">
        <v>0</v>
      </c>
      <c r="J317" s="11">
        <v>26295.46</v>
      </c>
      <c r="K317" s="11">
        <v>21460.04</v>
      </c>
      <c r="L317" s="11">
        <v>17930.48</v>
      </c>
      <c r="M317" s="11">
        <v>0</v>
      </c>
      <c r="N317" s="11">
        <v>49689.91</v>
      </c>
      <c r="O317" s="11">
        <v>18901.02</v>
      </c>
      <c r="P317" s="12" t="str">
        <f t="shared" si="20"/>
        <v>Frete</v>
      </c>
      <c r="Q317" s="14" t="str">
        <f>INDEX(Cadastro!$E$2:$E$9,MATCH(Banco!B317,Cadastro!$D$2:$D$9,0))</f>
        <v>São Luis</v>
      </c>
      <c r="R317" s="13">
        <f t="shared" si="21"/>
        <v>240581.32</v>
      </c>
      <c r="S317" s="13">
        <f t="shared" si="22"/>
        <v>199501.93999999997</v>
      </c>
      <c r="T317" s="14" t="str">
        <f>IFERROR(INDEX(Cadastro!$H$2:$H$5,MATCH(Banco!D317,Cadastro!$G$2:$G$5,0)),"Outras Areas")</f>
        <v>Distribuição</v>
      </c>
      <c r="U317" s="37">
        <f t="shared" si="23"/>
        <v>132599.87</v>
      </c>
      <c r="V317" s="37">
        <f t="shared" si="24"/>
        <v>107981.45000000001</v>
      </c>
    </row>
    <row r="318" spans="1:22" x14ac:dyDescent="0.2">
      <c r="A318" s="9">
        <v>8407</v>
      </c>
      <c r="B318" s="9">
        <v>25</v>
      </c>
      <c r="C318" s="10" t="s">
        <v>3</v>
      </c>
      <c r="D318" s="10">
        <v>35</v>
      </c>
      <c r="E318" s="10" t="s">
        <v>106</v>
      </c>
      <c r="F318" s="11">
        <v>10810.66</v>
      </c>
      <c r="G318" s="11">
        <v>2967.48</v>
      </c>
      <c r="H318" s="11">
        <v>6794.98</v>
      </c>
      <c r="I318" s="11">
        <v>31.5</v>
      </c>
      <c r="J318" s="11">
        <v>9979.7900000000009</v>
      </c>
      <c r="K318" s="11">
        <v>10988.47</v>
      </c>
      <c r="L318" s="11">
        <v>6166.45</v>
      </c>
      <c r="M318" s="11">
        <v>0</v>
      </c>
      <c r="N318" s="11">
        <v>15843.04</v>
      </c>
      <c r="O318" s="11">
        <v>5331.06</v>
      </c>
      <c r="P318" s="12" t="str">
        <f t="shared" si="20"/>
        <v>Frete</v>
      </c>
      <c r="Q318" s="14" t="str">
        <f>INDEX(Cadastro!$E$2:$E$9,MATCH(Banco!B318,Cadastro!$D$2:$D$9,0))</f>
        <v>São Luis</v>
      </c>
      <c r="R318" s="13">
        <f t="shared" si="21"/>
        <v>68913.429999999993</v>
      </c>
      <c r="S318" s="13">
        <f t="shared" si="22"/>
        <v>58102.77</v>
      </c>
      <c r="T318" s="14" t="str">
        <f>IFERROR(INDEX(Cadastro!$H$2:$H$5,MATCH(Banco!D318,Cadastro!$G$2:$G$5,0)),"Outras Areas")</f>
        <v>Distribuição</v>
      </c>
      <c r="U318" s="37">
        <f t="shared" si="23"/>
        <v>30584.41</v>
      </c>
      <c r="V318" s="37">
        <f t="shared" si="24"/>
        <v>38329.019999999997</v>
      </c>
    </row>
    <row r="319" spans="1:22" x14ac:dyDescent="0.2">
      <c r="A319" s="9">
        <v>8407</v>
      </c>
      <c r="B319" s="9">
        <v>28</v>
      </c>
      <c r="C319" s="10" t="s">
        <v>2</v>
      </c>
      <c r="D319" s="10">
        <v>35</v>
      </c>
      <c r="E319" s="10" t="s">
        <v>106</v>
      </c>
      <c r="F319" s="11">
        <v>10240.69</v>
      </c>
      <c r="G319" s="11">
        <v>11745.87</v>
      </c>
      <c r="H319" s="11">
        <v>23832.38</v>
      </c>
      <c r="I319" s="11">
        <v>16177.27</v>
      </c>
      <c r="J319" s="11">
        <v>29846.51</v>
      </c>
      <c r="K319" s="11">
        <v>15557.39</v>
      </c>
      <c r="L319" s="11">
        <v>20099.3</v>
      </c>
      <c r="M319" s="11">
        <v>20661.27</v>
      </c>
      <c r="N319" s="11">
        <v>11626.66</v>
      </c>
      <c r="O319" s="11">
        <v>22161.53</v>
      </c>
      <c r="P319" s="12" t="str">
        <f t="shared" si="20"/>
        <v>Frete</v>
      </c>
      <c r="Q319" s="14" t="str">
        <f>INDEX(Cadastro!$E$2:$E$9,MATCH(Banco!B319,Cadastro!$D$2:$D$9,0))</f>
        <v>São Paulo ( Industrial )</v>
      </c>
      <c r="R319" s="13">
        <f t="shared" si="21"/>
        <v>181948.87</v>
      </c>
      <c r="S319" s="13">
        <f t="shared" si="22"/>
        <v>171708.18</v>
      </c>
      <c r="T319" s="14" t="str">
        <f>IFERROR(INDEX(Cadastro!$H$2:$H$5,MATCH(Banco!D319,Cadastro!$G$2:$G$5,0)),"Outras Areas")</f>
        <v>Distribuição</v>
      </c>
      <c r="U319" s="37">
        <f t="shared" si="23"/>
        <v>91842.72</v>
      </c>
      <c r="V319" s="37">
        <f t="shared" si="24"/>
        <v>90106.150000000009</v>
      </c>
    </row>
    <row r="320" spans="1:22" x14ac:dyDescent="0.2">
      <c r="A320" s="9">
        <v>8407</v>
      </c>
      <c r="B320" s="9">
        <v>30</v>
      </c>
      <c r="C320" s="10" t="s">
        <v>2</v>
      </c>
      <c r="D320" s="10">
        <v>35</v>
      </c>
      <c r="E320" s="10" t="s">
        <v>106</v>
      </c>
      <c r="F320" s="11">
        <v>12735.83</v>
      </c>
      <c r="G320" s="11">
        <v>1366.5</v>
      </c>
      <c r="H320" s="11">
        <v>15102.7</v>
      </c>
      <c r="I320" s="11">
        <v>29952.34</v>
      </c>
      <c r="J320" s="11">
        <v>21041.83</v>
      </c>
      <c r="K320" s="11">
        <v>5445</v>
      </c>
      <c r="L320" s="11">
        <v>9609.2099999999991</v>
      </c>
      <c r="M320" s="11">
        <v>6695.88</v>
      </c>
      <c r="N320" s="11">
        <v>5149.1499999999996</v>
      </c>
      <c r="O320" s="11">
        <v>9750.31</v>
      </c>
      <c r="P320" s="12" t="str">
        <f t="shared" si="20"/>
        <v>Frete</v>
      </c>
      <c r="Q320" s="14" t="str">
        <f>INDEX(Cadastro!$E$2:$E$9,MATCH(Banco!B320,Cadastro!$D$2:$D$9,0))</f>
        <v>Bahia</v>
      </c>
      <c r="R320" s="13">
        <f t="shared" si="21"/>
        <v>116848.75</v>
      </c>
      <c r="S320" s="13">
        <f t="shared" si="22"/>
        <v>104112.91999999998</v>
      </c>
      <c r="T320" s="14" t="str">
        <f>IFERROR(INDEX(Cadastro!$H$2:$H$5,MATCH(Banco!D320,Cadastro!$G$2:$G$5,0)),"Outras Areas")</f>
        <v>Distribuição</v>
      </c>
      <c r="U320" s="37">
        <f t="shared" si="23"/>
        <v>80199.199999999997</v>
      </c>
      <c r="V320" s="37">
        <f t="shared" si="24"/>
        <v>36649.549999999996</v>
      </c>
    </row>
    <row r="321" spans="1:22" x14ac:dyDescent="0.2">
      <c r="A321" s="9">
        <v>8407</v>
      </c>
      <c r="B321" s="9">
        <v>30</v>
      </c>
      <c r="C321" s="10" t="s">
        <v>3</v>
      </c>
      <c r="D321" s="10">
        <v>35</v>
      </c>
      <c r="E321" s="10" t="s">
        <v>106</v>
      </c>
      <c r="F321" s="11">
        <v>12735.84</v>
      </c>
      <c r="G321" s="11">
        <v>1366.51</v>
      </c>
      <c r="H321" s="11">
        <v>15102.69</v>
      </c>
      <c r="I321" s="11">
        <v>24711.89</v>
      </c>
      <c r="J321" s="11">
        <v>12833.99</v>
      </c>
      <c r="K321" s="11">
        <v>4537.5</v>
      </c>
      <c r="L321" s="11">
        <v>7338.25</v>
      </c>
      <c r="M321" s="11">
        <v>5113.43</v>
      </c>
      <c r="N321" s="11">
        <v>3932.25</v>
      </c>
      <c r="O321" s="11">
        <v>-363.73</v>
      </c>
      <c r="P321" s="12" t="str">
        <f t="shared" si="20"/>
        <v>Frete</v>
      </c>
      <c r="Q321" s="14" t="str">
        <f>INDEX(Cadastro!$E$2:$E$9,MATCH(Banco!B321,Cadastro!$D$2:$D$9,0))</f>
        <v>Bahia</v>
      </c>
      <c r="R321" s="13">
        <f t="shared" si="21"/>
        <v>87308.62000000001</v>
      </c>
      <c r="S321" s="13">
        <f t="shared" si="22"/>
        <v>74572.779999999984</v>
      </c>
      <c r="T321" s="14" t="str">
        <f>IFERROR(INDEX(Cadastro!$H$2:$H$5,MATCH(Banco!D321,Cadastro!$G$2:$G$5,0)),"Outras Areas")</f>
        <v>Distribuição</v>
      </c>
      <c r="U321" s="37">
        <f t="shared" si="23"/>
        <v>66750.92</v>
      </c>
      <c r="V321" s="37">
        <f t="shared" si="24"/>
        <v>20557.7</v>
      </c>
    </row>
    <row r="322" spans="1:22" x14ac:dyDescent="0.2">
      <c r="A322" s="9">
        <v>8407</v>
      </c>
      <c r="B322" s="9">
        <v>31</v>
      </c>
      <c r="C322" s="10" t="s">
        <v>2</v>
      </c>
      <c r="D322" s="10">
        <v>35</v>
      </c>
      <c r="E322" s="10" t="s">
        <v>106</v>
      </c>
      <c r="F322" s="11">
        <v>1811.97</v>
      </c>
      <c r="G322" s="11">
        <v>0</v>
      </c>
      <c r="H322" s="11">
        <v>0</v>
      </c>
      <c r="I322" s="11">
        <v>0</v>
      </c>
      <c r="J322" s="11">
        <v>0</v>
      </c>
      <c r="K322" s="11">
        <v>18824.650000000001</v>
      </c>
      <c r="L322" s="11">
        <v>33549.9</v>
      </c>
      <c r="M322" s="11">
        <v>23254.02</v>
      </c>
      <c r="N322" s="11">
        <v>0</v>
      </c>
      <c r="O322" s="11">
        <v>21492.84</v>
      </c>
      <c r="P322" s="12" t="str">
        <f t="shared" si="20"/>
        <v>Frete</v>
      </c>
      <c r="Q322" s="14" t="str">
        <f>INDEX(Cadastro!$E$2:$E$9,MATCH(Banco!B322,Cadastro!$D$2:$D$9,0))</f>
        <v>Imperatriz</v>
      </c>
      <c r="R322" s="13">
        <f t="shared" si="21"/>
        <v>98933.38</v>
      </c>
      <c r="S322" s="13">
        <f t="shared" si="22"/>
        <v>97121.41</v>
      </c>
      <c r="T322" s="14" t="str">
        <f>IFERROR(INDEX(Cadastro!$H$2:$H$5,MATCH(Banco!D322,Cadastro!$G$2:$G$5,0)),"Outras Areas")</f>
        <v>Distribuição</v>
      </c>
      <c r="U322" s="37">
        <f t="shared" si="23"/>
        <v>1811.97</v>
      </c>
      <c r="V322" s="37">
        <f t="shared" si="24"/>
        <v>97121.41</v>
      </c>
    </row>
    <row r="323" spans="1:22" x14ac:dyDescent="0.2">
      <c r="A323" s="9">
        <v>8407</v>
      </c>
      <c r="B323" s="9">
        <v>31</v>
      </c>
      <c r="C323" s="10" t="s">
        <v>3</v>
      </c>
      <c r="D323" s="10">
        <v>35</v>
      </c>
      <c r="E323" s="10" t="s">
        <v>106</v>
      </c>
      <c r="F323" s="11">
        <v>1679.17</v>
      </c>
      <c r="G323" s="11">
        <v>0</v>
      </c>
      <c r="H323" s="11">
        <v>37242.79</v>
      </c>
      <c r="I323" s="11">
        <v>0</v>
      </c>
      <c r="J323" s="11">
        <v>44024.58</v>
      </c>
      <c r="K323" s="11">
        <v>15469.01</v>
      </c>
      <c r="L323" s="11">
        <v>38556.69</v>
      </c>
      <c r="M323" s="11">
        <v>21511.84</v>
      </c>
      <c r="N323" s="11">
        <v>0</v>
      </c>
      <c r="O323" s="11">
        <v>20659.099999999999</v>
      </c>
      <c r="P323" s="12" t="str">
        <f t="shared" ref="P323:P386" si="25">IF(LEFT(A323,2)="81","RH",IF(LEFT(A323,2)="83","Manutenção",IF(LEFT(A323,2)="84","Frete","")))</f>
        <v>Frete</v>
      </c>
      <c r="Q323" s="14" t="str">
        <f>INDEX(Cadastro!$E$2:$E$9,MATCH(Banco!B323,Cadastro!$D$2:$D$9,0))</f>
        <v>Imperatriz</v>
      </c>
      <c r="R323" s="13">
        <f t="shared" ref="R323:R386" si="26">SUM(F323:O323)</f>
        <v>179143.18</v>
      </c>
      <c r="S323" s="13">
        <f t="shared" ref="S323:S386" si="27">IF(P323="Frete",SUM(G323:O323),"")</f>
        <v>177464.01</v>
      </c>
      <c r="T323" s="14" t="str">
        <f>IFERROR(INDEX(Cadastro!$H$2:$H$5,MATCH(Banco!D323,Cadastro!$G$2:$G$5,0)),"Outras Areas")</f>
        <v>Distribuição</v>
      </c>
      <c r="U323" s="37">
        <f t="shared" ref="U323:U386" si="28">SUM(F323:J323)</f>
        <v>82946.540000000008</v>
      </c>
      <c r="V323" s="37">
        <f t="shared" ref="V323:V386" si="29">SUM(K323:O323)</f>
        <v>96196.640000000014</v>
      </c>
    </row>
    <row r="324" spans="1:22" x14ac:dyDescent="0.2">
      <c r="A324" s="9">
        <v>8407</v>
      </c>
      <c r="B324" s="9">
        <v>73</v>
      </c>
      <c r="C324" s="10" t="s">
        <v>2</v>
      </c>
      <c r="D324" s="10">
        <v>35</v>
      </c>
      <c r="E324" s="10" t="s">
        <v>106</v>
      </c>
      <c r="F324" s="11">
        <v>72533.16</v>
      </c>
      <c r="G324" s="11">
        <v>32812.11</v>
      </c>
      <c r="H324" s="11">
        <v>20799.04</v>
      </c>
      <c r="I324" s="11">
        <v>31749.77</v>
      </c>
      <c r="J324" s="11">
        <v>24552.45</v>
      </c>
      <c r="K324" s="11">
        <v>34167.61</v>
      </c>
      <c r="L324" s="11">
        <v>23946.31</v>
      </c>
      <c r="M324" s="11">
        <v>20258.21</v>
      </c>
      <c r="N324" s="11">
        <v>29785.16</v>
      </c>
      <c r="O324" s="11">
        <v>25889.26</v>
      </c>
      <c r="P324" s="12" t="str">
        <f t="shared" si="25"/>
        <v>Frete</v>
      </c>
      <c r="Q324" s="14" t="str">
        <f>INDEX(Cadastro!$E$2:$E$9,MATCH(Banco!B324,Cadastro!$D$2:$D$9,0))</f>
        <v>Ananindeua</v>
      </c>
      <c r="R324" s="13">
        <f t="shared" si="26"/>
        <v>316493.08</v>
      </c>
      <c r="S324" s="13">
        <f t="shared" si="27"/>
        <v>243959.91999999998</v>
      </c>
      <c r="T324" s="14" t="str">
        <f>IFERROR(INDEX(Cadastro!$H$2:$H$5,MATCH(Banco!D324,Cadastro!$G$2:$G$5,0)),"Outras Areas")</f>
        <v>Distribuição</v>
      </c>
      <c r="U324" s="37">
        <f t="shared" si="28"/>
        <v>182446.53</v>
      </c>
      <c r="V324" s="37">
        <f t="shared" si="29"/>
        <v>134046.55000000002</v>
      </c>
    </row>
    <row r="325" spans="1:22" x14ac:dyDescent="0.2">
      <c r="A325" s="9">
        <v>8407</v>
      </c>
      <c r="B325" s="9">
        <v>73</v>
      </c>
      <c r="C325" s="10" t="s">
        <v>3</v>
      </c>
      <c r="D325" s="10">
        <v>35</v>
      </c>
      <c r="E325" s="10" t="s">
        <v>106</v>
      </c>
      <c r="F325" s="11">
        <v>42965.52</v>
      </c>
      <c r="G325" s="11">
        <v>22775.77</v>
      </c>
      <c r="H325" s="11">
        <v>11903.85</v>
      </c>
      <c r="I325" s="11">
        <v>16871.62</v>
      </c>
      <c r="J325" s="11">
        <v>13701.88</v>
      </c>
      <c r="K325" s="11">
        <v>11528.82</v>
      </c>
      <c r="L325" s="11">
        <v>13929.31</v>
      </c>
      <c r="M325" s="11">
        <v>12416.33</v>
      </c>
      <c r="N325" s="11">
        <v>18255.419999999998</v>
      </c>
      <c r="O325" s="11">
        <v>18016.53</v>
      </c>
      <c r="P325" s="12" t="str">
        <f t="shared" si="25"/>
        <v>Frete</v>
      </c>
      <c r="Q325" s="14" t="str">
        <f>INDEX(Cadastro!$E$2:$E$9,MATCH(Banco!B325,Cadastro!$D$2:$D$9,0))</f>
        <v>Ananindeua</v>
      </c>
      <c r="R325" s="13">
        <f t="shared" si="26"/>
        <v>182365.04999999996</v>
      </c>
      <c r="S325" s="13">
        <f t="shared" si="27"/>
        <v>139399.53</v>
      </c>
      <c r="T325" s="14" t="str">
        <f>IFERROR(INDEX(Cadastro!$H$2:$H$5,MATCH(Banco!D325,Cadastro!$G$2:$G$5,0)),"Outras Areas")</f>
        <v>Distribuição</v>
      </c>
      <c r="U325" s="37">
        <f t="shared" si="28"/>
        <v>108218.64</v>
      </c>
      <c r="V325" s="37">
        <f t="shared" si="29"/>
        <v>74146.41</v>
      </c>
    </row>
    <row r="326" spans="1:22" x14ac:dyDescent="0.2">
      <c r="A326" s="9">
        <v>8407</v>
      </c>
      <c r="B326" s="9">
        <v>80</v>
      </c>
      <c r="C326" s="10" t="s">
        <v>3</v>
      </c>
      <c r="D326" s="10">
        <v>35</v>
      </c>
      <c r="E326" s="10" t="s">
        <v>106</v>
      </c>
      <c r="F326" s="11">
        <v>16066.62</v>
      </c>
      <c r="G326" s="11">
        <v>13629.81</v>
      </c>
      <c r="H326" s="11">
        <v>3638.87</v>
      </c>
      <c r="I326" s="11">
        <v>4574.34</v>
      </c>
      <c r="J326" s="11">
        <v>36932.269999999997</v>
      </c>
      <c r="K326" s="11">
        <v>15125.4</v>
      </c>
      <c r="L326" s="11">
        <v>18357.45</v>
      </c>
      <c r="M326" s="11">
        <v>20661.27</v>
      </c>
      <c r="N326" s="11">
        <v>11194.65</v>
      </c>
      <c r="O326" s="11">
        <v>21945.53</v>
      </c>
      <c r="P326" s="12" t="str">
        <f t="shared" si="25"/>
        <v>Frete</v>
      </c>
      <c r="Q326" s="14" t="str">
        <f>INDEX(Cadastro!$E$2:$E$9,MATCH(Banco!B326,Cadastro!$D$2:$D$9,0))</f>
        <v>São Paulo ( Medicinal )</v>
      </c>
      <c r="R326" s="13">
        <f t="shared" si="26"/>
        <v>162126.21</v>
      </c>
      <c r="S326" s="13">
        <f t="shared" si="27"/>
        <v>146059.58999999997</v>
      </c>
      <c r="T326" s="14" t="str">
        <f>IFERROR(INDEX(Cadastro!$H$2:$H$5,MATCH(Banco!D326,Cadastro!$G$2:$G$5,0)),"Outras Areas")</f>
        <v>Distribuição</v>
      </c>
      <c r="U326" s="37">
        <f t="shared" si="28"/>
        <v>74841.91</v>
      </c>
      <c r="V326" s="37">
        <f t="shared" si="29"/>
        <v>87284.299999999988</v>
      </c>
    </row>
    <row r="327" spans="1:22" x14ac:dyDescent="0.2">
      <c r="A327" s="9">
        <v>8407</v>
      </c>
      <c r="B327" s="9">
        <v>93</v>
      </c>
      <c r="C327" s="10" t="s">
        <v>2</v>
      </c>
      <c r="D327" s="10">
        <v>35</v>
      </c>
      <c r="E327" s="10" t="s">
        <v>106</v>
      </c>
      <c r="F327" s="11">
        <v>39553.519999999997</v>
      </c>
      <c r="G327" s="11">
        <v>47898.52</v>
      </c>
      <c r="H327" s="11">
        <v>37692.5</v>
      </c>
      <c r="I327" s="11">
        <v>50952.74</v>
      </c>
      <c r="J327" s="11">
        <v>53869.05</v>
      </c>
      <c r="K327" s="11">
        <v>53020.01</v>
      </c>
      <c r="L327" s="11">
        <v>42216.01</v>
      </c>
      <c r="M327" s="11">
        <v>31928.16</v>
      </c>
      <c r="N327" s="11">
        <v>29590.400000000001</v>
      </c>
      <c r="O327" s="11">
        <v>47691.66</v>
      </c>
      <c r="P327" s="12" t="str">
        <f t="shared" si="25"/>
        <v>Frete</v>
      </c>
      <c r="Q327" s="14" t="str">
        <f>INDEX(Cadastro!$E$2:$E$9,MATCH(Banco!B327,Cadastro!$D$2:$D$9,0))</f>
        <v>Pernambuco</v>
      </c>
      <c r="R327" s="13">
        <f t="shared" si="26"/>
        <v>434412.57000000007</v>
      </c>
      <c r="S327" s="13">
        <f t="shared" si="27"/>
        <v>394859.05000000005</v>
      </c>
      <c r="T327" s="14" t="str">
        <f>IFERROR(INDEX(Cadastro!$H$2:$H$5,MATCH(Banco!D327,Cadastro!$G$2:$G$5,0)),"Outras Areas")</f>
        <v>Distribuição</v>
      </c>
      <c r="U327" s="37">
        <f t="shared" si="28"/>
        <v>229966.33000000002</v>
      </c>
      <c r="V327" s="37">
        <f t="shared" si="29"/>
        <v>204446.24000000002</v>
      </c>
    </row>
    <row r="328" spans="1:22" x14ac:dyDescent="0.2">
      <c r="A328" s="9">
        <v>8407</v>
      </c>
      <c r="B328" s="9">
        <v>93</v>
      </c>
      <c r="C328" s="10" t="s">
        <v>3</v>
      </c>
      <c r="D328" s="10">
        <v>35</v>
      </c>
      <c r="E328" s="10" t="s">
        <v>106</v>
      </c>
      <c r="F328" s="11">
        <v>14260.78</v>
      </c>
      <c r="G328" s="11">
        <v>18259.669999999998</v>
      </c>
      <c r="H328" s="11">
        <v>12363.94</v>
      </c>
      <c r="I328" s="11">
        <v>18559.87</v>
      </c>
      <c r="J328" s="11">
        <v>19940.93</v>
      </c>
      <c r="K328" s="11">
        <v>29595.759999999998</v>
      </c>
      <c r="L328" s="11">
        <v>26990.560000000001</v>
      </c>
      <c r="M328" s="11">
        <v>15660.31</v>
      </c>
      <c r="N328" s="11">
        <v>18918.45</v>
      </c>
      <c r="O328" s="11">
        <v>28789.32</v>
      </c>
      <c r="P328" s="12" t="str">
        <f t="shared" si="25"/>
        <v>Frete</v>
      </c>
      <c r="Q328" s="14" t="str">
        <f>INDEX(Cadastro!$E$2:$E$9,MATCH(Banco!B328,Cadastro!$D$2:$D$9,0))</f>
        <v>Pernambuco</v>
      </c>
      <c r="R328" s="13">
        <f t="shared" si="26"/>
        <v>203339.59000000003</v>
      </c>
      <c r="S328" s="13">
        <f t="shared" si="27"/>
        <v>189078.81000000003</v>
      </c>
      <c r="T328" s="14" t="str">
        <f>IFERROR(INDEX(Cadastro!$H$2:$H$5,MATCH(Banco!D328,Cadastro!$G$2:$G$5,0)),"Outras Areas")</f>
        <v>Distribuição</v>
      </c>
      <c r="U328" s="37">
        <f t="shared" si="28"/>
        <v>83385.19</v>
      </c>
      <c r="V328" s="37">
        <f t="shared" si="29"/>
        <v>119954.4</v>
      </c>
    </row>
    <row r="329" spans="1:22" s="10" customFormat="1" x14ac:dyDescent="0.2">
      <c r="A329" s="9">
        <v>8408</v>
      </c>
      <c r="B329" s="9">
        <v>20</v>
      </c>
      <c r="C329" s="10" t="s">
        <v>2</v>
      </c>
      <c r="D329" s="10">
        <v>8</v>
      </c>
      <c r="E329" s="10" t="s">
        <v>107</v>
      </c>
      <c r="F329" s="11">
        <v>3121.89</v>
      </c>
      <c r="G329" s="11">
        <v>3144.53</v>
      </c>
      <c r="H329" s="11">
        <v>3123.67</v>
      </c>
      <c r="I329" s="11">
        <v>3144.52</v>
      </c>
      <c r="J329" s="11">
        <v>3144.52</v>
      </c>
      <c r="K329" s="11">
        <v>2853.66</v>
      </c>
      <c r="L329" s="11">
        <v>2853.66</v>
      </c>
      <c r="M329" s="11">
        <v>2853.66</v>
      </c>
      <c r="N329" s="11">
        <v>2853.66</v>
      </c>
      <c r="O329" s="11">
        <v>241.62</v>
      </c>
      <c r="P329" s="12" t="str">
        <f t="shared" si="25"/>
        <v>Frete</v>
      </c>
      <c r="Q329" s="14" t="str">
        <f>INDEX(Cadastro!$E$2:$E$9,MATCH(Banco!B329,Cadastro!$D$2:$D$9,0))</f>
        <v>Parauapebas</v>
      </c>
      <c r="R329" s="13">
        <f t="shared" si="26"/>
        <v>27335.39</v>
      </c>
      <c r="S329" s="13">
        <f t="shared" si="27"/>
        <v>24213.5</v>
      </c>
      <c r="T329" s="14" t="str">
        <f>IFERROR(INDEX(Cadastro!$H$2:$H$5,MATCH(Banco!D329,Cadastro!$G$2:$G$5,0)),"Outras Areas")</f>
        <v>Outras Areas</v>
      </c>
      <c r="U329" s="37">
        <f t="shared" si="28"/>
        <v>15679.130000000001</v>
      </c>
      <c r="V329" s="37">
        <f t="shared" si="29"/>
        <v>11656.26</v>
      </c>
    </row>
    <row r="330" spans="1:22" x14ac:dyDescent="0.2">
      <c r="A330" s="9">
        <v>8408</v>
      </c>
      <c r="B330" s="9">
        <v>20</v>
      </c>
      <c r="C330" s="10" t="s">
        <v>2</v>
      </c>
      <c r="D330" s="10">
        <v>35</v>
      </c>
      <c r="E330" s="10" t="s">
        <v>108</v>
      </c>
      <c r="F330" s="11">
        <v>2990.5</v>
      </c>
      <c r="G330" s="11">
        <v>3728.72</v>
      </c>
      <c r="H330" s="11">
        <v>3195.9</v>
      </c>
      <c r="I330" s="11">
        <v>3774.13</v>
      </c>
      <c r="J330" s="11">
        <v>3738.89</v>
      </c>
      <c r="K330" s="11">
        <v>6654.79</v>
      </c>
      <c r="L330" s="11">
        <v>4920.2299999999996</v>
      </c>
      <c r="M330" s="11">
        <v>7767.61</v>
      </c>
      <c r="N330" s="11">
        <v>9497.5400000000009</v>
      </c>
      <c r="O330" s="11">
        <v>11785.04</v>
      </c>
      <c r="P330" s="12" t="str">
        <f t="shared" si="25"/>
        <v>Frete</v>
      </c>
      <c r="Q330" s="14" t="str">
        <f>INDEX(Cadastro!$E$2:$E$9,MATCH(Banco!B330,Cadastro!$D$2:$D$9,0))</f>
        <v>Parauapebas</v>
      </c>
      <c r="R330" s="13">
        <f t="shared" si="26"/>
        <v>58053.35</v>
      </c>
      <c r="S330" s="13">
        <f t="shared" si="27"/>
        <v>55062.85</v>
      </c>
      <c r="T330" s="14" t="str">
        <f>IFERROR(INDEX(Cadastro!$H$2:$H$5,MATCH(Banco!D330,Cadastro!$G$2:$G$5,0)),"Outras Areas")</f>
        <v>Distribuição</v>
      </c>
      <c r="U330" s="37">
        <f t="shared" si="28"/>
        <v>17428.14</v>
      </c>
      <c r="V330" s="37">
        <f t="shared" si="29"/>
        <v>40625.210000000006</v>
      </c>
    </row>
    <row r="331" spans="1:22" x14ac:dyDescent="0.2">
      <c r="A331" s="9">
        <v>8408</v>
      </c>
      <c r="B331" s="9">
        <v>20</v>
      </c>
      <c r="C331" s="10" t="s">
        <v>3</v>
      </c>
      <c r="D331" s="10">
        <v>35</v>
      </c>
      <c r="E331" s="10" t="s">
        <v>109</v>
      </c>
      <c r="F331" s="11">
        <v>683.33</v>
      </c>
      <c r="G331" s="11">
        <v>736.82</v>
      </c>
      <c r="H331" s="11">
        <v>585.57000000000005</v>
      </c>
      <c r="I331" s="11">
        <v>697.63</v>
      </c>
      <c r="J331" s="11">
        <v>1180.33</v>
      </c>
      <c r="K331" s="11">
        <v>2101.5100000000002</v>
      </c>
      <c r="L331" s="11">
        <v>1553.77</v>
      </c>
      <c r="M331" s="11">
        <v>2015.49</v>
      </c>
      <c r="N331" s="11">
        <v>2999.25</v>
      </c>
      <c r="O331" s="11">
        <v>3721.6</v>
      </c>
      <c r="P331" s="12" t="str">
        <f t="shared" si="25"/>
        <v>Frete</v>
      </c>
      <c r="Q331" s="14" t="str">
        <f>INDEX(Cadastro!$E$2:$E$9,MATCH(Banco!B331,Cadastro!$D$2:$D$9,0))</f>
        <v>Parauapebas</v>
      </c>
      <c r="R331" s="13">
        <f t="shared" si="26"/>
        <v>16275.300000000001</v>
      </c>
      <c r="S331" s="13">
        <f t="shared" si="27"/>
        <v>15591.970000000001</v>
      </c>
      <c r="T331" s="14" t="str">
        <f>IFERROR(INDEX(Cadastro!$H$2:$H$5,MATCH(Banco!D331,Cadastro!$G$2:$G$5,0)),"Outras Areas")</f>
        <v>Distribuição</v>
      </c>
      <c r="U331" s="37">
        <f t="shared" si="28"/>
        <v>3883.6800000000003</v>
      </c>
      <c r="V331" s="37">
        <f t="shared" si="29"/>
        <v>12391.62</v>
      </c>
    </row>
    <row r="332" spans="1:22" x14ac:dyDescent="0.2">
      <c r="A332" s="9">
        <v>8408</v>
      </c>
      <c r="B332" s="9">
        <v>25</v>
      </c>
      <c r="C332" s="10" t="s">
        <v>2</v>
      </c>
      <c r="D332" s="10">
        <v>35</v>
      </c>
      <c r="E332" s="10" t="s">
        <v>108</v>
      </c>
      <c r="F332" s="11">
        <v>2619.9</v>
      </c>
      <c r="G332" s="11">
        <v>3360.17</v>
      </c>
      <c r="H332" s="11">
        <v>3453.97</v>
      </c>
      <c r="I332" s="11">
        <v>0</v>
      </c>
      <c r="J332" s="11">
        <v>4164.0600000000004</v>
      </c>
      <c r="K332" s="11">
        <v>14682.08</v>
      </c>
      <c r="L332" s="11">
        <v>10595.65</v>
      </c>
      <c r="M332" s="11">
        <v>0</v>
      </c>
      <c r="N332" s="11">
        <v>18284.36</v>
      </c>
      <c r="O332" s="11">
        <v>8056.03</v>
      </c>
      <c r="P332" s="12" t="str">
        <f t="shared" si="25"/>
        <v>Frete</v>
      </c>
      <c r="Q332" s="14" t="str">
        <f>INDEX(Cadastro!$E$2:$E$9,MATCH(Banco!B332,Cadastro!$D$2:$D$9,0))</f>
        <v>São Luis</v>
      </c>
      <c r="R332" s="13">
        <f t="shared" si="26"/>
        <v>65216.22</v>
      </c>
      <c r="S332" s="13">
        <f t="shared" si="27"/>
        <v>62596.32</v>
      </c>
      <c r="T332" s="14" t="str">
        <f>IFERROR(INDEX(Cadastro!$H$2:$H$5,MATCH(Banco!D332,Cadastro!$G$2:$G$5,0)),"Outras Areas")</f>
        <v>Distribuição</v>
      </c>
      <c r="U332" s="37">
        <f t="shared" si="28"/>
        <v>13598.099999999999</v>
      </c>
      <c r="V332" s="37">
        <f t="shared" si="29"/>
        <v>51618.119999999995</v>
      </c>
    </row>
    <row r="333" spans="1:22" x14ac:dyDescent="0.2">
      <c r="A333" s="9">
        <v>8408</v>
      </c>
      <c r="B333" s="9">
        <v>25</v>
      </c>
      <c r="C333" s="10" t="s">
        <v>3</v>
      </c>
      <c r="D333" s="10">
        <v>35</v>
      </c>
      <c r="E333" s="10" t="s">
        <v>110</v>
      </c>
      <c r="F333" s="11">
        <v>8068.67</v>
      </c>
      <c r="G333" s="11">
        <v>1067.3599999999999</v>
      </c>
      <c r="H333" s="11">
        <v>2387.13</v>
      </c>
      <c r="I333" s="11">
        <v>47.25</v>
      </c>
      <c r="J333" s="11">
        <v>3252.71</v>
      </c>
      <c r="K333" s="11">
        <v>3097.92</v>
      </c>
      <c r="L333" s="11">
        <v>1364.64</v>
      </c>
      <c r="M333" s="11">
        <v>0</v>
      </c>
      <c r="N333" s="11">
        <v>4087.89</v>
      </c>
      <c r="O333" s="11">
        <v>2272.21</v>
      </c>
      <c r="P333" s="12" t="str">
        <f t="shared" si="25"/>
        <v>Frete</v>
      </c>
      <c r="Q333" s="14" t="str">
        <f>INDEX(Cadastro!$E$2:$E$9,MATCH(Banco!B333,Cadastro!$D$2:$D$9,0))</f>
        <v>São Luis</v>
      </c>
      <c r="R333" s="13">
        <f t="shared" si="26"/>
        <v>25645.78</v>
      </c>
      <c r="S333" s="13">
        <f t="shared" si="27"/>
        <v>17577.109999999997</v>
      </c>
      <c r="T333" s="14" t="str">
        <f>IFERROR(INDEX(Cadastro!$H$2:$H$5,MATCH(Banco!D333,Cadastro!$G$2:$G$5,0)),"Outras Areas")</f>
        <v>Distribuição</v>
      </c>
      <c r="U333" s="37">
        <f t="shared" si="28"/>
        <v>14823.119999999999</v>
      </c>
      <c r="V333" s="37">
        <f t="shared" si="29"/>
        <v>10822.66</v>
      </c>
    </row>
    <row r="334" spans="1:22" s="10" customFormat="1" x14ac:dyDescent="0.2">
      <c r="A334" s="9">
        <v>8408</v>
      </c>
      <c r="B334" s="9">
        <v>28</v>
      </c>
      <c r="C334" s="10" t="s">
        <v>2</v>
      </c>
      <c r="D334" s="10">
        <v>29</v>
      </c>
      <c r="E334" s="10" t="s">
        <v>111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2" t="str">
        <f t="shared" si="25"/>
        <v>Frete</v>
      </c>
      <c r="Q334" s="14" t="str">
        <f>INDEX(Cadastro!$E$2:$E$9,MATCH(Banco!B334,Cadastro!$D$2:$D$9,0))</f>
        <v>São Paulo ( Industrial )</v>
      </c>
      <c r="R334" s="13">
        <f t="shared" si="26"/>
        <v>0</v>
      </c>
      <c r="S334" s="13">
        <f t="shared" si="27"/>
        <v>0</v>
      </c>
      <c r="T334" s="14" t="str">
        <f>IFERROR(INDEX(Cadastro!$H$2:$H$5,MATCH(Banco!D334,Cadastro!$G$2:$G$5,0)),"Outras Areas")</f>
        <v>Distribuição</v>
      </c>
      <c r="U334" s="37">
        <f t="shared" si="28"/>
        <v>0</v>
      </c>
      <c r="V334" s="37">
        <f t="shared" si="29"/>
        <v>0</v>
      </c>
    </row>
    <row r="335" spans="1:22" x14ac:dyDescent="0.2">
      <c r="A335" s="9">
        <v>8408</v>
      </c>
      <c r="B335" s="9">
        <v>28</v>
      </c>
      <c r="C335" s="10" t="s">
        <v>2</v>
      </c>
      <c r="D335" s="10">
        <v>35</v>
      </c>
      <c r="E335" s="10" t="s">
        <v>112</v>
      </c>
      <c r="F335" s="11">
        <v>0</v>
      </c>
      <c r="G335" s="11">
        <v>0</v>
      </c>
      <c r="H335" s="11">
        <v>1677.61</v>
      </c>
      <c r="I335" s="11">
        <v>6548.66</v>
      </c>
      <c r="J335" s="11">
        <v>28314.57</v>
      </c>
      <c r="K335" s="11">
        <v>12452.86</v>
      </c>
      <c r="L335" s="11">
        <v>6944.37</v>
      </c>
      <c r="M335" s="11">
        <v>10424.08</v>
      </c>
      <c r="N335" s="11">
        <v>8482.24</v>
      </c>
      <c r="O335" s="11">
        <v>9907.48</v>
      </c>
      <c r="P335" s="12" t="str">
        <f t="shared" si="25"/>
        <v>Frete</v>
      </c>
      <c r="Q335" s="14" t="str">
        <f>INDEX(Cadastro!$E$2:$E$9,MATCH(Banco!B335,Cadastro!$D$2:$D$9,0))</f>
        <v>São Paulo ( Industrial )</v>
      </c>
      <c r="R335" s="13">
        <f t="shared" si="26"/>
        <v>84751.87</v>
      </c>
      <c r="S335" s="13">
        <f t="shared" si="27"/>
        <v>84751.87</v>
      </c>
      <c r="T335" s="14" t="str">
        <f>IFERROR(INDEX(Cadastro!$H$2:$H$5,MATCH(Banco!D335,Cadastro!$G$2:$G$5,0)),"Outras Areas")</f>
        <v>Distribuição</v>
      </c>
      <c r="U335" s="37">
        <f t="shared" si="28"/>
        <v>36540.839999999997</v>
      </c>
      <c r="V335" s="37">
        <f t="shared" si="29"/>
        <v>48211.03</v>
      </c>
    </row>
    <row r="336" spans="1:22" x14ac:dyDescent="0.2">
      <c r="A336" s="9">
        <v>8408</v>
      </c>
      <c r="B336" s="9">
        <v>30</v>
      </c>
      <c r="C336" s="10" t="s">
        <v>2</v>
      </c>
      <c r="D336" s="10">
        <v>35</v>
      </c>
      <c r="E336" s="10" t="s">
        <v>108</v>
      </c>
      <c r="F336" s="11">
        <v>0</v>
      </c>
      <c r="G336" s="11">
        <v>0</v>
      </c>
      <c r="H336" s="11">
        <v>368.32</v>
      </c>
      <c r="I336" s="11">
        <v>501.98</v>
      </c>
      <c r="J336" s="11">
        <v>607.72</v>
      </c>
      <c r="K336" s="11">
        <v>5581.14</v>
      </c>
      <c r="L336" s="11">
        <v>3435.73</v>
      </c>
      <c r="M336" s="11">
        <v>3056.7</v>
      </c>
      <c r="N336" s="11">
        <v>7870.82</v>
      </c>
      <c r="O336" s="11">
        <v>6512.31</v>
      </c>
      <c r="P336" s="12" t="str">
        <f t="shared" si="25"/>
        <v>Frete</v>
      </c>
      <c r="Q336" s="14" t="str">
        <f>INDEX(Cadastro!$E$2:$E$9,MATCH(Banco!B336,Cadastro!$D$2:$D$9,0))</f>
        <v>Bahia</v>
      </c>
      <c r="R336" s="13">
        <f t="shared" si="26"/>
        <v>27934.720000000001</v>
      </c>
      <c r="S336" s="13">
        <f t="shared" si="27"/>
        <v>27934.720000000001</v>
      </c>
      <c r="T336" s="14" t="str">
        <f>IFERROR(INDEX(Cadastro!$H$2:$H$5,MATCH(Banco!D336,Cadastro!$G$2:$G$5,0)),"Outras Areas")</f>
        <v>Distribuição</v>
      </c>
      <c r="U336" s="37">
        <f t="shared" si="28"/>
        <v>1478.02</v>
      </c>
      <c r="V336" s="37">
        <f t="shared" si="29"/>
        <v>26456.7</v>
      </c>
    </row>
    <row r="337" spans="1:22" x14ac:dyDescent="0.2">
      <c r="A337" s="9">
        <v>8408</v>
      </c>
      <c r="B337" s="9">
        <v>30</v>
      </c>
      <c r="C337" s="10" t="s">
        <v>3</v>
      </c>
      <c r="D337" s="10">
        <v>35</v>
      </c>
      <c r="E337" s="10" t="s">
        <v>113</v>
      </c>
      <c r="F337" s="11">
        <v>0</v>
      </c>
      <c r="G337" s="11">
        <v>0</v>
      </c>
      <c r="H337" s="11">
        <v>368.44</v>
      </c>
      <c r="I337" s="11">
        <v>412.37</v>
      </c>
      <c r="J337" s="11">
        <v>607.72</v>
      </c>
      <c r="K337" s="11">
        <v>4108.3599999999997</v>
      </c>
      <c r="L337" s="11">
        <v>2623.77</v>
      </c>
      <c r="M337" s="11">
        <v>2334.31</v>
      </c>
      <c r="N337" s="11">
        <v>6010.7</v>
      </c>
      <c r="O337" s="11">
        <v>4973.25</v>
      </c>
      <c r="P337" s="12" t="str">
        <f t="shared" si="25"/>
        <v>Frete</v>
      </c>
      <c r="Q337" s="14" t="str">
        <f>INDEX(Cadastro!$E$2:$E$9,MATCH(Banco!B337,Cadastro!$D$2:$D$9,0))</f>
        <v>Bahia</v>
      </c>
      <c r="R337" s="13">
        <f t="shared" si="26"/>
        <v>21438.92</v>
      </c>
      <c r="S337" s="13">
        <f t="shared" si="27"/>
        <v>21438.92</v>
      </c>
      <c r="T337" s="14" t="str">
        <f>IFERROR(INDEX(Cadastro!$H$2:$H$5,MATCH(Banco!D337,Cadastro!$G$2:$G$5,0)),"Outras Areas")</f>
        <v>Distribuição</v>
      </c>
      <c r="U337" s="37">
        <f t="shared" si="28"/>
        <v>1388.53</v>
      </c>
      <c r="V337" s="37">
        <f t="shared" si="29"/>
        <v>20050.39</v>
      </c>
    </row>
    <row r="338" spans="1:22" x14ac:dyDescent="0.2">
      <c r="A338" s="9">
        <v>8408</v>
      </c>
      <c r="B338" s="9">
        <v>31</v>
      </c>
      <c r="C338" s="10" t="s">
        <v>2</v>
      </c>
      <c r="D338" s="10">
        <v>35</v>
      </c>
      <c r="E338" s="10" t="s">
        <v>108</v>
      </c>
      <c r="F338" s="11">
        <v>0</v>
      </c>
      <c r="G338" s="11">
        <v>0</v>
      </c>
      <c r="H338" s="11">
        <v>0</v>
      </c>
      <c r="I338" s="11">
        <v>0</v>
      </c>
      <c r="J338" s="11">
        <v>1496.89</v>
      </c>
      <c r="K338" s="11">
        <v>7153.57</v>
      </c>
      <c r="L338" s="11">
        <v>0</v>
      </c>
      <c r="M338" s="11">
        <v>0</v>
      </c>
      <c r="N338" s="11">
        <v>0</v>
      </c>
      <c r="O338" s="11">
        <v>11340.36</v>
      </c>
      <c r="P338" s="12" t="str">
        <f t="shared" si="25"/>
        <v>Frete</v>
      </c>
      <c r="Q338" s="14" t="str">
        <f>INDEX(Cadastro!$E$2:$E$9,MATCH(Banco!B338,Cadastro!$D$2:$D$9,0))</f>
        <v>Imperatriz</v>
      </c>
      <c r="R338" s="13">
        <f t="shared" si="26"/>
        <v>19990.82</v>
      </c>
      <c r="S338" s="13">
        <f t="shared" si="27"/>
        <v>19990.82</v>
      </c>
      <c r="T338" s="14" t="str">
        <f>IFERROR(INDEX(Cadastro!$H$2:$H$5,MATCH(Banco!D338,Cadastro!$G$2:$G$5,0)),"Outras Areas")</f>
        <v>Distribuição</v>
      </c>
      <c r="U338" s="37">
        <f t="shared" si="28"/>
        <v>1496.89</v>
      </c>
      <c r="V338" s="37">
        <f t="shared" si="29"/>
        <v>18493.93</v>
      </c>
    </row>
    <row r="339" spans="1:22" x14ac:dyDescent="0.2">
      <c r="A339" s="9">
        <v>8408</v>
      </c>
      <c r="B339" s="9">
        <v>31</v>
      </c>
      <c r="C339" s="10" t="s">
        <v>3</v>
      </c>
      <c r="D339" s="10">
        <v>35</v>
      </c>
      <c r="E339" s="10" t="s">
        <v>111</v>
      </c>
      <c r="F339" s="11">
        <v>0</v>
      </c>
      <c r="G339" s="11">
        <v>0</v>
      </c>
      <c r="H339" s="11">
        <v>5292.67</v>
      </c>
      <c r="I339" s="11">
        <v>0</v>
      </c>
      <c r="J339" s="11">
        <v>5997.99</v>
      </c>
      <c r="K339" s="11">
        <v>6873.02</v>
      </c>
      <c r="L339" s="11">
        <v>0</v>
      </c>
      <c r="M339" s="11">
        <v>0</v>
      </c>
      <c r="N339" s="11">
        <v>0</v>
      </c>
      <c r="O339" s="11">
        <v>10895.65</v>
      </c>
      <c r="P339" s="12" t="str">
        <f t="shared" si="25"/>
        <v>Frete</v>
      </c>
      <c r="Q339" s="14" t="str">
        <f>INDEX(Cadastro!$E$2:$E$9,MATCH(Banco!B339,Cadastro!$D$2:$D$9,0))</f>
        <v>Imperatriz</v>
      </c>
      <c r="R339" s="13">
        <f t="shared" si="26"/>
        <v>29059.33</v>
      </c>
      <c r="S339" s="13">
        <f t="shared" si="27"/>
        <v>29059.33</v>
      </c>
      <c r="T339" s="14" t="str">
        <f>IFERROR(INDEX(Cadastro!$H$2:$H$5,MATCH(Banco!D339,Cadastro!$G$2:$G$5,0)),"Outras Areas")</f>
        <v>Distribuição</v>
      </c>
      <c r="U339" s="37">
        <f t="shared" si="28"/>
        <v>11290.66</v>
      </c>
      <c r="V339" s="37">
        <f t="shared" si="29"/>
        <v>17768.669999999998</v>
      </c>
    </row>
    <row r="340" spans="1:22" x14ac:dyDescent="0.2">
      <c r="A340" s="9">
        <v>8408</v>
      </c>
      <c r="B340" s="9">
        <v>73</v>
      </c>
      <c r="C340" s="10" t="s">
        <v>2</v>
      </c>
      <c r="D340" s="10">
        <v>35</v>
      </c>
      <c r="E340" s="10" t="s">
        <v>108</v>
      </c>
      <c r="F340" s="11">
        <v>59445.74</v>
      </c>
      <c r="G340" s="11">
        <v>13749.79</v>
      </c>
      <c r="H340" s="11">
        <v>15438.71</v>
      </c>
      <c r="I340" s="11">
        <v>24837.15</v>
      </c>
      <c r="J340" s="11">
        <v>17319.77</v>
      </c>
      <c r="K340" s="11">
        <v>864.29</v>
      </c>
      <c r="L340" s="11">
        <v>26640.92</v>
      </c>
      <c r="M340" s="11">
        <v>23001.88</v>
      </c>
      <c r="N340" s="11">
        <v>30858.560000000001</v>
      </c>
      <c r="O340" s="11">
        <v>37426.18</v>
      </c>
      <c r="P340" s="12" t="str">
        <f t="shared" si="25"/>
        <v>Frete</v>
      </c>
      <c r="Q340" s="14" t="str">
        <f>INDEX(Cadastro!$E$2:$E$9,MATCH(Banco!B340,Cadastro!$D$2:$D$9,0))</f>
        <v>Ananindeua</v>
      </c>
      <c r="R340" s="13">
        <f t="shared" si="26"/>
        <v>249582.99</v>
      </c>
      <c r="S340" s="13">
        <f t="shared" si="27"/>
        <v>190137.25</v>
      </c>
      <c r="T340" s="14" t="str">
        <f>IFERROR(INDEX(Cadastro!$H$2:$H$5,MATCH(Banco!D340,Cadastro!$G$2:$G$5,0)),"Outras Areas")</f>
        <v>Distribuição</v>
      </c>
      <c r="U340" s="37">
        <f t="shared" si="28"/>
        <v>130791.15999999999</v>
      </c>
      <c r="V340" s="37">
        <f t="shared" si="29"/>
        <v>118791.82999999999</v>
      </c>
    </row>
    <row r="341" spans="1:22" x14ac:dyDescent="0.2">
      <c r="A341" s="9">
        <v>8408</v>
      </c>
      <c r="B341" s="9">
        <v>73</v>
      </c>
      <c r="C341" s="10" t="s">
        <v>3</v>
      </c>
      <c r="D341" s="10">
        <v>35</v>
      </c>
      <c r="E341" s="10" t="s">
        <v>108</v>
      </c>
      <c r="F341" s="11">
        <v>15386.33</v>
      </c>
      <c r="G341" s="11">
        <v>8285.14</v>
      </c>
      <c r="H341" s="11">
        <v>8836</v>
      </c>
      <c r="I341" s="11">
        <v>13198.31</v>
      </c>
      <c r="J341" s="11">
        <v>8001.53</v>
      </c>
      <c r="K341" s="11">
        <v>26140.12</v>
      </c>
      <c r="L341" s="11">
        <v>16325.38</v>
      </c>
      <c r="M341" s="11">
        <v>14097.92</v>
      </c>
      <c r="N341" s="11">
        <v>18913.310000000001</v>
      </c>
      <c r="O341" s="11">
        <v>22938.639999999999</v>
      </c>
      <c r="P341" s="12" t="str">
        <f t="shared" si="25"/>
        <v>Frete</v>
      </c>
      <c r="Q341" s="14" t="str">
        <f>INDEX(Cadastro!$E$2:$E$9,MATCH(Banco!B341,Cadastro!$D$2:$D$9,0))</f>
        <v>Ananindeua</v>
      </c>
      <c r="R341" s="13">
        <f t="shared" si="26"/>
        <v>152122.68</v>
      </c>
      <c r="S341" s="13">
        <f t="shared" si="27"/>
        <v>136736.34999999998</v>
      </c>
      <c r="T341" s="14" t="str">
        <f>IFERROR(INDEX(Cadastro!$H$2:$H$5,MATCH(Banco!D341,Cadastro!$G$2:$G$5,0)),"Outras Areas")</f>
        <v>Distribuição</v>
      </c>
      <c r="U341" s="37">
        <f t="shared" si="28"/>
        <v>53707.31</v>
      </c>
      <c r="V341" s="37">
        <f t="shared" si="29"/>
        <v>98415.37</v>
      </c>
    </row>
    <row r="342" spans="1:22" x14ac:dyDescent="0.2">
      <c r="A342" s="9">
        <v>8408</v>
      </c>
      <c r="B342" s="9">
        <v>80</v>
      </c>
      <c r="C342" s="10" t="s">
        <v>3</v>
      </c>
      <c r="D342" s="10">
        <v>35</v>
      </c>
      <c r="E342" s="10" t="s">
        <v>108</v>
      </c>
      <c r="F342" s="11">
        <v>35494.06</v>
      </c>
      <c r="G342" s="11">
        <v>33140.699999999997</v>
      </c>
      <c r="H342" s="11">
        <v>28716.33</v>
      </c>
      <c r="I342" s="11">
        <v>-12315.91</v>
      </c>
      <c r="J342" s="11">
        <v>31422.38</v>
      </c>
      <c r="K342" s="11">
        <v>12452.85</v>
      </c>
      <c r="L342" s="11">
        <v>10298.950000000001</v>
      </c>
      <c r="M342" s="11">
        <v>10424.07</v>
      </c>
      <c r="N342" s="11">
        <v>8482.2199999999993</v>
      </c>
      <c r="O342" s="11">
        <v>9907.49</v>
      </c>
      <c r="P342" s="12" t="str">
        <f t="shared" si="25"/>
        <v>Frete</v>
      </c>
      <c r="Q342" s="14" t="str">
        <f>INDEX(Cadastro!$E$2:$E$9,MATCH(Banco!B342,Cadastro!$D$2:$D$9,0))</f>
        <v>São Paulo ( Medicinal )</v>
      </c>
      <c r="R342" s="13">
        <f t="shared" si="26"/>
        <v>168023.14</v>
      </c>
      <c r="S342" s="13">
        <f t="shared" si="27"/>
        <v>132529.07999999999</v>
      </c>
      <c r="T342" s="14" t="str">
        <f>IFERROR(INDEX(Cadastro!$H$2:$H$5,MATCH(Banco!D342,Cadastro!$G$2:$G$5,0)),"Outras Areas")</f>
        <v>Distribuição</v>
      </c>
      <c r="U342" s="37">
        <f t="shared" si="28"/>
        <v>116457.56</v>
      </c>
      <c r="V342" s="37">
        <f t="shared" si="29"/>
        <v>51565.58</v>
      </c>
    </row>
    <row r="343" spans="1:22" x14ac:dyDescent="0.2">
      <c r="A343" s="9">
        <v>8409</v>
      </c>
      <c r="B343" s="9">
        <v>20</v>
      </c>
      <c r="C343" s="10" t="s">
        <v>2</v>
      </c>
      <c r="D343" s="10">
        <v>35</v>
      </c>
      <c r="E343" s="10" t="s">
        <v>114</v>
      </c>
      <c r="F343" s="11">
        <v>9246.9</v>
      </c>
      <c r="G343" s="11">
        <v>12126.71</v>
      </c>
      <c r="H343" s="11">
        <v>9653.4</v>
      </c>
      <c r="I343" s="11">
        <v>10393.89</v>
      </c>
      <c r="J343" s="11">
        <v>8592.27</v>
      </c>
      <c r="K343" s="11">
        <v>5091.3</v>
      </c>
      <c r="L343" s="11">
        <v>7477.49</v>
      </c>
      <c r="M343" s="11">
        <v>7509.06</v>
      </c>
      <c r="N343" s="11">
        <v>7247.55</v>
      </c>
      <c r="O343" s="11">
        <v>13959.84</v>
      </c>
      <c r="P343" s="12" t="str">
        <f t="shared" si="25"/>
        <v>Frete</v>
      </c>
      <c r="Q343" s="14" t="str">
        <f>INDEX(Cadastro!$E$2:$E$9,MATCH(Banco!B343,Cadastro!$D$2:$D$9,0))</f>
        <v>Parauapebas</v>
      </c>
      <c r="R343" s="13">
        <f t="shared" si="26"/>
        <v>91298.41</v>
      </c>
      <c r="S343" s="13">
        <f t="shared" si="27"/>
        <v>82051.509999999995</v>
      </c>
      <c r="T343" s="14" t="str">
        <f>IFERROR(INDEX(Cadastro!$H$2:$H$5,MATCH(Banco!D343,Cadastro!$G$2:$G$5,0)),"Outras Areas")</f>
        <v>Distribuição</v>
      </c>
      <c r="U343" s="37">
        <f t="shared" si="28"/>
        <v>50013.17</v>
      </c>
      <c r="V343" s="37">
        <f t="shared" si="29"/>
        <v>41285.240000000005</v>
      </c>
    </row>
    <row r="344" spans="1:22" x14ac:dyDescent="0.2">
      <c r="A344" s="9">
        <v>8409</v>
      </c>
      <c r="B344" s="9">
        <v>20</v>
      </c>
      <c r="C344" s="10" t="s">
        <v>3</v>
      </c>
      <c r="D344" s="10">
        <v>35</v>
      </c>
      <c r="E344" s="10" t="s">
        <v>114</v>
      </c>
      <c r="F344" s="11">
        <v>2088.19</v>
      </c>
      <c r="G344" s="11">
        <v>2476.61</v>
      </c>
      <c r="H344" s="11">
        <v>1838.76</v>
      </c>
      <c r="I344" s="11">
        <v>1970.99</v>
      </c>
      <c r="J344" s="11">
        <v>2101.62</v>
      </c>
      <c r="K344" s="11">
        <v>1607.78</v>
      </c>
      <c r="L344" s="11">
        <v>2361.31</v>
      </c>
      <c r="M344" s="11">
        <v>2566.41</v>
      </c>
      <c r="N344" s="11">
        <v>2288.6999999999998</v>
      </c>
      <c r="O344" s="11">
        <v>4408.3599999999997</v>
      </c>
      <c r="P344" s="12" t="str">
        <f t="shared" si="25"/>
        <v>Frete</v>
      </c>
      <c r="Q344" s="14" t="str">
        <f>INDEX(Cadastro!$E$2:$E$9,MATCH(Banco!B344,Cadastro!$D$2:$D$9,0))</f>
        <v>Parauapebas</v>
      </c>
      <c r="R344" s="13">
        <f t="shared" si="26"/>
        <v>23708.730000000003</v>
      </c>
      <c r="S344" s="13">
        <f t="shared" si="27"/>
        <v>21620.54</v>
      </c>
      <c r="T344" s="14" t="str">
        <f>IFERROR(INDEX(Cadastro!$H$2:$H$5,MATCH(Banco!D344,Cadastro!$G$2:$G$5,0)),"Outras Areas")</f>
        <v>Distribuição</v>
      </c>
      <c r="U344" s="37">
        <f t="shared" si="28"/>
        <v>10476.170000000002</v>
      </c>
      <c r="V344" s="37">
        <f t="shared" si="29"/>
        <v>13232.560000000001</v>
      </c>
    </row>
    <row r="345" spans="1:22" s="10" customFormat="1" x14ac:dyDescent="0.2">
      <c r="A345" s="9">
        <v>8409</v>
      </c>
      <c r="B345" s="9">
        <v>25</v>
      </c>
      <c r="C345" s="10" t="s">
        <v>2</v>
      </c>
      <c r="D345" s="10">
        <v>32</v>
      </c>
      <c r="E345" s="10" t="s">
        <v>115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2" t="str">
        <f t="shared" si="25"/>
        <v>Frete</v>
      </c>
      <c r="Q345" s="14" t="str">
        <f>INDEX(Cadastro!$E$2:$E$9,MATCH(Banco!B345,Cadastro!$D$2:$D$9,0))</f>
        <v>São Luis</v>
      </c>
      <c r="R345" s="13">
        <f t="shared" si="26"/>
        <v>0</v>
      </c>
      <c r="S345" s="13">
        <f t="shared" si="27"/>
        <v>0</v>
      </c>
      <c r="T345" s="14" t="str">
        <f>IFERROR(INDEX(Cadastro!$H$2:$H$5,MATCH(Banco!D345,Cadastro!$G$2:$G$5,0)),"Outras Areas")</f>
        <v>Outras Areas</v>
      </c>
      <c r="U345" s="37">
        <f t="shared" si="28"/>
        <v>0</v>
      </c>
      <c r="V345" s="37">
        <f t="shared" si="29"/>
        <v>0</v>
      </c>
    </row>
    <row r="346" spans="1:22" x14ac:dyDescent="0.2">
      <c r="A346" s="9">
        <v>8409</v>
      </c>
      <c r="B346" s="9">
        <v>25</v>
      </c>
      <c r="C346" s="10" t="s">
        <v>2</v>
      </c>
      <c r="D346" s="10">
        <v>35</v>
      </c>
      <c r="E346" s="10" t="s">
        <v>116</v>
      </c>
      <c r="F346" s="11">
        <v>4125</v>
      </c>
      <c r="G346" s="11">
        <v>4595.2700000000004</v>
      </c>
      <c r="H346" s="11">
        <v>3681.67</v>
      </c>
      <c r="I346" s="11">
        <v>4962.38</v>
      </c>
      <c r="J346" s="11">
        <v>5043.26</v>
      </c>
      <c r="K346" s="11">
        <v>5010.5200000000004</v>
      </c>
      <c r="L346" s="11">
        <v>4314.53</v>
      </c>
      <c r="M346" s="11">
        <v>3666.02</v>
      </c>
      <c r="N346" s="11">
        <v>3222.06</v>
      </c>
      <c r="O346" s="11">
        <v>4849.18</v>
      </c>
      <c r="P346" s="12" t="str">
        <f t="shared" si="25"/>
        <v>Frete</v>
      </c>
      <c r="Q346" s="14" t="str">
        <f>INDEX(Cadastro!$E$2:$E$9,MATCH(Banco!B346,Cadastro!$D$2:$D$9,0))</f>
        <v>São Luis</v>
      </c>
      <c r="R346" s="13">
        <f t="shared" si="26"/>
        <v>43469.89</v>
      </c>
      <c r="S346" s="13">
        <f t="shared" si="27"/>
        <v>39344.89</v>
      </c>
      <c r="T346" s="14" t="str">
        <f>IFERROR(INDEX(Cadastro!$H$2:$H$5,MATCH(Banco!D346,Cadastro!$G$2:$G$5,0)),"Outras Areas")</f>
        <v>Distribuição</v>
      </c>
      <c r="U346" s="37">
        <f t="shared" si="28"/>
        <v>22407.58</v>
      </c>
      <c r="V346" s="37">
        <f t="shared" si="29"/>
        <v>21062.309999999998</v>
      </c>
    </row>
    <row r="347" spans="1:22" s="10" customFormat="1" x14ac:dyDescent="0.2">
      <c r="A347" s="9">
        <v>8409</v>
      </c>
      <c r="B347" s="9">
        <v>25</v>
      </c>
      <c r="C347" s="10" t="s">
        <v>2</v>
      </c>
      <c r="D347" s="10">
        <v>39</v>
      </c>
      <c r="E347" s="10" t="s">
        <v>115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2" t="str">
        <f t="shared" si="25"/>
        <v>Frete</v>
      </c>
      <c r="Q347" s="14" t="str">
        <f>INDEX(Cadastro!$E$2:$E$9,MATCH(Banco!B347,Cadastro!$D$2:$D$9,0))</f>
        <v>São Luis</v>
      </c>
      <c r="R347" s="13">
        <f t="shared" si="26"/>
        <v>0</v>
      </c>
      <c r="S347" s="13">
        <f t="shared" si="27"/>
        <v>0</v>
      </c>
      <c r="T347" s="14" t="str">
        <f>IFERROR(INDEX(Cadastro!$H$2:$H$5,MATCH(Banco!D347,Cadastro!$G$2:$G$5,0)),"Outras Areas")</f>
        <v>Outras Areas</v>
      </c>
      <c r="U347" s="37">
        <f t="shared" si="28"/>
        <v>0</v>
      </c>
      <c r="V347" s="37">
        <f t="shared" si="29"/>
        <v>0</v>
      </c>
    </row>
    <row r="348" spans="1:22" x14ac:dyDescent="0.2">
      <c r="A348" s="9">
        <v>8409</v>
      </c>
      <c r="B348" s="9">
        <v>25</v>
      </c>
      <c r="C348" s="10" t="s">
        <v>3</v>
      </c>
      <c r="D348" s="10">
        <v>35</v>
      </c>
      <c r="E348" s="10" t="s">
        <v>116</v>
      </c>
      <c r="F348" s="11">
        <v>1612.15</v>
      </c>
      <c r="G348" s="11">
        <v>1821.27</v>
      </c>
      <c r="H348" s="11">
        <v>1771.52</v>
      </c>
      <c r="I348" s="11">
        <v>1838.18</v>
      </c>
      <c r="J348" s="11">
        <v>2799.83</v>
      </c>
      <c r="K348" s="11">
        <v>1875</v>
      </c>
      <c r="L348" s="11">
        <v>1533.7</v>
      </c>
      <c r="M348" s="11">
        <v>1337.03</v>
      </c>
      <c r="N348" s="11">
        <v>702.44</v>
      </c>
      <c r="O348" s="11">
        <v>1202.74</v>
      </c>
      <c r="P348" s="12" t="str">
        <f t="shared" si="25"/>
        <v>Frete</v>
      </c>
      <c r="Q348" s="14" t="str">
        <f>INDEX(Cadastro!$E$2:$E$9,MATCH(Banco!B348,Cadastro!$D$2:$D$9,0))</f>
        <v>São Luis</v>
      </c>
      <c r="R348" s="13">
        <f t="shared" si="26"/>
        <v>16493.860000000004</v>
      </c>
      <c r="S348" s="13">
        <f t="shared" si="27"/>
        <v>14881.710000000001</v>
      </c>
      <c r="T348" s="14" t="str">
        <f>IFERROR(INDEX(Cadastro!$H$2:$H$5,MATCH(Banco!D348,Cadastro!$G$2:$G$5,0)),"Outras Areas")</f>
        <v>Distribuição</v>
      </c>
      <c r="U348" s="37">
        <f t="shared" si="28"/>
        <v>9842.9500000000007</v>
      </c>
      <c r="V348" s="37">
        <f t="shared" si="29"/>
        <v>6650.91</v>
      </c>
    </row>
    <row r="349" spans="1:22" s="10" customFormat="1" x14ac:dyDescent="0.2">
      <c r="A349" s="9">
        <v>8409</v>
      </c>
      <c r="B349" s="9">
        <v>28</v>
      </c>
      <c r="C349" s="10" t="s">
        <v>2</v>
      </c>
      <c r="D349" s="10">
        <v>29</v>
      </c>
      <c r="E349" s="10" t="s">
        <v>115</v>
      </c>
      <c r="F349" s="11">
        <v>0</v>
      </c>
      <c r="G349" s="11">
        <v>0</v>
      </c>
      <c r="H349" s="11">
        <v>564.55999999999995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2" t="str">
        <f t="shared" si="25"/>
        <v>Frete</v>
      </c>
      <c r="Q349" s="14" t="str">
        <f>INDEX(Cadastro!$E$2:$E$9,MATCH(Banco!B349,Cadastro!$D$2:$D$9,0))</f>
        <v>São Paulo ( Industrial )</v>
      </c>
      <c r="R349" s="13">
        <f t="shared" si="26"/>
        <v>564.55999999999995</v>
      </c>
      <c r="S349" s="13">
        <f t="shared" si="27"/>
        <v>564.55999999999995</v>
      </c>
      <c r="T349" s="14" t="str">
        <f>IFERROR(INDEX(Cadastro!$H$2:$H$5,MATCH(Banco!D349,Cadastro!$G$2:$G$5,0)),"Outras Areas")</f>
        <v>Distribuição</v>
      </c>
      <c r="U349" s="37">
        <f t="shared" si="28"/>
        <v>564.55999999999995</v>
      </c>
      <c r="V349" s="37">
        <f t="shared" si="29"/>
        <v>0</v>
      </c>
    </row>
    <row r="350" spans="1:22" x14ac:dyDescent="0.2">
      <c r="A350" s="9">
        <v>8409</v>
      </c>
      <c r="B350" s="9">
        <v>28</v>
      </c>
      <c r="C350" s="10" t="s">
        <v>2</v>
      </c>
      <c r="D350" s="10">
        <v>35</v>
      </c>
      <c r="E350" s="10" t="s">
        <v>117</v>
      </c>
      <c r="F350" s="11">
        <v>7815.38</v>
      </c>
      <c r="G350" s="11">
        <v>8307</v>
      </c>
      <c r="H350" s="11">
        <v>2686.82</v>
      </c>
      <c r="I350" s="11">
        <v>3775.43</v>
      </c>
      <c r="J350" s="11">
        <v>3883.88</v>
      </c>
      <c r="K350" s="11">
        <v>7150.12</v>
      </c>
      <c r="L350" s="11">
        <v>4614.68</v>
      </c>
      <c r="M350" s="11">
        <v>4031.11</v>
      </c>
      <c r="N350" s="11">
        <v>6197.01</v>
      </c>
      <c r="O350" s="11">
        <v>8119.62</v>
      </c>
      <c r="P350" s="12" t="str">
        <f t="shared" si="25"/>
        <v>Frete</v>
      </c>
      <c r="Q350" s="14" t="str">
        <f>INDEX(Cadastro!$E$2:$E$9,MATCH(Banco!B350,Cadastro!$D$2:$D$9,0))</f>
        <v>São Paulo ( Industrial )</v>
      </c>
      <c r="R350" s="13">
        <f t="shared" si="26"/>
        <v>56581.05000000001</v>
      </c>
      <c r="S350" s="13">
        <f t="shared" si="27"/>
        <v>48765.670000000006</v>
      </c>
      <c r="T350" s="14" t="str">
        <f>IFERROR(INDEX(Cadastro!$H$2:$H$5,MATCH(Banco!D350,Cadastro!$G$2:$G$5,0)),"Outras Areas")</f>
        <v>Distribuição</v>
      </c>
      <c r="U350" s="37">
        <f t="shared" si="28"/>
        <v>26468.510000000002</v>
      </c>
      <c r="V350" s="37">
        <f t="shared" si="29"/>
        <v>30112.539999999997</v>
      </c>
    </row>
    <row r="351" spans="1:22" s="10" customFormat="1" x14ac:dyDescent="0.2">
      <c r="A351" s="9">
        <v>8409</v>
      </c>
      <c r="B351" s="9">
        <v>30</v>
      </c>
      <c r="C351" s="10" t="s">
        <v>2</v>
      </c>
      <c r="D351" s="10">
        <v>30</v>
      </c>
      <c r="E351" s="10" t="s">
        <v>118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2" t="str">
        <f t="shared" si="25"/>
        <v>Frete</v>
      </c>
      <c r="Q351" s="14" t="str">
        <f>INDEX(Cadastro!$E$2:$E$9,MATCH(Banco!B351,Cadastro!$D$2:$D$9,0))</f>
        <v>Bahia</v>
      </c>
      <c r="R351" s="13">
        <f t="shared" si="26"/>
        <v>0</v>
      </c>
      <c r="S351" s="13">
        <f t="shared" si="27"/>
        <v>0</v>
      </c>
      <c r="T351" s="14" t="str">
        <f>IFERROR(INDEX(Cadastro!$H$2:$H$5,MATCH(Banco!D351,Cadastro!$G$2:$G$5,0)),"Outras Areas")</f>
        <v>Outras Areas</v>
      </c>
      <c r="U351" s="37">
        <f t="shared" si="28"/>
        <v>0</v>
      </c>
      <c r="V351" s="37">
        <f t="shared" si="29"/>
        <v>0</v>
      </c>
    </row>
    <row r="352" spans="1:22" x14ac:dyDescent="0.2">
      <c r="A352" s="9">
        <v>8409</v>
      </c>
      <c r="B352" s="9">
        <v>30</v>
      </c>
      <c r="C352" s="10" t="s">
        <v>2</v>
      </c>
      <c r="D352" s="10">
        <v>35</v>
      </c>
      <c r="E352" s="10" t="s">
        <v>119</v>
      </c>
      <c r="F352" s="11">
        <v>1071.1099999999999</v>
      </c>
      <c r="G352" s="11">
        <v>528.92999999999995</v>
      </c>
      <c r="H352" s="11">
        <v>1776.45</v>
      </c>
      <c r="I352" s="11">
        <v>1049.22</v>
      </c>
      <c r="J352" s="11">
        <v>382.15</v>
      </c>
      <c r="K352" s="11">
        <v>460.17</v>
      </c>
      <c r="L352" s="11">
        <v>460.17</v>
      </c>
      <c r="M352" s="11">
        <v>536.75</v>
      </c>
      <c r="N352" s="11">
        <v>200</v>
      </c>
      <c r="O352" s="11">
        <v>305.77</v>
      </c>
      <c r="P352" s="12" t="str">
        <f t="shared" si="25"/>
        <v>Frete</v>
      </c>
      <c r="Q352" s="14" t="str">
        <f>INDEX(Cadastro!$E$2:$E$9,MATCH(Banco!B352,Cadastro!$D$2:$D$9,0))</f>
        <v>Bahia</v>
      </c>
      <c r="R352" s="13">
        <f t="shared" si="26"/>
        <v>6770.7199999999993</v>
      </c>
      <c r="S352" s="13">
        <f t="shared" si="27"/>
        <v>5699.6100000000006</v>
      </c>
      <c r="T352" s="14" t="str">
        <f>IFERROR(INDEX(Cadastro!$H$2:$H$5,MATCH(Banco!D352,Cadastro!$G$2:$G$5,0)),"Outras Areas")</f>
        <v>Distribuição</v>
      </c>
      <c r="U352" s="37">
        <f t="shared" si="28"/>
        <v>4807.8599999999997</v>
      </c>
      <c r="V352" s="37">
        <f t="shared" si="29"/>
        <v>1962.8600000000001</v>
      </c>
    </row>
    <row r="353" spans="1:22" s="10" customFormat="1" x14ac:dyDescent="0.2">
      <c r="A353" s="9">
        <v>8409</v>
      </c>
      <c r="B353" s="9">
        <v>30</v>
      </c>
      <c r="C353" s="10" t="s">
        <v>2</v>
      </c>
      <c r="D353" s="10">
        <v>38</v>
      </c>
      <c r="E353" s="10" t="s">
        <v>120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2" t="str">
        <f t="shared" si="25"/>
        <v>Frete</v>
      </c>
      <c r="Q353" s="14" t="str">
        <f>INDEX(Cadastro!$E$2:$E$9,MATCH(Banco!B353,Cadastro!$D$2:$D$9,0))</f>
        <v>Bahia</v>
      </c>
      <c r="R353" s="13">
        <f t="shared" si="26"/>
        <v>0</v>
      </c>
      <c r="S353" s="13">
        <f t="shared" si="27"/>
        <v>0</v>
      </c>
      <c r="T353" s="14" t="str">
        <f>IFERROR(INDEX(Cadastro!$H$2:$H$5,MATCH(Banco!D353,Cadastro!$G$2:$G$5,0)),"Outras Areas")</f>
        <v>Outras Areas</v>
      </c>
      <c r="U353" s="37">
        <f t="shared" si="28"/>
        <v>0</v>
      </c>
      <c r="V353" s="37">
        <f t="shared" si="29"/>
        <v>0</v>
      </c>
    </row>
    <row r="354" spans="1:22" x14ac:dyDescent="0.2">
      <c r="A354" s="9">
        <v>8409</v>
      </c>
      <c r="B354" s="9">
        <v>30</v>
      </c>
      <c r="C354" s="10" t="s">
        <v>3</v>
      </c>
      <c r="D354" s="10">
        <v>35</v>
      </c>
      <c r="E354" s="10" t="s">
        <v>115</v>
      </c>
      <c r="F354" s="11">
        <v>0</v>
      </c>
      <c r="G354" s="11">
        <v>0</v>
      </c>
      <c r="H354" s="11">
        <v>0</v>
      </c>
      <c r="I354" s="11">
        <v>0</v>
      </c>
      <c r="J354" s="11">
        <v>382.14</v>
      </c>
      <c r="K354" s="11">
        <v>0</v>
      </c>
      <c r="L354" s="11">
        <v>0</v>
      </c>
      <c r="M354" s="11">
        <v>536.75</v>
      </c>
      <c r="N354" s="11">
        <v>101.97</v>
      </c>
      <c r="O354" s="11">
        <v>242.14</v>
      </c>
      <c r="P354" s="12" t="str">
        <f t="shared" si="25"/>
        <v>Frete</v>
      </c>
      <c r="Q354" s="14" t="str">
        <f>INDEX(Cadastro!$E$2:$E$9,MATCH(Banco!B354,Cadastro!$D$2:$D$9,0))</f>
        <v>Bahia</v>
      </c>
      <c r="R354" s="13">
        <f t="shared" si="26"/>
        <v>1263</v>
      </c>
      <c r="S354" s="13">
        <f t="shared" si="27"/>
        <v>1263</v>
      </c>
      <c r="T354" s="14" t="str">
        <f>IFERROR(INDEX(Cadastro!$H$2:$H$5,MATCH(Banco!D354,Cadastro!$G$2:$G$5,0)),"Outras Areas")</f>
        <v>Distribuição</v>
      </c>
      <c r="U354" s="37">
        <f t="shared" si="28"/>
        <v>382.14</v>
      </c>
      <c r="V354" s="37">
        <f t="shared" si="29"/>
        <v>880.86</v>
      </c>
    </row>
    <row r="355" spans="1:22" x14ac:dyDescent="0.2">
      <c r="A355" s="9">
        <v>8409</v>
      </c>
      <c r="B355" s="9">
        <v>31</v>
      </c>
      <c r="C355" s="10" t="s">
        <v>2</v>
      </c>
      <c r="D355" s="10">
        <v>35</v>
      </c>
      <c r="E355" s="10" t="s">
        <v>121</v>
      </c>
      <c r="F355" s="11">
        <v>279.42</v>
      </c>
      <c r="G355" s="11">
        <v>335.11</v>
      </c>
      <c r="H355" s="11">
        <v>259.11</v>
      </c>
      <c r="I355" s="11">
        <v>865.61</v>
      </c>
      <c r="J355" s="11">
        <v>92.03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2" t="str">
        <f t="shared" si="25"/>
        <v>Frete</v>
      </c>
      <c r="Q355" s="14" t="str">
        <f>INDEX(Cadastro!$E$2:$E$9,MATCH(Banco!B355,Cadastro!$D$2:$D$9,0))</f>
        <v>Imperatriz</v>
      </c>
      <c r="R355" s="13">
        <f t="shared" si="26"/>
        <v>1831.28</v>
      </c>
      <c r="S355" s="13">
        <f t="shared" si="27"/>
        <v>1551.86</v>
      </c>
      <c r="T355" s="14" t="str">
        <f>IFERROR(INDEX(Cadastro!$H$2:$H$5,MATCH(Banco!D355,Cadastro!$G$2:$G$5,0)),"Outras Areas")</f>
        <v>Distribuição</v>
      </c>
      <c r="U355" s="37">
        <f t="shared" si="28"/>
        <v>1831.28</v>
      </c>
      <c r="V355" s="37">
        <f t="shared" si="29"/>
        <v>0</v>
      </c>
    </row>
    <row r="356" spans="1:22" s="10" customFormat="1" x14ac:dyDescent="0.2">
      <c r="A356" s="9">
        <v>8409</v>
      </c>
      <c r="B356" s="9">
        <v>31</v>
      </c>
      <c r="C356" s="10" t="s">
        <v>2</v>
      </c>
      <c r="D356" s="10">
        <v>38</v>
      </c>
      <c r="E356" s="10" t="s">
        <v>115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2" t="str">
        <f t="shared" si="25"/>
        <v>Frete</v>
      </c>
      <c r="Q356" s="14" t="str">
        <f>INDEX(Cadastro!$E$2:$E$9,MATCH(Banco!B356,Cadastro!$D$2:$D$9,0))</f>
        <v>Imperatriz</v>
      </c>
      <c r="R356" s="13">
        <f t="shared" si="26"/>
        <v>0</v>
      </c>
      <c r="S356" s="13">
        <f t="shared" si="27"/>
        <v>0</v>
      </c>
      <c r="T356" s="14" t="str">
        <f>IFERROR(INDEX(Cadastro!$H$2:$H$5,MATCH(Banco!D356,Cadastro!$G$2:$G$5,0)),"Outras Areas")</f>
        <v>Outras Areas</v>
      </c>
      <c r="U356" s="37">
        <f t="shared" si="28"/>
        <v>0</v>
      </c>
      <c r="V356" s="37">
        <f t="shared" si="29"/>
        <v>0</v>
      </c>
    </row>
    <row r="357" spans="1:22" x14ac:dyDescent="0.2">
      <c r="A357" s="9">
        <v>8409</v>
      </c>
      <c r="B357" s="9">
        <v>31</v>
      </c>
      <c r="C357" s="10" t="s">
        <v>3</v>
      </c>
      <c r="D357" s="10">
        <v>35</v>
      </c>
      <c r="E357" s="10" t="s">
        <v>115</v>
      </c>
      <c r="F357" s="11">
        <v>221.96</v>
      </c>
      <c r="G357" s="11">
        <v>0</v>
      </c>
      <c r="H357" s="11">
        <v>3001.7</v>
      </c>
      <c r="I357" s="11">
        <v>0</v>
      </c>
      <c r="J357" s="11">
        <v>2615.88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2" t="str">
        <f t="shared" si="25"/>
        <v>Frete</v>
      </c>
      <c r="Q357" s="14" t="str">
        <f>INDEX(Cadastro!$E$2:$E$9,MATCH(Banco!B357,Cadastro!$D$2:$D$9,0))</f>
        <v>Imperatriz</v>
      </c>
      <c r="R357" s="13">
        <f t="shared" si="26"/>
        <v>5839.54</v>
      </c>
      <c r="S357" s="13">
        <f t="shared" si="27"/>
        <v>5617.58</v>
      </c>
      <c r="T357" s="14" t="str">
        <f>IFERROR(INDEX(Cadastro!$H$2:$H$5,MATCH(Banco!D357,Cadastro!$G$2:$G$5,0)),"Outras Areas")</f>
        <v>Distribuição</v>
      </c>
      <c r="U357" s="37">
        <f t="shared" si="28"/>
        <v>5839.54</v>
      </c>
      <c r="V357" s="37">
        <f t="shared" si="29"/>
        <v>0</v>
      </c>
    </row>
    <row r="358" spans="1:22" s="10" customFormat="1" x14ac:dyDescent="0.2">
      <c r="A358" s="9">
        <v>8409</v>
      </c>
      <c r="B358" s="9">
        <v>73</v>
      </c>
      <c r="C358" s="10" t="s">
        <v>2</v>
      </c>
      <c r="D358" s="10">
        <v>30</v>
      </c>
      <c r="E358" s="10" t="s">
        <v>122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25964.69</v>
      </c>
      <c r="L358" s="11">
        <v>16573.82</v>
      </c>
      <c r="M358" s="11">
        <v>28739.54</v>
      </c>
      <c r="N358" s="11">
        <v>19708.36</v>
      </c>
      <c r="O358" s="11">
        <v>33190</v>
      </c>
      <c r="P358" s="12" t="str">
        <f t="shared" si="25"/>
        <v>Frete</v>
      </c>
      <c r="Q358" s="14" t="str">
        <f>INDEX(Cadastro!$E$2:$E$9,MATCH(Banco!B358,Cadastro!$D$2:$D$9,0))</f>
        <v>Ananindeua</v>
      </c>
      <c r="R358" s="13">
        <f t="shared" si="26"/>
        <v>124176.40999999999</v>
      </c>
      <c r="S358" s="13">
        <f t="shared" si="27"/>
        <v>124176.40999999999</v>
      </c>
      <c r="T358" s="14" t="str">
        <f>IFERROR(INDEX(Cadastro!$H$2:$H$5,MATCH(Banco!D358,Cadastro!$G$2:$G$5,0)),"Outras Areas")</f>
        <v>Outras Areas</v>
      </c>
      <c r="U358" s="37">
        <f t="shared" si="28"/>
        <v>0</v>
      </c>
      <c r="V358" s="37">
        <f t="shared" si="29"/>
        <v>124176.40999999999</v>
      </c>
    </row>
    <row r="359" spans="1:22" s="10" customFormat="1" x14ac:dyDescent="0.2">
      <c r="A359" s="9">
        <v>8409</v>
      </c>
      <c r="B359" s="9">
        <v>73</v>
      </c>
      <c r="C359" s="10" t="s">
        <v>2</v>
      </c>
      <c r="D359" s="10">
        <v>32</v>
      </c>
      <c r="E359" s="10" t="s">
        <v>123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7284.07</v>
      </c>
      <c r="M359" s="11">
        <v>0</v>
      </c>
      <c r="N359" s="11">
        <v>0</v>
      </c>
      <c r="O359" s="11">
        <v>140</v>
      </c>
      <c r="P359" s="12" t="str">
        <f t="shared" si="25"/>
        <v>Frete</v>
      </c>
      <c r="Q359" s="14" t="str">
        <f>INDEX(Cadastro!$E$2:$E$9,MATCH(Banco!B359,Cadastro!$D$2:$D$9,0))</f>
        <v>Ananindeua</v>
      </c>
      <c r="R359" s="13">
        <f t="shared" si="26"/>
        <v>7424.07</v>
      </c>
      <c r="S359" s="13">
        <f t="shared" si="27"/>
        <v>7424.07</v>
      </c>
      <c r="T359" s="14" t="str">
        <f>IFERROR(INDEX(Cadastro!$H$2:$H$5,MATCH(Banco!D359,Cadastro!$G$2:$G$5,0)),"Outras Areas")</f>
        <v>Outras Areas</v>
      </c>
      <c r="U359" s="37">
        <f t="shared" si="28"/>
        <v>0</v>
      </c>
      <c r="V359" s="37">
        <f t="shared" si="29"/>
        <v>7424.07</v>
      </c>
    </row>
    <row r="360" spans="1:22" x14ac:dyDescent="0.2">
      <c r="A360" s="9">
        <v>8409</v>
      </c>
      <c r="B360" s="9">
        <v>73</v>
      </c>
      <c r="C360" s="10" t="s">
        <v>2</v>
      </c>
      <c r="D360" s="10">
        <v>35</v>
      </c>
      <c r="E360" s="10" t="s">
        <v>124</v>
      </c>
      <c r="F360" s="11">
        <v>6166.73</v>
      </c>
      <c r="G360" s="11">
        <v>3499.97</v>
      </c>
      <c r="H360" s="11">
        <v>3301.65</v>
      </c>
      <c r="I360" s="11">
        <v>2206.9299999999998</v>
      </c>
      <c r="J360" s="11">
        <v>4233.55</v>
      </c>
      <c r="K360" s="11">
        <v>2540.91</v>
      </c>
      <c r="L360" s="11">
        <v>2366.04</v>
      </c>
      <c r="M360" s="11">
        <v>2706.81</v>
      </c>
      <c r="N360" s="11">
        <v>3088.18</v>
      </c>
      <c r="O360" s="11">
        <v>2238.61</v>
      </c>
      <c r="P360" s="12" t="str">
        <f t="shared" si="25"/>
        <v>Frete</v>
      </c>
      <c r="Q360" s="14" t="str">
        <f>INDEX(Cadastro!$E$2:$E$9,MATCH(Banco!B360,Cadastro!$D$2:$D$9,0))</f>
        <v>Ananindeua</v>
      </c>
      <c r="R360" s="13">
        <f t="shared" si="26"/>
        <v>32349.38</v>
      </c>
      <c r="S360" s="13">
        <f t="shared" si="27"/>
        <v>26182.65</v>
      </c>
      <c r="T360" s="14" t="str">
        <f>IFERROR(INDEX(Cadastro!$H$2:$H$5,MATCH(Banco!D360,Cadastro!$G$2:$G$5,0)),"Outras Areas")</f>
        <v>Distribuição</v>
      </c>
      <c r="U360" s="37">
        <f t="shared" si="28"/>
        <v>19408.829999999998</v>
      </c>
      <c r="V360" s="37">
        <f t="shared" si="29"/>
        <v>12940.550000000001</v>
      </c>
    </row>
    <row r="361" spans="1:22" s="10" customFormat="1" x14ac:dyDescent="0.2">
      <c r="A361" s="9">
        <v>8409</v>
      </c>
      <c r="B361" s="9">
        <v>73</v>
      </c>
      <c r="C361" s="10" t="s">
        <v>2</v>
      </c>
      <c r="D361" s="10">
        <v>36</v>
      </c>
      <c r="E361" s="10" t="s">
        <v>115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3733.12</v>
      </c>
      <c r="O361" s="11">
        <v>0</v>
      </c>
      <c r="P361" s="12" t="str">
        <f t="shared" si="25"/>
        <v>Frete</v>
      </c>
      <c r="Q361" s="14" t="str">
        <f>INDEX(Cadastro!$E$2:$E$9,MATCH(Banco!B361,Cadastro!$D$2:$D$9,0))</f>
        <v>Ananindeua</v>
      </c>
      <c r="R361" s="13">
        <f t="shared" si="26"/>
        <v>3733.12</v>
      </c>
      <c r="S361" s="13">
        <f t="shared" si="27"/>
        <v>3733.12</v>
      </c>
      <c r="T361" s="14" t="str">
        <f>IFERROR(INDEX(Cadastro!$H$2:$H$5,MATCH(Banco!D361,Cadastro!$G$2:$G$5,0)),"Outras Areas")</f>
        <v>Outras Areas</v>
      </c>
      <c r="U361" s="37">
        <f t="shared" si="28"/>
        <v>0</v>
      </c>
      <c r="V361" s="37">
        <f t="shared" si="29"/>
        <v>3733.12</v>
      </c>
    </row>
    <row r="362" spans="1:22" s="10" customFormat="1" x14ac:dyDescent="0.2">
      <c r="A362" s="9">
        <v>8409</v>
      </c>
      <c r="B362" s="9">
        <v>73</v>
      </c>
      <c r="C362" s="10" t="s">
        <v>2</v>
      </c>
      <c r="D362" s="10">
        <v>37</v>
      </c>
      <c r="E362" s="10" t="s">
        <v>115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2" t="str">
        <f t="shared" si="25"/>
        <v>Frete</v>
      </c>
      <c r="Q362" s="14" t="str">
        <f>INDEX(Cadastro!$E$2:$E$9,MATCH(Banco!B362,Cadastro!$D$2:$D$9,0))</f>
        <v>Ananindeua</v>
      </c>
      <c r="R362" s="13">
        <f t="shared" si="26"/>
        <v>0</v>
      </c>
      <c r="S362" s="13">
        <f t="shared" si="27"/>
        <v>0</v>
      </c>
      <c r="T362" s="14" t="str">
        <f>IFERROR(INDEX(Cadastro!$H$2:$H$5,MATCH(Banco!D362,Cadastro!$G$2:$G$5,0)),"Outras Areas")</f>
        <v>Outras Areas</v>
      </c>
      <c r="U362" s="37">
        <f t="shared" si="28"/>
        <v>0</v>
      </c>
      <c r="V362" s="37">
        <f t="shared" si="29"/>
        <v>0</v>
      </c>
    </row>
    <row r="363" spans="1:22" s="10" customFormat="1" x14ac:dyDescent="0.2">
      <c r="A363" s="9">
        <v>8409</v>
      </c>
      <c r="B363" s="9">
        <v>73</v>
      </c>
      <c r="C363" s="10" t="s">
        <v>2</v>
      </c>
      <c r="D363" s="10">
        <v>38</v>
      </c>
      <c r="E363" s="10" t="s">
        <v>125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15537.04</v>
      </c>
      <c r="M363" s="11">
        <v>0</v>
      </c>
      <c r="N363" s="11">
        <v>0</v>
      </c>
      <c r="O363" s="11">
        <v>0</v>
      </c>
      <c r="P363" s="12" t="str">
        <f t="shared" si="25"/>
        <v>Frete</v>
      </c>
      <c r="Q363" s="14" t="str">
        <f>INDEX(Cadastro!$E$2:$E$9,MATCH(Banco!B363,Cadastro!$D$2:$D$9,0))</f>
        <v>Ananindeua</v>
      </c>
      <c r="R363" s="13">
        <f t="shared" si="26"/>
        <v>15537.04</v>
      </c>
      <c r="S363" s="13">
        <f t="shared" si="27"/>
        <v>15537.04</v>
      </c>
      <c r="T363" s="14" t="str">
        <f>IFERROR(INDEX(Cadastro!$H$2:$H$5,MATCH(Banco!D363,Cadastro!$G$2:$G$5,0)),"Outras Areas")</f>
        <v>Outras Areas</v>
      </c>
      <c r="U363" s="37">
        <f t="shared" si="28"/>
        <v>0</v>
      </c>
      <c r="V363" s="37">
        <f t="shared" si="29"/>
        <v>15537.04</v>
      </c>
    </row>
    <row r="364" spans="1:22" s="10" customFormat="1" x14ac:dyDescent="0.2">
      <c r="A364" s="9">
        <v>8409</v>
      </c>
      <c r="B364" s="9">
        <v>73</v>
      </c>
      <c r="C364" s="10" t="s">
        <v>2</v>
      </c>
      <c r="D364" s="10">
        <v>39</v>
      </c>
      <c r="E364" s="10" t="s">
        <v>115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12556.58</v>
      </c>
      <c r="L364" s="11">
        <v>1990.2</v>
      </c>
      <c r="M364" s="11">
        <v>0</v>
      </c>
      <c r="N364" s="11">
        <v>0</v>
      </c>
      <c r="O364" s="11">
        <v>472.1</v>
      </c>
      <c r="P364" s="12" t="str">
        <f t="shared" si="25"/>
        <v>Frete</v>
      </c>
      <c r="Q364" s="14" t="str">
        <f>INDEX(Cadastro!$E$2:$E$9,MATCH(Banco!B364,Cadastro!$D$2:$D$9,0))</f>
        <v>Ananindeua</v>
      </c>
      <c r="R364" s="13">
        <f t="shared" si="26"/>
        <v>15018.880000000001</v>
      </c>
      <c r="S364" s="13">
        <f t="shared" si="27"/>
        <v>15018.880000000001</v>
      </c>
      <c r="T364" s="14" t="str">
        <f>IFERROR(INDEX(Cadastro!$H$2:$H$5,MATCH(Banco!D364,Cadastro!$G$2:$G$5,0)),"Outras Areas")</f>
        <v>Outras Areas</v>
      </c>
      <c r="U364" s="37">
        <f t="shared" si="28"/>
        <v>0</v>
      </c>
      <c r="V364" s="37">
        <f t="shared" si="29"/>
        <v>15018.880000000001</v>
      </c>
    </row>
    <row r="365" spans="1:22" x14ac:dyDescent="0.2">
      <c r="A365" s="9">
        <v>8409</v>
      </c>
      <c r="B365" s="9">
        <v>73</v>
      </c>
      <c r="C365" s="10" t="s">
        <v>3</v>
      </c>
      <c r="D365" s="10">
        <v>35</v>
      </c>
      <c r="E365" s="10" t="s">
        <v>124</v>
      </c>
      <c r="F365" s="11">
        <v>3639.49</v>
      </c>
      <c r="G365" s="11">
        <v>2100.15</v>
      </c>
      <c r="H365" s="11">
        <v>1915.79</v>
      </c>
      <c r="I365" s="11">
        <v>1171.2</v>
      </c>
      <c r="J365" s="11">
        <v>1941.47</v>
      </c>
      <c r="K365" s="11">
        <v>1304.33</v>
      </c>
      <c r="L365" s="11">
        <v>1200</v>
      </c>
      <c r="M365" s="11">
        <v>1550.69</v>
      </c>
      <c r="N365" s="11">
        <v>1869.64</v>
      </c>
      <c r="O365" s="11">
        <v>1132.93</v>
      </c>
      <c r="P365" s="12" t="str">
        <f t="shared" si="25"/>
        <v>Frete</v>
      </c>
      <c r="Q365" s="14" t="str">
        <f>INDEX(Cadastro!$E$2:$E$9,MATCH(Banco!B365,Cadastro!$D$2:$D$9,0))</f>
        <v>Ananindeua</v>
      </c>
      <c r="R365" s="13">
        <f t="shared" si="26"/>
        <v>17825.689999999999</v>
      </c>
      <c r="S365" s="13">
        <f t="shared" si="27"/>
        <v>14186.2</v>
      </c>
      <c r="T365" s="14" t="str">
        <f>IFERROR(INDEX(Cadastro!$H$2:$H$5,MATCH(Banco!D365,Cadastro!$G$2:$G$5,0)),"Outras Areas")</f>
        <v>Distribuição</v>
      </c>
      <c r="U365" s="37">
        <f t="shared" si="28"/>
        <v>10768.099999999999</v>
      </c>
      <c r="V365" s="37">
        <f t="shared" si="29"/>
        <v>7057.59</v>
      </c>
    </row>
    <row r="366" spans="1:22" x14ac:dyDescent="0.2">
      <c r="A366" s="9">
        <v>8409</v>
      </c>
      <c r="B366" s="9">
        <v>80</v>
      </c>
      <c r="C366" s="10" t="s">
        <v>3</v>
      </c>
      <c r="D366" s="10">
        <v>35</v>
      </c>
      <c r="E366" s="10" t="s">
        <v>126</v>
      </c>
      <c r="F366" s="11">
        <v>0</v>
      </c>
      <c r="G366" s="11">
        <v>0</v>
      </c>
      <c r="H366" s="11">
        <v>2881.72</v>
      </c>
      <c r="I366" s="11">
        <v>4275.82</v>
      </c>
      <c r="J366" s="11">
        <v>4115.1000000000004</v>
      </c>
      <c r="K366" s="11">
        <v>2879.47</v>
      </c>
      <c r="L366" s="11">
        <v>1027.32</v>
      </c>
      <c r="M366" s="11">
        <v>2475.04</v>
      </c>
      <c r="N366" s="11">
        <v>1228.26</v>
      </c>
      <c r="O366" s="11">
        <v>1619.99</v>
      </c>
      <c r="P366" s="12" t="str">
        <f t="shared" si="25"/>
        <v>Frete</v>
      </c>
      <c r="Q366" s="14" t="str">
        <f>INDEX(Cadastro!$E$2:$E$9,MATCH(Banco!B366,Cadastro!$D$2:$D$9,0))</f>
        <v>São Paulo ( Medicinal )</v>
      </c>
      <c r="R366" s="13">
        <f t="shared" si="26"/>
        <v>20502.719999999998</v>
      </c>
      <c r="S366" s="13">
        <f t="shared" si="27"/>
        <v>20502.719999999998</v>
      </c>
      <c r="T366" s="14" t="str">
        <f>IFERROR(INDEX(Cadastro!$H$2:$H$5,MATCH(Banco!D366,Cadastro!$G$2:$G$5,0)),"Outras Areas")</f>
        <v>Distribuição</v>
      </c>
      <c r="U366" s="37">
        <f t="shared" si="28"/>
        <v>11272.64</v>
      </c>
      <c r="V366" s="37">
        <f t="shared" si="29"/>
        <v>9230.08</v>
      </c>
    </row>
    <row r="367" spans="1:22" x14ac:dyDescent="0.2">
      <c r="A367" s="9">
        <v>8409</v>
      </c>
      <c r="B367" s="9">
        <v>93</v>
      </c>
      <c r="C367" s="10" t="s">
        <v>2</v>
      </c>
      <c r="D367" s="10">
        <v>35</v>
      </c>
      <c r="E367" s="10" t="s">
        <v>115</v>
      </c>
      <c r="F367" s="11">
        <v>1354.01</v>
      </c>
      <c r="G367" s="11">
        <v>1145.4100000000001</v>
      </c>
      <c r="H367" s="11">
        <v>1426.17</v>
      </c>
      <c r="I367" s="11">
        <v>1569.03</v>
      </c>
      <c r="J367" s="11">
        <v>1374.28</v>
      </c>
      <c r="K367" s="11">
        <v>778.66</v>
      </c>
      <c r="L367" s="11">
        <v>792.78</v>
      </c>
      <c r="M367" s="11">
        <v>849.09</v>
      </c>
      <c r="N367" s="11">
        <v>904.04</v>
      </c>
      <c r="O367" s="11">
        <v>1050.72</v>
      </c>
      <c r="P367" s="12" t="str">
        <f t="shared" si="25"/>
        <v>Frete</v>
      </c>
      <c r="Q367" s="14" t="str">
        <f>INDEX(Cadastro!$E$2:$E$9,MATCH(Banco!B367,Cadastro!$D$2:$D$9,0))</f>
        <v>Pernambuco</v>
      </c>
      <c r="R367" s="13">
        <f t="shared" si="26"/>
        <v>11244.19</v>
      </c>
      <c r="S367" s="13">
        <f t="shared" si="27"/>
        <v>9890.1799999999985</v>
      </c>
      <c r="T367" s="14" t="str">
        <f>IFERROR(INDEX(Cadastro!$H$2:$H$5,MATCH(Banco!D367,Cadastro!$G$2:$G$5,0)),"Outras Areas")</f>
        <v>Distribuição</v>
      </c>
      <c r="U367" s="37">
        <f t="shared" si="28"/>
        <v>6868.9</v>
      </c>
      <c r="V367" s="37">
        <f t="shared" si="29"/>
        <v>4375.29</v>
      </c>
    </row>
    <row r="368" spans="1:22" x14ac:dyDescent="0.2">
      <c r="A368" s="9">
        <v>8409</v>
      </c>
      <c r="B368" s="9">
        <v>93</v>
      </c>
      <c r="C368" s="10" t="s">
        <v>3</v>
      </c>
      <c r="D368" s="10">
        <v>35</v>
      </c>
      <c r="E368" s="10" t="s">
        <v>115</v>
      </c>
      <c r="F368" s="11">
        <v>580.28</v>
      </c>
      <c r="G368" s="11">
        <v>490.91</v>
      </c>
      <c r="H368" s="11">
        <v>401.74</v>
      </c>
      <c r="I368" s="11">
        <v>441.98</v>
      </c>
      <c r="J368" s="11">
        <v>387.12</v>
      </c>
      <c r="K368" s="11">
        <v>219.34</v>
      </c>
      <c r="L368" s="11">
        <v>205.5</v>
      </c>
      <c r="M368" s="11">
        <v>239.18</v>
      </c>
      <c r="N368" s="11">
        <v>254.66</v>
      </c>
      <c r="O368" s="11">
        <v>315.7</v>
      </c>
      <c r="P368" s="12" t="str">
        <f t="shared" si="25"/>
        <v>Frete</v>
      </c>
      <c r="Q368" s="14" t="str">
        <f>INDEX(Cadastro!$E$2:$E$9,MATCH(Banco!B368,Cadastro!$D$2:$D$9,0))</f>
        <v>Pernambuco</v>
      </c>
      <c r="R368" s="13">
        <f t="shared" si="26"/>
        <v>3536.41</v>
      </c>
      <c r="S368" s="13">
        <f t="shared" si="27"/>
        <v>2956.1299999999997</v>
      </c>
      <c r="T368" s="14" t="str">
        <f>IFERROR(INDEX(Cadastro!$H$2:$H$5,MATCH(Banco!D368,Cadastro!$G$2:$G$5,0)),"Outras Areas")</f>
        <v>Distribuição</v>
      </c>
      <c r="U368" s="37">
        <f t="shared" si="28"/>
        <v>2302.0300000000002</v>
      </c>
      <c r="V368" s="37">
        <f t="shared" si="29"/>
        <v>1234.3799999999999</v>
      </c>
    </row>
    <row r="369" spans="1:22" x14ac:dyDescent="0.2">
      <c r="A369" s="9">
        <v>8410</v>
      </c>
      <c r="B369" s="9">
        <v>20</v>
      </c>
      <c r="C369" s="10" t="s">
        <v>2</v>
      </c>
      <c r="D369" s="10">
        <v>35</v>
      </c>
      <c r="E369" s="10" t="s">
        <v>127</v>
      </c>
      <c r="F369" s="11">
        <v>2586.84</v>
      </c>
      <c r="G369" s="11">
        <v>1913.88</v>
      </c>
      <c r="H369" s="11">
        <v>2579.08</v>
      </c>
      <c r="I369" s="11">
        <v>1788</v>
      </c>
      <c r="J369" s="11">
        <v>2018.88</v>
      </c>
      <c r="K369" s="11">
        <v>2018.88</v>
      </c>
      <c r="L369" s="11">
        <v>2243.1999999999998</v>
      </c>
      <c r="M369" s="11">
        <v>1775.48</v>
      </c>
      <c r="N369" s="11">
        <v>1909.12</v>
      </c>
      <c r="O369" s="11">
        <v>1909.12</v>
      </c>
      <c r="P369" s="12" t="str">
        <f t="shared" si="25"/>
        <v>Frete</v>
      </c>
      <c r="Q369" s="14" t="str">
        <f>INDEX(Cadastro!$E$2:$E$9,MATCH(Banco!B369,Cadastro!$D$2:$D$9,0))</f>
        <v>Parauapebas</v>
      </c>
      <c r="R369" s="13">
        <f t="shared" si="26"/>
        <v>20742.48</v>
      </c>
      <c r="S369" s="13">
        <f t="shared" si="27"/>
        <v>18155.64</v>
      </c>
      <c r="T369" s="14" t="str">
        <f>IFERROR(INDEX(Cadastro!$H$2:$H$5,MATCH(Banco!D369,Cadastro!$G$2:$G$5,0)),"Outras Areas")</f>
        <v>Distribuição</v>
      </c>
      <c r="U369" s="37">
        <f t="shared" si="28"/>
        <v>10886.68</v>
      </c>
      <c r="V369" s="37">
        <f t="shared" si="29"/>
        <v>9855.7999999999993</v>
      </c>
    </row>
    <row r="370" spans="1:22" x14ac:dyDescent="0.2">
      <c r="A370" s="9">
        <v>8410</v>
      </c>
      <c r="B370" s="9">
        <v>20</v>
      </c>
      <c r="C370" s="10" t="s">
        <v>3</v>
      </c>
      <c r="D370" s="10">
        <v>35</v>
      </c>
      <c r="E370" s="10" t="s">
        <v>127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2" t="str">
        <f t="shared" si="25"/>
        <v>Frete</v>
      </c>
      <c r="Q370" s="14" t="str">
        <f>INDEX(Cadastro!$E$2:$E$9,MATCH(Banco!B370,Cadastro!$D$2:$D$9,0))</f>
        <v>Parauapebas</v>
      </c>
      <c r="R370" s="13">
        <f t="shared" si="26"/>
        <v>0</v>
      </c>
      <c r="S370" s="13">
        <f t="shared" si="27"/>
        <v>0</v>
      </c>
      <c r="T370" s="14" t="str">
        <f>IFERROR(INDEX(Cadastro!$H$2:$H$5,MATCH(Banco!D370,Cadastro!$G$2:$G$5,0)),"Outras Areas")</f>
        <v>Distribuição</v>
      </c>
      <c r="U370" s="37">
        <f t="shared" si="28"/>
        <v>0</v>
      </c>
      <c r="V370" s="37">
        <f t="shared" si="29"/>
        <v>0</v>
      </c>
    </row>
    <row r="371" spans="1:22" s="10" customFormat="1" x14ac:dyDescent="0.2">
      <c r="A371" s="9">
        <v>8410</v>
      </c>
      <c r="B371" s="9">
        <v>28</v>
      </c>
      <c r="C371" s="10" t="s">
        <v>2</v>
      </c>
      <c r="D371" s="10">
        <v>29</v>
      </c>
      <c r="E371" s="10" t="s">
        <v>127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2" t="str">
        <f t="shared" si="25"/>
        <v>Frete</v>
      </c>
      <c r="Q371" s="14" t="str">
        <f>INDEX(Cadastro!$E$2:$E$9,MATCH(Banco!B371,Cadastro!$D$2:$D$9,0))</f>
        <v>São Paulo ( Industrial )</v>
      </c>
      <c r="R371" s="13">
        <f t="shared" si="26"/>
        <v>0</v>
      </c>
      <c r="S371" s="13">
        <f t="shared" si="27"/>
        <v>0</v>
      </c>
      <c r="T371" s="14" t="str">
        <f>IFERROR(INDEX(Cadastro!$H$2:$H$5,MATCH(Banco!D371,Cadastro!$G$2:$G$5,0)),"Outras Areas")</f>
        <v>Distribuição</v>
      </c>
      <c r="U371" s="37">
        <f t="shared" si="28"/>
        <v>0</v>
      </c>
      <c r="V371" s="37">
        <f t="shared" si="29"/>
        <v>0</v>
      </c>
    </row>
    <row r="372" spans="1:22" x14ac:dyDescent="0.2">
      <c r="A372" s="9">
        <v>8410</v>
      </c>
      <c r="B372" s="9">
        <v>28</v>
      </c>
      <c r="C372" s="10" t="s">
        <v>2</v>
      </c>
      <c r="D372" s="10">
        <v>35</v>
      </c>
      <c r="E372" s="10" t="s">
        <v>127</v>
      </c>
      <c r="F372" s="11">
        <v>802.81</v>
      </c>
      <c r="G372" s="11">
        <v>0</v>
      </c>
      <c r="H372" s="11">
        <v>264.92</v>
      </c>
      <c r="I372" s="11">
        <v>0</v>
      </c>
      <c r="J372" s="11">
        <v>343.2</v>
      </c>
      <c r="K372" s="11">
        <v>1027.69</v>
      </c>
      <c r="L372" s="11">
        <v>1125.23</v>
      </c>
      <c r="M372" s="11">
        <v>1782.6</v>
      </c>
      <c r="N372" s="11">
        <v>1146.05</v>
      </c>
      <c r="O372" s="11">
        <v>479.31</v>
      </c>
      <c r="P372" s="12" t="str">
        <f t="shared" si="25"/>
        <v>Frete</v>
      </c>
      <c r="Q372" s="14" t="str">
        <f>INDEX(Cadastro!$E$2:$E$9,MATCH(Banco!B372,Cadastro!$D$2:$D$9,0))</f>
        <v>São Paulo ( Industrial )</v>
      </c>
      <c r="R372" s="13">
        <f t="shared" si="26"/>
        <v>6971.81</v>
      </c>
      <c r="S372" s="13">
        <f t="shared" si="27"/>
        <v>6169</v>
      </c>
      <c r="T372" s="14" t="str">
        <f>IFERROR(INDEX(Cadastro!$H$2:$H$5,MATCH(Banco!D372,Cadastro!$G$2:$G$5,0)),"Outras Areas")</f>
        <v>Distribuição</v>
      </c>
      <c r="U372" s="37">
        <f t="shared" si="28"/>
        <v>1410.93</v>
      </c>
      <c r="V372" s="37">
        <f t="shared" si="29"/>
        <v>5560.88</v>
      </c>
    </row>
    <row r="373" spans="1:22" x14ac:dyDescent="0.2">
      <c r="A373" s="9">
        <v>8410</v>
      </c>
      <c r="B373" s="9">
        <v>73</v>
      </c>
      <c r="C373" s="10" t="s">
        <v>2</v>
      </c>
      <c r="D373" s="10">
        <v>35</v>
      </c>
      <c r="E373" s="10" t="s">
        <v>127</v>
      </c>
      <c r="F373" s="11">
        <v>7399.68</v>
      </c>
      <c r="G373" s="11">
        <v>3582.11</v>
      </c>
      <c r="H373" s="11">
        <v>0</v>
      </c>
      <c r="I373" s="11">
        <v>0</v>
      </c>
      <c r="J373" s="11">
        <v>0</v>
      </c>
      <c r="K373" s="11">
        <v>0</v>
      </c>
      <c r="L373" s="11">
        <v>2469.54</v>
      </c>
      <c r="M373" s="11">
        <v>1234.77</v>
      </c>
      <c r="N373" s="11">
        <v>0</v>
      </c>
      <c r="O373" s="11">
        <v>2469.54</v>
      </c>
      <c r="P373" s="12" t="str">
        <f t="shared" si="25"/>
        <v>Frete</v>
      </c>
      <c r="Q373" s="14" t="str">
        <f>INDEX(Cadastro!$E$2:$E$9,MATCH(Banco!B373,Cadastro!$D$2:$D$9,0))</f>
        <v>Ananindeua</v>
      </c>
      <c r="R373" s="13">
        <f t="shared" si="26"/>
        <v>17155.640000000003</v>
      </c>
      <c r="S373" s="13">
        <f t="shared" si="27"/>
        <v>9755.9599999999991</v>
      </c>
      <c r="T373" s="14" t="str">
        <f>IFERROR(INDEX(Cadastro!$H$2:$H$5,MATCH(Banco!D373,Cadastro!$G$2:$G$5,0)),"Outras Areas")</f>
        <v>Distribuição</v>
      </c>
      <c r="U373" s="37">
        <f t="shared" si="28"/>
        <v>10981.79</v>
      </c>
      <c r="V373" s="37">
        <f t="shared" si="29"/>
        <v>6173.85</v>
      </c>
    </row>
    <row r="374" spans="1:22" x14ac:dyDescent="0.2">
      <c r="A374" s="9">
        <v>8410</v>
      </c>
      <c r="B374" s="9">
        <v>73</v>
      </c>
      <c r="C374" s="10" t="s">
        <v>3</v>
      </c>
      <c r="D374" s="10">
        <v>35</v>
      </c>
      <c r="E374" s="10" t="s">
        <v>127</v>
      </c>
      <c r="F374" s="11">
        <v>4613.28</v>
      </c>
      <c r="G374" s="11">
        <v>2458.15</v>
      </c>
      <c r="H374" s="11">
        <v>0</v>
      </c>
      <c r="I374" s="11">
        <v>0</v>
      </c>
      <c r="J374" s="11">
        <v>0</v>
      </c>
      <c r="K374" s="11">
        <v>0</v>
      </c>
      <c r="L374" s="11">
        <v>1817.94</v>
      </c>
      <c r="M374" s="11">
        <v>908.97</v>
      </c>
      <c r="N374" s="11">
        <v>0</v>
      </c>
      <c r="O374" s="11">
        <v>1817.94</v>
      </c>
      <c r="P374" s="12" t="str">
        <f t="shared" si="25"/>
        <v>Frete</v>
      </c>
      <c r="Q374" s="14" t="str">
        <f>INDEX(Cadastro!$E$2:$E$9,MATCH(Banco!B374,Cadastro!$D$2:$D$9,0))</f>
        <v>Ananindeua</v>
      </c>
      <c r="R374" s="13">
        <f t="shared" si="26"/>
        <v>11616.28</v>
      </c>
      <c r="S374" s="13">
        <f t="shared" si="27"/>
        <v>7003</v>
      </c>
      <c r="T374" s="14" t="str">
        <f>IFERROR(INDEX(Cadastro!$H$2:$H$5,MATCH(Banco!D374,Cadastro!$G$2:$G$5,0)),"Outras Areas")</f>
        <v>Distribuição</v>
      </c>
      <c r="U374" s="37">
        <f t="shared" si="28"/>
        <v>7071.43</v>
      </c>
      <c r="V374" s="37">
        <f t="shared" si="29"/>
        <v>4544.8500000000004</v>
      </c>
    </row>
    <row r="375" spans="1:22" x14ac:dyDescent="0.2">
      <c r="A375" s="9">
        <v>8410</v>
      </c>
      <c r="B375" s="9">
        <v>80</v>
      </c>
      <c r="C375" s="10" t="s">
        <v>3</v>
      </c>
      <c r="D375" s="10">
        <v>35</v>
      </c>
      <c r="E375" s="10" t="s">
        <v>127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2" t="str">
        <f t="shared" si="25"/>
        <v>Frete</v>
      </c>
      <c r="Q375" s="14" t="str">
        <f>INDEX(Cadastro!$E$2:$E$9,MATCH(Banco!B375,Cadastro!$D$2:$D$9,0))</f>
        <v>São Paulo ( Medicinal )</v>
      </c>
      <c r="R375" s="13">
        <f t="shared" si="26"/>
        <v>0</v>
      </c>
      <c r="S375" s="13">
        <f t="shared" si="27"/>
        <v>0</v>
      </c>
      <c r="T375" s="14" t="str">
        <f>IFERROR(INDEX(Cadastro!$H$2:$H$5,MATCH(Banco!D375,Cadastro!$G$2:$G$5,0)),"Outras Areas")</f>
        <v>Distribuição</v>
      </c>
      <c r="U375" s="37">
        <f t="shared" si="28"/>
        <v>0</v>
      </c>
      <c r="V375" s="37">
        <f t="shared" si="29"/>
        <v>0</v>
      </c>
    </row>
    <row r="376" spans="1:22" x14ac:dyDescent="0.2">
      <c r="A376" s="9">
        <v>8410</v>
      </c>
      <c r="B376" s="9">
        <v>93</v>
      </c>
      <c r="C376" s="10" t="s">
        <v>2</v>
      </c>
      <c r="D376" s="10">
        <v>35</v>
      </c>
      <c r="E376" s="10" t="s">
        <v>127</v>
      </c>
      <c r="F376" s="11">
        <v>382.59</v>
      </c>
      <c r="G376" s="11">
        <v>281.88</v>
      </c>
      <c r="H376" s="11">
        <v>248.66</v>
      </c>
      <c r="I376" s="11">
        <v>490.9</v>
      </c>
      <c r="J376" s="11">
        <v>0</v>
      </c>
      <c r="K376" s="11">
        <v>518.74</v>
      </c>
      <c r="L376" s="11">
        <v>401.59</v>
      </c>
      <c r="M376" s="11">
        <v>520.38</v>
      </c>
      <c r="N376" s="11">
        <v>623.89</v>
      </c>
      <c r="O376" s="11">
        <v>622.25</v>
      </c>
      <c r="P376" s="12" t="str">
        <f t="shared" si="25"/>
        <v>Frete</v>
      </c>
      <c r="Q376" s="14" t="str">
        <f>INDEX(Cadastro!$E$2:$E$9,MATCH(Banco!B376,Cadastro!$D$2:$D$9,0))</f>
        <v>Pernambuco</v>
      </c>
      <c r="R376" s="13">
        <f t="shared" si="26"/>
        <v>4090.88</v>
      </c>
      <c r="S376" s="13">
        <f t="shared" si="27"/>
        <v>3708.2899999999995</v>
      </c>
      <c r="T376" s="14" t="str">
        <f>IFERROR(INDEX(Cadastro!$H$2:$H$5,MATCH(Banco!D376,Cadastro!$G$2:$G$5,0)),"Outras Areas")</f>
        <v>Distribuição</v>
      </c>
      <c r="U376" s="37">
        <f t="shared" si="28"/>
        <v>1404.03</v>
      </c>
      <c r="V376" s="37">
        <f t="shared" si="29"/>
        <v>2686.85</v>
      </c>
    </row>
    <row r="377" spans="1:22" x14ac:dyDescent="0.2">
      <c r="A377" s="9">
        <v>8410</v>
      </c>
      <c r="B377" s="9">
        <v>93</v>
      </c>
      <c r="C377" s="10" t="s">
        <v>3</v>
      </c>
      <c r="D377" s="10">
        <v>35</v>
      </c>
      <c r="E377" s="10" t="s">
        <v>127</v>
      </c>
      <c r="F377" s="11">
        <v>182.53</v>
      </c>
      <c r="G377" s="11">
        <v>120.81</v>
      </c>
      <c r="H377" s="11">
        <v>101.56</v>
      </c>
      <c r="I377" s="11">
        <v>200.51</v>
      </c>
      <c r="J377" s="11">
        <v>438.91</v>
      </c>
      <c r="K377" s="11">
        <v>146.12</v>
      </c>
      <c r="L377" s="11">
        <v>113.12</v>
      </c>
      <c r="M377" s="11">
        <v>146.59</v>
      </c>
      <c r="N377" s="11">
        <v>175.74</v>
      </c>
      <c r="O377" s="11">
        <v>155.56</v>
      </c>
      <c r="P377" s="12" t="str">
        <f t="shared" si="25"/>
        <v>Frete</v>
      </c>
      <c r="Q377" s="14" t="str">
        <f>INDEX(Cadastro!$E$2:$E$9,MATCH(Banco!B377,Cadastro!$D$2:$D$9,0))</f>
        <v>Pernambuco</v>
      </c>
      <c r="R377" s="13">
        <f t="shared" si="26"/>
        <v>1781.4499999999998</v>
      </c>
      <c r="S377" s="13">
        <f t="shared" si="27"/>
        <v>1598.9199999999998</v>
      </c>
      <c r="T377" s="14" t="str">
        <f>IFERROR(INDEX(Cadastro!$H$2:$H$5,MATCH(Banco!D377,Cadastro!$G$2:$G$5,0)),"Outras Areas")</f>
        <v>Distribuição</v>
      </c>
      <c r="U377" s="37">
        <f t="shared" si="28"/>
        <v>1044.3200000000002</v>
      </c>
      <c r="V377" s="37">
        <f t="shared" si="29"/>
        <v>737.13000000000011</v>
      </c>
    </row>
    <row r="378" spans="1:22" x14ac:dyDescent="0.2">
      <c r="A378" s="9">
        <v>8411</v>
      </c>
      <c r="B378" s="9">
        <v>20</v>
      </c>
      <c r="C378" s="10" t="s">
        <v>2</v>
      </c>
      <c r="D378" s="10">
        <v>35</v>
      </c>
      <c r="E378" s="10" t="s">
        <v>128</v>
      </c>
      <c r="F378" s="11">
        <v>0</v>
      </c>
      <c r="G378" s="11">
        <v>1809.54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2" t="str">
        <f t="shared" si="25"/>
        <v>Frete</v>
      </c>
      <c r="Q378" s="14" t="str">
        <f>INDEX(Cadastro!$E$2:$E$9,MATCH(Banco!B378,Cadastro!$D$2:$D$9,0))</f>
        <v>Parauapebas</v>
      </c>
      <c r="R378" s="13">
        <f t="shared" si="26"/>
        <v>1809.54</v>
      </c>
      <c r="S378" s="13">
        <f t="shared" si="27"/>
        <v>1809.54</v>
      </c>
      <c r="T378" s="14" t="str">
        <f>IFERROR(INDEX(Cadastro!$H$2:$H$5,MATCH(Banco!D378,Cadastro!$G$2:$G$5,0)),"Outras Areas")</f>
        <v>Distribuição</v>
      </c>
      <c r="U378" s="37">
        <f t="shared" si="28"/>
        <v>1809.54</v>
      </c>
      <c r="V378" s="37">
        <f t="shared" si="29"/>
        <v>0</v>
      </c>
    </row>
    <row r="379" spans="1:22" s="10" customFormat="1" x14ac:dyDescent="0.2">
      <c r="A379" s="9">
        <v>8411</v>
      </c>
      <c r="B379" s="9">
        <v>28</v>
      </c>
      <c r="C379" s="10" t="s">
        <v>2</v>
      </c>
      <c r="D379" s="10">
        <v>29</v>
      </c>
      <c r="E379" s="10" t="s">
        <v>128</v>
      </c>
      <c r="F379" s="11">
        <v>0</v>
      </c>
      <c r="G379" s="11">
        <v>268</v>
      </c>
      <c r="H379" s="11">
        <v>23407</v>
      </c>
      <c r="I379" s="11">
        <v>35025.360000000001</v>
      </c>
      <c r="J379" s="11">
        <v>19262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2" t="str">
        <f t="shared" si="25"/>
        <v>Frete</v>
      </c>
      <c r="Q379" s="14" t="str">
        <f>INDEX(Cadastro!$E$2:$E$9,MATCH(Banco!B379,Cadastro!$D$2:$D$9,0))</f>
        <v>São Paulo ( Industrial )</v>
      </c>
      <c r="R379" s="13">
        <f t="shared" si="26"/>
        <v>77962.36</v>
      </c>
      <c r="S379" s="13">
        <f t="shared" si="27"/>
        <v>77962.36</v>
      </c>
      <c r="T379" s="14" t="str">
        <f>IFERROR(INDEX(Cadastro!$H$2:$H$5,MATCH(Banco!D379,Cadastro!$G$2:$G$5,0)),"Outras Areas")</f>
        <v>Distribuição</v>
      </c>
      <c r="U379" s="37">
        <f t="shared" si="28"/>
        <v>77962.36</v>
      </c>
      <c r="V379" s="37">
        <f t="shared" si="29"/>
        <v>0</v>
      </c>
    </row>
    <row r="380" spans="1:22" x14ac:dyDescent="0.2">
      <c r="A380" s="9">
        <v>8411</v>
      </c>
      <c r="B380" s="9">
        <v>28</v>
      </c>
      <c r="C380" s="10" t="s">
        <v>2</v>
      </c>
      <c r="D380" s="10">
        <v>35</v>
      </c>
      <c r="E380" s="10" t="s">
        <v>128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2268.75</v>
      </c>
      <c r="O380" s="11">
        <v>0</v>
      </c>
      <c r="P380" s="12" t="str">
        <f t="shared" si="25"/>
        <v>Frete</v>
      </c>
      <c r="Q380" s="14" t="str">
        <f>INDEX(Cadastro!$E$2:$E$9,MATCH(Banco!B380,Cadastro!$D$2:$D$9,0))</f>
        <v>São Paulo ( Industrial )</v>
      </c>
      <c r="R380" s="13">
        <f t="shared" si="26"/>
        <v>2268.75</v>
      </c>
      <c r="S380" s="13">
        <f t="shared" si="27"/>
        <v>2268.75</v>
      </c>
      <c r="T380" s="14" t="str">
        <f>IFERROR(INDEX(Cadastro!$H$2:$H$5,MATCH(Banco!D380,Cadastro!$G$2:$G$5,0)),"Outras Areas")</f>
        <v>Distribuição</v>
      </c>
      <c r="U380" s="37">
        <f t="shared" si="28"/>
        <v>0</v>
      </c>
      <c r="V380" s="37">
        <f t="shared" si="29"/>
        <v>2268.75</v>
      </c>
    </row>
    <row r="381" spans="1:22" s="10" customFormat="1" x14ac:dyDescent="0.2">
      <c r="A381" s="9">
        <v>8411</v>
      </c>
      <c r="B381" s="9">
        <v>73</v>
      </c>
      <c r="C381" s="10" t="s">
        <v>2</v>
      </c>
      <c r="D381" s="10">
        <v>29</v>
      </c>
      <c r="E381" s="10" t="s">
        <v>128</v>
      </c>
      <c r="F381" s="11">
        <v>26150</v>
      </c>
      <c r="G381" s="11">
        <v>13835.42</v>
      </c>
      <c r="H381" s="11">
        <v>39980</v>
      </c>
      <c r="I381" s="11">
        <v>17950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2" t="str">
        <f t="shared" si="25"/>
        <v>Frete</v>
      </c>
      <c r="Q381" s="14" t="str">
        <f>INDEX(Cadastro!$E$2:$E$9,MATCH(Banco!B381,Cadastro!$D$2:$D$9,0))</f>
        <v>Ananindeua</v>
      </c>
      <c r="R381" s="13">
        <f t="shared" si="26"/>
        <v>97915.42</v>
      </c>
      <c r="S381" s="13">
        <f t="shared" si="27"/>
        <v>71765.42</v>
      </c>
      <c r="T381" s="14" t="str">
        <f>IFERROR(INDEX(Cadastro!$H$2:$H$5,MATCH(Banco!D381,Cadastro!$G$2:$G$5,0)),"Outras Areas")</f>
        <v>Distribuição</v>
      </c>
      <c r="U381" s="37">
        <f t="shared" si="28"/>
        <v>97915.42</v>
      </c>
      <c r="V381" s="37">
        <f t="shared" si="29"/>
        <v>0</v>
      </c>
    </row>
    <row r="382" spans="1:22" x14ac:dyDescent="0.2">
      <c r="A382" s="9">
        <v>8411</v>
      </c>
      <c r="B382" s="9">
        <v>73</v>
      </c>
      <c r="C382" s="10" t="s">
        <v>2</v>
      </c>
      <c r="D382" s="10">
        <v>35</v>
      </c>
      <c r="E382" s="10" t="s">
        <v>129</v>
      </c>
      <c r="F382" s="11">
        <v>0</v>
      </c>
      <c r="G382" s="11">
        <v>0</v>
      </c>
      <c r="H382" s="11">
        <v>0</v>
      </c>
      <c r="I382" s="11">
        <v>0</v>
      </c>
      <c r="J382" s="11">
        <v>300</v>
      </c>
      <c r="K382" s="11">
        <v>0</v>
      </c>
      <c r="L382" s="11">
        <v>38800</v>
      </c>
      <c r="M382" s="11">
        <v>48300</v>
      </c>
      <c r="N382" s="11">
        <v>6545.45</v>
      </c>
      <c r="O382" s="11">
        <v>56718.75</v>
      </c>
      <c r="P382" s="12" t="str">
        <f t="shared" si="25"/>
        <v>Frete</v>
      </c>
      <c r="Q382" s="14" t="str">
        <f>INDEX(Cadastro!$E$2:$E$9,MATCH(Banco!B382,Cadastro!$D$2:$D$9,0))</f>
        <v>Ananindeua</v>
      </c>
      <c r="R382" s="13">
        <f t="shared" si="26"/>
        <v>150664.20000000001</v>
      </c>
      <c r="S382" s="13">
        <f t="shared" si="27"/>
        <v>150664.20000000001</v>
      </c>
      <c r="T382" s="14" t="str">
        <f>IFERROR(INDEX(Cadastro!$H$2:$H$5,MATCH(Banco!D382,Cadastro!$G$2:$G$5,0)),"Outras Areas")</f>
        <v>Distribuição</v>
      </c>
      <c r="U382" s="37">
        <f t="shared" si="28"/>
        <v>300</v>
      </c>
      <c r="V382" s="37">
        <f t="shared" si="29"/>
        <v>150364.20000000001</v>
      </c>
    </row>
    <row r="383" spans="1:22" x14ac:dyDescent="0.2">
      <c r="A383" s="9">
        <v>8412</v>
      </c>
      <c r="B383" s="9">
        <v>20</v>
      </c>
      <c r="C383" s="10" t="s">
        <v>2</v>
      </c>
      <c r="D383" s="10">
        <v>35</v>
      </c>
      <c r="E383" s="10" t="s">
        <v>26</v>
      </c>
      <c r="F383" s="11">
        <v>0</v>
      </c>
      <c r="G383" s="11">
        <v>1662.59</v>
      </c>
      <c r="H383" s="11">
        <v>10080</v>
      </c>
      <c r="I383" s="11">
        <v>-10080</v>
      </c>
      <c r="J383" s="11">
        <v>4661.04</v>
      </c>
      <c r="K383" s="11">
        <v>0</v>
      </c>
      <c r="L383" s="11">
        <v>0</v>
      </c>
      <c r="M383" s="11">
        <v>2170.4899999999998</v>
      </c>
      <c r="N383" s="11">
        <v>-6319.13</v>
      </c>
      <c r="O383" s="11">
        <v>952.88</v>
      </c>
      <c r="P383" s="12" t="str">
        <f t="shared" si="25"/>
        <v>Frete</v>
      </c>
      <c r="Q383" s="14" t="str">
        <f>INDEX(Cadastro!$E$2:$E$9,MATCH(Banco!B383,Cadastro!$D$2:$D$9,0))</f>
        <v>Parauapebas</v>
      </c>
      <c r="R383" s="13">
        <f t="shared" si="26"/>
        <v>3127.869999999999</v>
      </c>
      <c r="S383" s="13">
        <f t="shared" si="27"/>
        <v>3127.869999999999</v>
      </c>
      <c r="T383" s="14" t="str">
        <f>IFERROR(INDEX(Cadastro!$H$2:$H$5,MATCH(Banco!D383,Cadastro!$G$2:$G$5,0)),"Outras Areas")</f>
        <v>Distribuição</v>
      </c>
      <c r="U383" s="37">
        <f t="shared" si="28"/>
        <v>6323.63</v>
      </c>
      <c r="V383" s="37">
        <f t="shared" si="29"/>
        <v>-3195.76</v>
      </c>
    </row>
    <row r="384" spans="1:22" x14ac:dyDescent="0.2">
      <c r="A384" s="9">
        <v>8412</v>
      </c>
      <c r="B384" s="9">
        <v>20</v>
      </c>
      <c r="C384" s="10" t="s">
        <v>3</v>
      </c>
      <c r="D384" s="10">
        <v>35</v>
      </c>
      <c r="E384" s="10" t="s">
        <v>26</v>
      </c>
      <c r="F384" s="11">
        <v>0</v>
      </c>
      <c r="G384" s="11">
        <v>0</v>
      </c>
      <c r="H384" s="11">
        <v>1920</v>
      </c>
      <c r="I384" s="11">
        <v>-1920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2" t="str">
        <f t="shared" si="25"/>
        <v>Frete</v>
      </c>
      <c r="Q384" s="14" t="str">
        <f>INDEX(Cadastro!$E$2:$E$9,MATCH(Banco!B384,Cadastro!$D$2:$D$9,0))</f>
        <v>Parauapebas</v>
      </c>
      <c r="R384" s="13">
        <f t="shared" si="26"/>
        <v>0</v>
      </c>
      <c r="S384" s="13">
        <f t="shared" si="27"/>
        <v>0</v>
      </c>
      <c r="T384" s="14" t="str">
        <f>IFERROR(INDEX(Cadastro!$H$2:$H$5,MATCH(Banco!D384,Cadastro!$G$2:$G$5,0)),"Outras Areas")</f>
        <v>Distribuição</v>
      </c>
      <c r="U384" s="37">
        <f t="shared" si="28"/>
        <v>0</v>
      </c>
      <c r="V384" s="37">
        <f t="shared" si="29"/>
        <v>0</v>
      </c>
    </row>
    <row r="385" spans="1:22" x14ac:dyDescent="0.2">
      <c r="A385" s="9">
        <v>8412</v>
      </c>
      <c r="B385" s="9">
        <v>25</v>
      </c>
      <c r="C385" s="10" t="s">
        <v>2</v>
      </c>
      <c r="D385" s="10">
        <v>35</v>
      </c>
      <c r="E385" s="10" t="s">
        <v>26</v>
      </c>
      <c r="F385" s="11">
        <v>0</v>
      </c>
      <c r="G385" s="11">
        <v>0</v>
      </c>
      <c r="H385" s="11">
        <v>880</v>
      </c>
      <c r="I385" s="11">
        <v>0</v>
      </c>
      <c r="J385" s="11">
        <v>1320</v>
      </c>
      <c r="K385" s="11">
        <v>2504.58</v>
      </c>
      <c r="L385" s="11">
        <v>3495.61</v>
      </c>
      <c r="M385" s="11">
        <v>0</v>
      </c>
      <c r="N385" s="11">
        <v>-1636.32</v>
      </c>
      <c r="O385" s="11">
        <v>0</v>
      </c>
      <c r="P385" s="12" t="str">
        <f t="shared" si="25"/>
        <v>Frete</v>
      </c>
      <c r="Q385" s="14" t="str">
        <f>INDEX(Cadastro!$E$2:$E$9,MATCH(Banco!B385,Cadastro!$D$2:$D$9,0))</f>
        <v>São Luis</v>
      </c>
      <c r="R385" s="13">
        <f t="shared" si="26"/>
        <v>6563.8700000000008</v>
      </c>
      <c r="S385" s="13">
        <f t="shared" si="27"/>
        <v>6563.8700000000008</v>
      </c>
      <c r="T385" s="14" t="str">
        <f>IFERROR(INDEX(Cadastro!$H$2:$H$5,MATCH(Banco!D385,Cadastro!$G$2:$G$5,0)),"Outras Areas")</f>
        <v>Distribuição</v>
      </c>
      <c r="U385" s="37">
        <f t="shared" si="28"/>
        <v>2200</v>
      </c>
      <c r="V385" s="37">
        <f t="shared" si="29"/>
        <v>4363.8700000000008</v>
      </c>
    </row>
    <row r="386" spans="1:22" x14ac:dyDescent="0.2">
      <c r="A386" s="9">
        <v>8412</v>
      </c>
      <c r="B386" s="9">
        <v>25</v>
      </c>
      <c r="C386" s="10" t="s">
        <v>3</v>
      </c>
      <c r="D386" s="10">
        <v>35</v>
      </c>
      <c r="E386" s="10" t="s">
        <v>26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1357.43</v>
      </c>
      <c r="P386" s="12" t="str">
        <f t="shared" si="25"/>
        <v>Frete</v>
      </c>
      <c r="Q386" s="14" t="str">
        <f>INDEX(Cadastro!$E$2:$E$9,MATCH(Banco!B386,Cadastro!$D$2:$D$9,0))</f>
        <v>São Luis</v>
      </c>
      <c r="R386" s="13">
        <f t="shared" si="26"/>
        <v>1357.43</v>
      </c>
      <c r="S386" s="13">
        <f t="shared" si="27"/>
        <v>1357.43</v>
      </c>
      <c r="T386" s="14" t="str">
        <f>IFERROR(INDEX(Cadastro!$H$2:$H$5,MATCH(Banco!D386,Cadastro!$G$2:$G$5,0)),"Outras Areas")</f>
        <v>Distribuição</v>
      </c>
      <c r="U386" s="37">
        <f t="shared" si="28"/>
        <v>0</v>
      </c>
      <c r="V386" s="37">
        <f t="shared" si="29"/>
        <v>1357.43</v>
      </c>
    </row>
    <row r="387" spans="1:22" x14ac:dyDescent="0.2">
      <c r="A387" s="9">
        <v>8412</v>
      </c>
      <c r="B387" s="9">
        <v>28</v>
      </c>
      <c r="C387" s="10" t="s">
        <v>2</v>
      </c>
      <c r="D387" s="10">
        <v>35</v>
      </c>
      <c r="E387" s="10" t="s">
        <v>26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404.14</v>
      </c>
      <c r="P387" s="12" t="str">
        <f t="shared" ref="P387:P396" si="30">IF(LEFT(A387,2)="81","RH",IF(LEFT(A387,2)="83","Manutenção",IF(LEFT(A387,2)="84","Frete","")))</f>
        <v>Frete</v>
      </c>
      <c r="Q387" s="14" t="str">
        <f>INDEX(Cadastro!$E$2:$E$9,MATCH(Banco!B387,Cadastro!$D$2:$D$9,0))</f>
        <v>São Paulo ( Industrial )</v>
      </c>
      <c r="R387" s="13">
        <f t="shared" ref="R387:R396" si="31">SUM(F387:O387)</f>
        <v>404.14</v>
      </c>
      <c r="S387" s="13">
        <f t="shared" ref="S387:S396" si="32">IF(P387="Frete",SUM(G387:O387),"")</f>
        <v>404.14</v>
      </c>
      <c r="T387" s="14" t="str">
        <f>IFERROR(INDEX(Cadastro!$H$2:$H$5,MATCH(Banco!D387,Cadastro!$G$2:$G$5,0)),"Outras Areas")</f>
        <v>Distribuição</v>
      </c>
      <c r="U387" s="37">
        <f t="shared" ref="U387:U396" si="33">SUM(F387:J387)</f>
        <v>0</v>
      </c>
      <c r="V387" s="37">
        <f t="shared" ref="V387:V396" si="34">SUM(K387:O387)</f>
        <v>404.14</v>
      </c>
    </row>
    <row r="388" spans="1:22" x14ac:dyDescent="0.2">
      <c r="A388" s="9">
        <v>8412</v>
      </c>
      <c r="B388" s="9">
        <v>30</v>
      </c>
      <c r="C388" s="10" t="s">
        <v>2</v>
      </c>
      <c r="D388" s="10">
        <v>35</v>
      </c>
      <c r="E388" s="10" t="s">
        <v>26</v>
      </c>
      <c r="F388" s="11">
        <v>0</v>
      </c>
      <c r="G388" s="11">
        <v>0</v>
      </c>
      <c r="H388" s="11">
        <v>21000</v>
      </c>
      <c r="I388" s="11">
        <v>-17820</v>
      </c>
      <c r="J388" s="11">
        <v>0</v>
      </c>
      <c r="K388" s="11">
        <v>0</v>
      </c>
      <c r="L388" s="11">
        <v>0</v>
      </c>
      <c r="M388" s="11">
        <v>9109.75</v>
      </c>
      <c r="N388" s="11">
        <v>-3865.06</v>
      </c>
      <c r="O388" s="11">
        <v>12251.25</v>
      </c>
      <c r="P388" s="12" t="str">
        <f t="shared" si="30"/>
        <v>Frete</v>
      </c>
      <c r="Q388" s="14" t="str">
        <f>INDEX(Cadastro!$E$2:$E$9,MATCH(Banco!B388,Cadastro!$D$2:$D$9,0))</f>
        <v>Bahia</v>
      </c>
      <c r="R388" s="13">
        <f t="shared" si="31"/>
        <v>20675.940000000002</v>
      </c>
      <c r="S388" s="13">
        <f t="shared" si="32"/>
        <v>20675.940000000002</v>
      </c>
      <c r="T388" s="14" t="str">
        <f>IFERROR(INDEX(Cadastro!$H$2:$H$5,MATCH(Banco!D388,Cadastro!$G$2:$G$5,0)),"Outras Areas")</f>
        <v>Distribuição</v>
      </c>
      <c r="U388" s="37">
        <f t="shared" si="33"/>
        <v>3180</v>
      </c>
      <c r="V388" s="37">
        <f t="shared" si="34"/>
        <v>17495.940000000002</v>
      </c>
    </row>
    <row r="389" spans="1:22" x14ac:dyDescent="0.2">
      <c r="A389" s="9">
        <v>8412</v>
      </c>
      <c r="B389" s="9">
        <v>30</v>
      </c>
      <c r="C389" s="10" t="s">
        <v>3</v>
      </c>
      <c r="D389" s="10">
        <v>35</v>
      </c>
      <c r="E389" s="10" t="s">
        <v>26</v>
      </c>
      <c r="F389" s="11">
        <v>0</v>
      </c>
      <c r="G389" s="11">
        <v>0</v>
      </c>
      <c r="H389" s="11">
        <v>19000</v>
      </c>
      <c r="I389" s="11">
        <v>-18536.78</v>
      </c>
      <c r="J389" s="11">
        <v>461.45</v>
      </c>
      <c r="K389" s="11">
        <v>0</v>
      </c>
      <c r="L389" s="11">
        <v>0</v>
      </c>
      <c r="M389" s="11">
        <v>8170.98</v>
      </c>
      <c r="N389" s="11">
        <v>-2557</v>
      </c>
      <c r="O389" s="11">
        <v>5930.97</v>
      </c>
      <c r="P389" s="12" t="str">
        <f t="shared" si="30"/>
        <v>Frete</v>
      </c>
      <c r="Q389" s="14" t="str">
        <f>INDEX(Cadastro!$E$2:$E$9,MATCH(Banco!B389,Cadastro!$D$2:$D$9,0))</f>
        <v>Bahia</v>
      </c>
      <c r="R389" s="13">
        <f t="shared" si="31"/>
        <v>12469.620000000003</v>
      </c>
      <c r="S389" s="13">
        <f t="shared" si="32"/>
        <v>12469.620000000003</v>
      </c>
      <c r="T389" s="14" t="str">
        <f>IFERROR(INDEX(Cadastro!$H$2:$H$5,MATCH(Banco!D389,Cadastro!$G$2:$G$5,0)),"Outras Areas")</f>
        <v>Distribuição</v>
      </c>
      <c r="U389" s="37">
        <f t="shared" si="33"/>
        <v>924.67000000000121</v>
      </c>
      <c r="V389" s="37">
        <f t="shared" si="34"/>
        <v>11544.95</v>
      </c>
    </row>
    <row r="390" spans="1:22" x14ac:dyDescent="0.2">
      <c r="A390" s="9">
        <v>8412</v>
      </c>
      <c r="B390" s="9">
        <v>31</v>
      </c>
      <c r="C390" s="10" t="s">
        <v>2</v>
      </c>
      <c r="D390" s="10">
        <v>35</v>
      </c>
      <c r="E390" s="10" t="s">
        <v>26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11725.32</v>
      </c>
      <c r="N390" s="11">
        <v>-3449.01</v>
      </c>
      <c r="O390" s="11">
        <v>0</v>
      </c>
      <c r="P390" s="12" t="str">
        <f t="shared" si="30"/>
        <v>Frete</v>
      </c>
      <c r="Q390" s="14" t="str">
        <f>INDEX(Cadastro!$E$2:$E$9,MATCH(Banco!B390,Cadastro!$D$2:$D$9,0))</f>
        <v>Imperatriz</v>
      </c>
      <c r="R390" s="13">
        <f t="shared" si="31"/>
        <v>8276.31</v>
      </c>
      <c r="S390" s="13">
        <f t="shared" si="32"/>
        <v>8276.31</v>
      </c>
      <c r="T390" s="14" t="str">
        <f>IFERROR(INDEX(Cadastro!$H$2:$H$5,MATCH(Banco!D390,Cadastro!$G$2:$G$5,0)),"Outras Areas")</f>
        <v>Distribuição</v>
      </c>
      <c r="U390" s="37">
        <f t="shared" si="33"/>
        <v>0</v>
      </c>
      <c r="V390" s="37">
        <f t="shared" si="34"/>
        <v>8276.31</v>
      </c>
    </row>
    <row r="391" spans="1:22" x14ac:dyDescent="0.2">
      <c r="A391" s="9">
        <v>8412</v>
      </c>
      <c r="B391" s="9">
        <v>31</v>
      </c>
      <c r="C391" s="10" t="s">
        <v>3</v>
      </c>
      <c r="D391" s="10">
        <v>35</v>
      </c>
      <c r="E391" s="10" t="s">
        <v>26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10313.25</v>
      </c>
      <c r="N391" s="11">
        <v>-3033.65</v>
      </c>
      <c r="O391" s="11">
        <v>0</v>
      </c>
      <c r="P391" s="12" t="str">
        <f t="shared" si="30"/>
        <v>Frete</v>
      </c>
      <c r="Q391" s="14" t="str">
        <f>INDEX(Cadastro!$E$2:$E$9,MATCH(Banco!B391,Cadastro!$D$2:$D$9,0))</f>
        <v>Imperatriz</v>
      </c>
      <c r="R391" s="13">
        <f t="shared" si="31"/>
        <v>7279.6</v>
      </c>
      <c r="S391" s="13">
        <f t="shared" si="32"/>
        <v>7279.6</v>
      </c>
      <c r="T391" s="14" t="str">
        <f>IFERROR(INDEX(Cadastro!$H$2:$H$5,MATCH(Banco!D391,Cadastro!$G$2:$G$5,0)),"Outras Areas")</f>
        <v>Distribuição</v>
      </c>
      <c r="U391" s="37">
        <f t="shared" si="33"/>
        <v>0</v>
      </c>
      <c r="V391" s="37">
        <f t="shared" si="34"/>
        <v>7279.6</v>
      </c>
    </row>
    <row r="392" spans="1:22" x14ac:dyDescent="0.2">
      <c r="A392" s="9">
        <v>8412</v>
      </c>
      <c r="B392" s="9">
        <v>73</v>
      </c>
      <c r="C392" s="10" t="s">
        <v>2</v>
      </c>
      <c r="D392" s="10">
        <v>35</v>
      </c>
      <c r="E392" s="10" t="s">
        <v>26</v>
      </c>
      <c r="F392" s="11">
        <v>3493.7</v>
      </c>
      <c r="G392" s="11">
        <v>1746.85</v>
      </c>
      <c r="H392" s="11">
        <v>1746.85</v>
      </c>
      <c r="I392" s="11">
        <v>1746.85</v>
      </c>
      <c r="J392" s="11">
        <v>1746.85</v>
      </c>
      <c r="K392" s="11">
        <v>2079.58</v>
      </c>
      <c r="L392" s="11">
        <v>1975.56</v>
      </c>
      <c r="M392" s="11">
        <v>21373.24</v>
      </c>
      <c r="N392" s="11">
        <v>-9169.66</v>
      </c>
      <c r="O392" s="11">
        <v>0</v>
      </c>
      <c r="P392" s="12" t="str">
        <f t="shared" si="30"/>
        <v>Frete</v>
      </c>
      <c r="Q392" s="14" t="str">
        <f>INDEX(Cadastro!$E$2:$E$9,MATCH(Banco!B392,Cadastro!$D$2:$D$9,0))</f>
        <v>Ananindeua</v>
      </c>
      <c r="R392" s="13">
        <f t="shared" si="31"/>
        <v>26739.820000000003</v>
      </c>
      <c r="S392" s="13">
        <f t="shared" si="32"/>
        <v>23246.12</v>
      </c>
      <c r="T392" s="14" t="str">
        <f>IFERROR(INDEX(Cadastro!$H$2:$H$5,MATCH(Banco!D392,Cadastro!$G$2:$G$5,0)),"Outras Areas")</f>
        <v>Distribuição</v>
      </c>
      <c r="U392" s="37">
        <f t="shared" si="33"/>
        <v>10481.1</v>
      </c>
      <c r="V392" s="37">
        <f t="shared" si="34"/>
        <v>16258.720000000001</v>
      </c>
    </row>
    <row r="393" spans="1:22" x14ac:dyDescent="0.2">
      <c r="A393" s="9">
        <v>8412</v>
      </c>
      <c r="B393" s="9">
        <v>73</v>
      </c>
      <c r="C393" s="10" t="s">
        <v>3</v>
      </c>
      <c r="D393" s="10">
        <v>35</v>
      </c>
      <c r="E393" s="10" t="s">
        <v>26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1746.85</v>
      </c>
      <c r="P393" s="12" t="str">
        <f t="shared" si="30"/>
        <v>Frete</v>
      </c>
      <c r="Q393" s="14" t="str">
        <f>INDEX(Cadastro!$E$2:$E$9,MATCH(Banco!B393,Cadastro!$D$2:$D$9,0))</f>
        <v>Ananindeua</v>
      </c>
      <c r="R393" s="13">
        <f t="shared" si="31"/>
        <v>1746.85</v>
      </c>
      <c r="S393" s="13">
        <f t="shared" si="32"/>
        <v>1746.85</v>
      </c>
      <c r="T393" s="14" t="str">
        <f>IFERROR(INDEX(Cadastro!$H$2:$H$5,MATCH(Banco!D393,Cadastro!$G$2:$G$5,0)),"Outras Areas")</f>
        <v>Distribuição</v>
      </c>
      <c r="U393" s="37">
        <f t="shared" si="33"/>
        <v>0</v>
      </c>
      <c r="V393" s="37">
        <f t="shared" si="34"/>
        <v>1746.85</v>
      </c>
    </row>
    <row r="394" spans="1:22" x14ac:dyDescent="0.2">
      <c r="A394" s="9">
        <v>8412</v>
      </c>
      <c r="B394" s="9">
        <v>80</v>
      </c>
      <c r="C394" s="10" t="s">
        <v>3</v>
      </c>
      <c r="D394" s="10">
        <v>35</v>
      </c>
      <c r="E394" s="10" t="s">
        <v>26</v>
      </c>
      <c r="F394" s="11">
        <v>0</v>
      </c>
      <c r="G394" s="11">
        <v>0</v>
      </c>
      <c r="H394" s="11">
        <v>3200</v>
      </c>
      <c r="I394" s="11">
        <v>0</v>
      </c>
      <c r="J394" s="11">
        <v>0</v>
      </c>
      <c r="K394" s="11">
        <v>11596.5</v>
      </c>
      <c r="L394" s="11">
        <v>998.25</v>
      </c>
      <c r="M394" s="11">
        <v>11096.5</v>
      </c>
      <c r="N394" s="11">
        <v>-35155.11</v>
      </c>
      <c r="O394" s="11">
        <v>4397.1400000000003</v>
      </c>
      <c r="P394" s="12" t="str">
        <f t="shared" si="30"/>
        <v>Frete</v>
      </c>
      <c r="Q394" s="14" t="str">
        <f>INDEX(Cadastro!$E$2:$E$9,MATCH(Banco!B394,Cadastro!$D$2:$D$9,0))</f>
        <v>São Paulo ( Medicinal )</v>
      </c>
      <c r="R394" s="13">
        <f t="shared" si="31"/>
        <v>-3866.7200000000003</v>
      </c>
      <c r="S394" s="13">
        <f t="shared" si="32"/>
        <v>-3866.7200000000003</v>
      </c>
      <c r="T394" s="14" t="str">
        <f>IFERROR(INDEX(Cadastro!$H$2:$H$5,MATCH(Banco!D394,Cadastro!$G$2:$G$5,0)),"Outras Areas")</f>
        <v>Distribuição</v>
      </c>
      <c r="U394" s="37">
        <f t="shared" si="33"/>
        <v>3200</v>
      </c>
      <c r="V394" s="37">
        <f t="shared" si="34"/>
        <v>-7066.72</v>
      </c>
    </row>
    <row r="395" spans="1:22" x14ac:dyDescent="0.2">
      <c r="A395" s="9">
        <v>8412</v>
      </c>
      <c r="B395" s="9">
        <v>93</v>
      </c>
      <c r="C395" s="10" t="s">
        <v>2</v>
      </c>
      <c r="D395" s="10">
        <v>35</v>
      </c>
      <c r="E395" s="10" t="s">
        <v>26</v>
      </c>
      <c r="F395" s="11">
        <v>0</v>
      </c>
      <c r="G395" s="11">
        <v>0</v>
      </c>
      <c r="H395" s="11">
        <v>12793.83</v>
      </c>
      <c r="I395" s="11">
        <v>-12000</v>
      </c>
      <c r="J395" s="11">
        <v>0</v>
      </c>
      <c r="K395" s="11">
        <v>0</v>
      </c>
      <c r="L395" s="11">
        <v>0</v>
      </c>
      <c r="M395" s="11">
        <v>25792.97</v>
      </c>
      <c r="N395" s="11">
        <v>-6358.56</v>
      </c>
      <c r="O395" s="11">
        <v>703.67</v>
      </c>
      <c r="P395" s="12" t="str">
        <f t="shared" si="30"/>
        <v>Frete</v>
      </c>
      <c r="Q395" s="14" t="str">
        <f>INDEX(Cadastro!$E$2:$E$9,MATCH(Banco!B395,Cadastro!$D$2:$D$9,0))</f>
        <v>Pernambuco</v>
      </c>
      <c r="R395" s="13">
        <f t="shared" si="31"/>
        <v>20931.91</v>
      </c>
      <c r="S395" s="13">
        <f t="shared" si="32"/>
        <v>20931.91</v>
      </c>
      <c r="T395" s="14" t="str">
        <f>IFERROR(INDEX(Cadastro!$H$2:$H$5,MATCH(Banco!D395,Cadastro!$G$2:$G$5,0)),"Outras Areas")</f>
        <v>Distribuição</v>
      </c>
      <c r="U395" s="37">
        <f t="shared" si="33"/>
        <v>793.82999999999993</v>
      </c>
      <c r="V395" s="37">
        <f t="shared" si="34"/>
        <v>20138.079999999998</v>
      </c>
    </row>
    <row r="396" spans="1:22" x14ac:dyDescent="0.2">
      <c r="A396" s="9">
        <v>8412</v>
      </c>
      <c r="B396" s="9">
        <v>93</v>
      </c>
      <c r="C396" s="10" t="s">
        <v>3</v>
      </c>
      <c r="D396" s="10">
        <v>35</v>
      </c>
      <c r="E396" s="13" t="s">
        <v>26</v>
      </c>
      <c r="F396" s="11">
        <v>0</v>
      </c>
      <c r="G396" s="11">
        <v>0</v>
      </c>
      <c r="H396" s="11">
        <v>5093.53</v>
      </c>
      <c r="I396" s="11">
        <v>1606.4</v>
      </c>
      <c r="J396" s="11">
        <v>0</v>
      </c>
      <c r="K396" s="11">
        <v>1474.53</v>
      </c>
      <c r="L396" s="11">
        <v>4677.01</v>
      </c>
      <c r="M396" s="11">
        <v>18768.86</v>
      </c>
      <c r="N396" s="11">
        <v>-7019.13</v>
      </c>
      <c r="O396" s="11">
        <v>1521.64</v>
      </c>
      <c r="P396" s="12" t="str">
        <f t="shared" si="30"/>
        <v>Frete</v>
      </c>
      <c r="Q396" s="14" t="str">
        <f>INDEX(Cadastro!$E$2:$E$9,MATCH(Banco!B396,Cadastro!$D$2:$D$9,0))</f>
        <v>Pernambuco</v>
      </c>
      <c r="R396" s="13">
        <f t="shared" si="31"/>
        <v>26122.84</v>
      </c>
      <c r="S396" s="13">
        <f t="shared" si="32"/>
        <v>26122.84</v>
      </c>
      <c r="T396" s="14" t="str">
        <f>IFERROR(INDEX(Cadastro!$H$2:$H$5,MATCH(Banco!D396,Cadastro!$G$2:$G$5,0)),"Outras Areas")</f>
        <v>Distribuição</v>
      </c>
      <c r="U396" s="37">
        <f t="shared" si="33"/>
        <v>6699.93</v>
      </c>
      <c r="V396" s="37">
        <f t="shared" si="34"/>
        <v>19422.91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FF67-7327-477A-AEC4-06DF50C88783}">
  <dimension ref="A1:DL126"/>
  <sheetViews>
    <sheetView showGridLines="0" workbookViewId="0">
      <selection activeCell="D20" sqref="D20"/>
    </sheetView>
  </sheetViews>
  <sheetFormatPr defaultColWidth="0" defaultRowHeight="12.75" x14ac:dyDescent="0.2"/>
  <cols>
    <col min="1" max="1" width="18.85546875" style="17" bestFit="1" customWidth="1"/>
    <col min="2" max="2" width="22.5703125" style="17" bestFit="1" customWidth="1"/>
    <col min="3" max="3" width="16.85546875" style="17" bestFit="1" customWidth="1"/>
    <col min="4" max="4" width="22.140625" style="17" bestFit="1" customWidth="1"/>
    <col min="5" max="8" width="17.7109375" style="17" bestFit="1" customWidth="1"/>
    <col min="9" max="16384" width="9.140625" style="17" hidden="1"/>
  </cols>
  <sheetData>
    <row r="1" spans="1:116" x14ac:dyDescent="0.2">
      <c r="A1" s="16" t="s">
        <v>5</v>
      </c>
      <c r="B1" s="17" t="s">
        <v>9</v>
      </c>
    </row>
    <row r="3" spans="1:116" x14ac:dyDescent="0.2">
      <c r="A3" s="16" t="s">
        <v>6</v>
      </c>
      <c r="B3" s="16" t="s">
        <v>17</v>
      </c>
      <c r="C3" s="17" t="s">
        <v>134</v>
      </c>
      <c r="D3" s="20" t="s">
        <v>137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 x14ac:dyDescent="0.2">
      <c r="A4" s="19">
        <v>73</v>
      </c>
      <c r="B4" s="17" t="s">
        <v>23</v>
      </c>
      <c r="C4" s="20">
        <v>3502575.19</v>
      </c>
      <c r="D4" s="20">
        <v>2629221.4500000002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 x14ac:dyDescent="0.2">
      <c r="A5" s="19">
        <v>28</v>
      </c>
      <c r="B5" s="17" t="s">
        <v>20</v>
      </c>
      <c r="C5" s="20">
        <v>2888899.7300000004</v>
      </c>
      <c r="D5" s="20">
        <v>1702308.11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 x14ac:dyDescent="0.2">
      <c r="A6" s="19">
        <v>20</v>
      </c>
      <c r="B6" s="17" t="s">
        <v>18</v>
      </c>
      <c r="C6" s="20">
        <v>2743155.7600000002</v>
      </c>
      <c r="D6" s="20">
        <v>1655210.79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 x14ac:dyDescent="0.2">
      <c r="A7" s="19">
        <v>93</v>
      </c>
      <c r="B7" s="17" t="s">
        <v>25</v>
      </c>
      <c r="C7" s="20">
        <v>2642370.33</v>
      </c>
      <c r="D7" s="20">
        <v>1790334.1400000001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 x14ac:dyDescent="0.2">
      <c r="A8" s="19">
        <v>31</v>
      </c>
      <c r="B8" s="17" t="s">
        <v>22</v>
      </c>
      <c r="C8" s="20">
        <v>2383617.2200000002</v>
      </c>
      <c r="D8" s="20">
        <v>1034851.31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 x14ac:dyDescent="0.2">
      <c r="A9" s="19">
        <v>80</v>
      </c>
      <c r="B9" s="17" t="s">
        <v>24</v>
      </c>
      <c r="C9" s="20">
        <v>1896661.6400000001</v>
      </c>
      <c r="D9" s="20">
        <v>1497404.03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 x14ac:dyDescent="0.2">
      <c r="A10" s="19">
        <v>25</v>
      </c>
      <c r="B10" s="17" t="s">
        <v>19</v>
      </c>
      <c r="C10" s="20">
        <v>1685282.4200000002</v>
      </c>
      <c r="D10" s="20">
        <v>1336787.5499999998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 x14ac:dyDescent="0.2">
      <c r="A11" s="19">
        <v>30</v>
      </c>
      <c r="B11" s="17" t="s">
        <v>21</v>
      </c>
      <c r="C11" s="20">
        <v>1503841.36</v>
      </c>
      <c r="D11" s="20">
        <v>1207392.29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2" spans="1:116" x14ac:dyDescent="0.2">
      <c r="A12" s="19" t="s">
        <v>131</v>
      </c>
      <c r="C12" s="20">
        <v>19246403.650000002</v>
      </c>
      <c r="D12" s="20">
        <v>12853509.67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</row>
    <row r="13" spans="1:1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</row>
    <row r="14" spans="1:116" x14ac:dyDescent="0.2">
      <c r="A14" s="5"/>
      <c r="B14" s="5"/>
      <c r="C14" s="5"/>
      <c r="D14" s="5"/>
    </row>
    <row r="15" spans="1:116" x14ac:dyDescent="0.2">
      <c r="A15" s="5"/>
      <c r="B15" s="5"/>
      <c r="C15" s="5"/>
      <c r="D15" s="5"/>
    </row>
    <row r="16" spans="1:116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  <row r="23" spans="1:4" x14ac:dyDescent="0.2">
      <c r="A23" s="5"/>
      <c r="B23" s="5"/>
      <c r="C23" s="5"/>
      <c r="D23" s="5"/>
    </row>
    <row r="24" spans="1:4" x14ac:dyDescent="0.2">
      <c r="A24" s="5"/>
      <c r="B24" s="5"/>
      <c r="C24" s="5"/>
      <c r="D24" s="5"/>
    </row>
    <row r="25" spans="1:4" x14ac:dyDescent="0.2">
      <c r="A25" s="5"/>
      <c r="B25" s="5"/>
      <c r="C25" s="5"/>
      <c r="D25" s="5"/>
    </row>
    <row r="26" spans="1:4" x14ac:dyDescent="0.2">
      <c r="A26" s="5"/>
      <c r="B26" s="5"/>
      <c r="C26" s="5"/>
      <c r="D26" s="5"/>
    </row>
    <row r="27" spans="1:4" x14ac:dyDescent="0.2">
      <c r="A27" s="5"/>
      <c r="B27" s="5"/>
      <c r="C27" s="5"/>
      <c r="D27" s="5"/>
    </row>
    <row r="28" spans="1:4" x14ac:dyDescent="0.2">
      <c r="A28" s="5"/>
      <c r="B28" s="5"/>
      <c r="C28" s="5"/>
      <c r="D28" s="5"/>
    </row>
    <row r="29" spans="1:4" x14ac:dyDescent="0.2">
      <c r="A29" s="5"/>
      <c r="B29" s="5"/>
      <c r="C29" s="5"/>
      <c r="D29" s="5"/>
    </row>
    <row r="30" spans="1:4" x14ac:dyDescent="0.2">
      <c r="A30" s="5"/>
      <c r="B30" s="5"/>
      <c r="C30" s="5"/>
      <c r="D30" s="5"/>
    </row>
    <row r="31" spans="1:4" x14ac:dyDescent="0.2">
      <c r="A31" s="5"/>
      <c r="B31" s="5"/>
      <c r="C31" s="5"/>
      <c r="D31" s="5"/>
    </row>
    <row r="32" spans="1:4" x14ac:dyDescent="0.2">
      <c r="A32" s="5"/>
      <c r="B32" s="5"/>
      <c r="C32" s="5"/>
      <c r="D32" s="5"/>
    </row>
    <row r="33" spans="1:4" x14ac:dyDescent="0.2">
      <c r="A33" s="5"/>
      <c r="B33" s="5"/>
      <c r="C33" s="5"/>
      <c r="D33" s="5"/>
    </row>
    <row r="34" spans="1:4" x14ac:dyDescent="0.2">
      <c r="A34" s="5"/>
      <c r="B34" s="5"/>
      <c r="C34" s="5"/>
      <c r="D34" s="5"/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  <row r="46" spans="1:4" x14ac:dyDescent="0.2">
      <c r="A46" s="5"/>
      <c r="B46" s="5"/>
      <c r="C46" s="5"/>
      <c r="D46" s="5"/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5"/>
      <c r="B73" s="5"/>
      <c r="C73" s="5"/>
      <c r="D73" s="5"/>
    </row>
    <row r="74" spans="1:4" x14ac:dyDescent="0.2">
      <c r="A74" s="5"/>
      <c r="B74" s="5"/>
      <c r="C74" s="5"/>
      <c r="D74" s="5"/>
    </row>
    <row r="75" spans="1:4" x14ac:dyDescent="0.2">
      <c r="A75" s="5"/>
      <c r="B75" s="5"/>
      <c r="C75" s="5"/>
      <c r="D75" s="5"/>
    </row>
    <row r="76" spans="1:4" x14ac:dyDescent="0.2">
      <c r="A76" s="5"/>
      <c r="B76" s="5"/>
      <c r="C76" s="5"/>
      <c r="D76" s="5"/>
    </row>
    <row r="77" spans="1:4" x14ac:dyDescent="0.2">
      <c r="A77" s="5"/>
      <c r="B77" s="5"/>
      <c r="C77" s="5"/>
      <c r="D77" s="5"/>
    </row>
    <row r="78" spans="1:4" x14ac:dyDescent="0.2">
      <c r="A78" s="5"/>
      <c r="B78" s="5"/>
      <c r="C78" s="5"/>
      <c r="D78" s="5"/>
    </row>
    <row r="79" spans="1:4" x14ac:dyDescent="0.2">
      <c r="A79" s="5"/>
      <c r="B79" s="5"/>
      <c r="C79" s="5"/>
      <c r="D79" s="5"/>
    </row>
    <row r="80" spans="1:4" x14ac:dyDescent="0.2">
      <c r="A80" s="5"/>
      <c r="B80" s="5"/>
      <c r="C80" s="5"/>
      <c r="D80" s="5"/>
    </row>
    <row r="81" spans="1:4" x14ac:dyDescent="0.2">
      <c r="A81" s="5"/>
      <c r="B81" s="5"/>
      <c r="C81" s="5"/>
      <c r="D81" s="5"/>
    </row>
    <row r="82" spans="1:4" x14ac:dyDescent="0.2">
      <c r="A82" s="5"/>
      <c r="B82" s="5"/>
      <c r="C82" s="5"/>
      <c r="D82" s="5"/>
    </row>
    <row r="83" spans="1:4" x14ac:dyDescent="0.2">
      <c r="A83" s="5"/>
      <c r="B83" s="5"/>
      <c r="C83" s="5"/>
      <c r="D83" s="5"/>
    </row>
    <row r="84" spans="1:4" x14ac:dyDescent="0.2">
      <c r="A84" s="5"/>
      <c r="B84" s="5"/>
      <c r="C84" s="5"/>
      <c r="D84" s="5"/>
    </row>
    <row r="85" spans="1:4" x14ac:dyDescent="0.2">
      <c r="A85" s="5"/>
      <c r="B85" s="5"/>
      <c r="C85" s="5"/>
      <c r="D85" s="5"/>
    </row>
    <row r="86" spans="1:4" x14ac:dyDescent="0.2">
      <c r="A86" s="5"/>
      <c r="B86" s="5"/>
      <c r="C86" s="5"/>
      <c r="D86" s="5"/>
    </row>
    <row r="87" spans="1:4" x14ac:dyDescent="0.2">
      <c r="A87" s="5"/>
      <c r="B87" s="5"/>
      <c r="C87" s="5"/>
      <c r="D87" s="5"/>
    </row>
    <row r="88" spans="1:4" x14ac:dyDescent="0.2">
      <c r="A88" s="5"/>
      <c r="B88" s="5"/>
      <c r="C88" s="5"/>
      <c r="D88" s="5"/>
    </row>
    <row r="89" spans="1:4" x14ac:dyDescent="0.2">
      <c r="A89" s="5"/>
      <c r="B89" s="5"/>
      <c r="C89" s="5"/>
      <c r="D89" s="5"/>
    </row>
    <row r="90" spans="1:4" x14ac:dyDescent="0.2">
      <c r="A90" s="5"/>
      <c r="B90" s="5"/>
      <c r="C90" s="5"/>
      <c r="D90" s="5"/>
    </row>
    <row r="91" spans="1:4" x14ac:dyDescent="0.2">
      <c r="A91" s="5"/>
      <c r="B91" s="5"/>
      <c r="C91" s="5"/>
      <c r="D91" s="5"/>
    </row>
    <row r="92" spans="1:4" x14ac:dyDescent="0.2">
      <c r="A92" s="5"/>
      <c r="B92" s="5"/>
      <c r="C92" s="5"/>
      <c r="D92" s="5"/>
    </row>
    <row r="93" spans="1:4" x14ac:dyDescent="0.2">
      <c r="A93" s="5"/>
      <c r="B93" s="5"/>
      <c r="C93" s="5"/>
      <c r="D93" s="5"/>
    </row>
    <row r="94" spans="1:4" x14ac:dyDescent="0.2">
      <c r="A94" s="5"/>
      <c r="B94" s="5"/>
      <c r="C94" s="5"/>
      <c r="D94" s="5"/>
    </row>
    <row r="95" spans="1:4" x14ac:dyDescent="0.2">
      <c r="A95" s="5"/>
      <c r="B95" s="5"/>
      <c r="C95" s="5"/>
      <c r="D95" s="5"/>
    </row>
    <row r="96" spans="1:4" x14ac:dyDescent="0.2">
      <c r="A96" s="5"/>
      <c r="B96" s="5"/>
      <c r="C96" s="5"/>
      <c r="D96" s="5"/>
    </row>
    <row r="97" spans="1:4" x14ac:dyDescent="0.2">
      <c r="A97" s="5"/>
      <c r="B97" s="5"/>
      <c r="C97" s="5"/>
      <c r="D97" s="5"/>
    </row>
    <row r="98" spans="1:4" x14ac:dyDescent="0.2">
      <c r="A98" s="5"/>
      <c r="B98" s="5"/>
      <c r="C98" s="5"/>
      <c r="D98" s="5"/>
    </row>
    <row r="99" spans="1:4" x14ac:dyDescent="0.2">
      <c r="A99" s="5"/>
      <c r="B99" s="5"/>
      <c r="C99" s="5"/>
      <c r="D99" s="5"/>
    </row>
    <row r="100" spans="1:4" x14ac:dyDescent="0.2">
      <c r="A100" s="5"/>
      <c r="B100" s="5"/>
      <c r="C100" s="5"/>
      <c r="D100" s="5"/>
    </row>
    <row r="101" spans="1:4" x14ac:dyDescent="0.2">
      <c r="A101" s="5"/>
      <c r="B101" s="5"/>
      <c r="C101" s="5"/>
      <c r="D101" s="5"/>
    </row>
    <row r="102" spans="1:4" x14ac:dyDescent="0.2">
      <c r="A102" s="5"/>
      <c r="B102" s="5"/>
      <c r="C102" s="5"/>
      <c r="D102" s="5"/>
    </row>
    <row r="103" spans="1:4" x14ac:dyDescent="0.2">
      <c r="A103" s="5"/>
      <c r="B103" s="5"/>
      <c r="C103" s="5"/>
      <c r="D103" s="5"/>
    </row>
    <row r="104" spans="1:4" x14ac:dyDescent="0.2">
      <c r="A104" s="5"/>
      <c r="B104" s="5"/>
      <c r="C104" s="5"/>
      <c r="D104" s="5"/>
    </row>
    <row r="105" spans="1:4" x14ac:dyDescent="0.2">
      <c r="A105" s="5"/>
      <c r="B105" s="5"/>
      <c r="C105" s="5"/>
      <c r="D105" s="5"/>
    </row>
    <row r="106" spans="1:4" x14ac:dyDescent="0.2">
      <c r="A106" s="5"/>
      <c r="B106" s="5"/>
      <c r="C106" s="5"/>
      <c r="D106" s="5"/>
    </row>
    <row r="107" spans="1:4" x14ac:dyDescent="0.2">
      <c r="A107" s="5"/>
      <c r="B107" s="5"/>
      <c r="C107" s="5"/>
      <c r="D107" s="5"/>
    </row>
    <row r="108" spans="1:4" x14ac:dyDescent="0.2">
      <c r="A108" s="5"/>
      <c r="B108" s="5"/>
      <c r="C108" s="5"/>
      <c r="D108" s="5"/>
    </row>
    <row r="109" spans="1:4" x14ac:dyDescent="0.2">
      <c r="A109" s="5"/>
      <c r="B109" s="5"/>
      <c r="C109" s="5"/>
      <c r="D109" s="5"/>
    </row>
    <row r="110" spans="1:4" x14ac:dyDescent="0.2">
      <c r="A110" s="5"/>
      <c r="B110" s="5"/>
      <c r="C110" s="5"/>
      <c r="D110" s="5"/>
    </row>
    <row r="111" spans="1:4" x14ac:dyDescent="0.2">
      <c r="A111" s="5"/>
      <c r="B111" s="5"/>
      <c r="C111" s="5"/>
      <c r="D111" s="5"/>
    </row>
    <row r="112" spans="1:4" x14ac:dyDescent="0.2">
      <c r="A112" s="5"/>
      <c r="B112" s="5"/>
      <c r="C112" s="5"/>
      <c r="D112" s="5"/>
    </row>
    <row r="113" spans="1:4" x14ac:dyDescent="0.2">
      <c r="A113" s="5"/>
      <c r="B113" s="5"/>
      <c r="C113" s="5"/>
      <c r="D113" s="5"/>
    </row>
    <row r="114" spans="1:4" x14ac:dyDescent="0.2">
      <c r="A114" s="5"/>
      <c r="B114" s="5"/>
      <c r="C114" s="5"/>
      <c r="D114" s="5"/>
    </row>
    <row r="115" spans="1:4" x14ac:dyDescent="0.2">
      <c r="A115" s="5"/>
      <c r="B115" s="5"/>
      <c r="C115" s="5"/>
      <c r="D115" s="5"/>
    </row>
    <row r="116" spans="1:4" x14ac:dyDescent="0.2">
      <c r="A116" s="5"/>
      <c r="B116" s="5"/>
      <c r="C116" s="5"/>
      <c r="D116" s="5"/>
    </row>
    <row r="117" spans="1:4" x14ac:dyDescent="0.2">
      <c r="A117" s="5"/>
      <c r="B117" s="5"/>
      <c r="C117" s="5"/>
      <c r="D117" s="5"/>
    </row>
    <row r="118" spans="1:4" x14ac:dyDescent="0.2">
      <c r="A118" s="5"/>
      <c r="B118" s="5"/>
      <c r="C118" s="5"/>
      <c r="D118" s="5"/>
    </row>
    <row r="119" spans="1:4" x14ac:dyDescent="0.2">
      <c r="A119" s="5"/>
      <c r="B119" s="5"/>
      <c r="C119" s="5"/>
      <c r="D119" s="5"/>
    </row>
    <row r="120" spans="1:4" x14ac:dyDescent="0.2">
      <c r="A120" s="5"/>
      <c r="B120" s="5"/>
      <c r="C120" s="5"/>
      <c r="D120" s="5"/>
    </row>
    <row r="121" spans="1:4" x14ac:dyDescent="0.2">
      <c r="A121" s="5"/>
      <c r="B121" s="5"/>
      <c r="C121" s="5"/>
      <c r="D121" s="5"/>
    </row>
    <row r="122" spans="1:4" x14ac:dyDescent="0.2">
      <c r="A122" s="5"/>
      <c r="B122" s="5"/>
      <c r="C122" s="5"/>
      <c r="D122" s="5"/>
    </row>
    <row r="123" spans="1:4" x14ac:dyDescent="0.2">
      <c r="A123" s="5"/>
      <c r="B123" s="5"/>
      <c r="C123" s="5"/>
      <c r="D123" s="5"/>
    </row>
    <row r="124" spans="1:4" x14ac:dyDescent="0.2">
      <c r="A124" s="5"/>
      <c r="B124" s="5"/>
      <c r="C124" s="5"/>
      <c r="D124" s="5"/>
    </row>
    <row r="125" spans="1:4" x14ac:dyDescent="0.2">
      <c r="A125" s="5"/>
      <c r="B125" s="5"/>
      <c r="C125" s="5"/>
      <c r="D125" s="5"/>
    </row>
    <row r="126" spans="1:4" x14ac:dyDescent="0.2">
      <c r="A126" s="5"/>
      <c r="B126" s="5"/>
      <c r="C126" s="5"/>
      <c r="D126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D7D-AE53-41F1-B154-3B9529587445}">
  <dimension ref="A1:L172"/>
  <sheetViews>
    <sheetView showGridLines="0" workbookViewId="0">
      <selection activeCell="H15" sqref="H15"/>
    </sheetView>
  </sheetViews>
  <sheetFormatPr defaultRowHeight="12.75" x14ac:dyDescent="0.2"/>
  <cols>
    <col min="1" max="1" width="16.42578125" style="18" bestFit="1" customWidth="1"/>
    <col min="2" max="2" width="16.85546875" style="18" bestFit="1" customWidth="1"/>
    <col min="3" max="3" width="16.7109375" style="18" bestFit="1" customWidth="1"/>
    <col min="4" max="4" width="16.85546875" style="18" bestFit="1" customWidth="1"/>
    <col min="5" max="5" width="21" style="18" bestFit="1" customWidth="1"/>
    <col min="6" max="6" width="22.42578125" style="18" bestFit="1" customWidth="1"/>
    <col min="7" max="8" width="16.85546875" style="18" bestFit="1" customWidth="1"/>
    <col min="9" max="10" width="9.140625" style="18"/>
    <col min="11" max="11" width="72.5703125" style="18" bestFit="1" customWidth="1"/>
    <col min="12" max="12" width="7.28515625" style="18" bestFit="1" customWidth="1"/>
    <col min="13" max="16384" width="9.140625" style="18"/>
  </cols>
  <sheetData>
    <row r="1" spans="1:12" x14ac:dyDescent="0.2">
      <c r="A1" s="23" t="s">
        <v>130</v>
      </c>
      <c r="B1" s="18" t="s">
        <v>134</v>
      </c>
      <c r="C1" s="22" t="s">
        <v>143</v>
      </c>
      <c r="E1" s="23" t="s">
        <v>134</v>
      </c>
      <c r="F1" s="23" t="s">
        <v>144</v>
      </c>
    </row>
    <row r="2" spans="1:12" x14ac:dyDescent="0.2">
      <c r="A2" s="18" t="s">
        <v>141</v>
      </c>
      <c r="B2" s="24">
        <v>19246403.65000001</v>
      </c>
      <c r="C2" s="25">
        <f>B2/$B$4</f>
        <v>0.60470423618034796</v>
      </c>
      <c r="E2" s="23" t="s">
        <v>130</v>
      </c>
      <c r="F2" s="18" t="s">
        <v>141</v>
      </c>
      <c r="G2" s="18" t="s">
        <v>142</v>
      </c>
      <c r="H2" s="18" t="s">
        <v>131</v>
      </c>
    </row>
    <row r="3" spans="1:12" x14ac:dyDescent="0.2">
      <c r="A3" s="18" t="s">
        <v>142</v>
      </c>
      <c r="B3" s="24">
        <v>12581393.310000004</v>
      </c>
      <c r="C3" s="25">
        <f>B3/$B$4</f>
        <v>0.39529576381965198</v>
      </c>
      <c r="E3" s="18" t="s">
        <v>11</v>
      </c>
      <c r="F3" s="24">
        <v>14317401.690000003</v>
      </c>
      <c r="G3" s="24">
        <v>8279807.120000001</v>
      </c>
      <c r="H3" s="24">
        <v>22597208.810000002</v>
      </c>
      <c r="K3" s="27" t="s">
        <v>145</v>
      </c>
      <c r="L3" s="25">
        <f>F3/H6</f>
        <v>0.44983954459661729</v>
      </c>
    </row>
    <row r="4" spans="1:12" x14ac:dyDescent="0.2">
      <c r="A4" s="18" t="s">
        <v>131</v>
      </c>
      <c r="B4" s="24">
        <v>31827796.960000016</v>
      </c>
      <c r="C4" s="26">
        <f>SUM(C2:C3)</f>
        <v>1</v>
      </c>
      <c r="E4" s="18" t="s">
        <v>135</v>
      </c>
      <c r="F4" s="24">
        <v>2893248.38</v>
      </c>
      <c r="G4" s="24">
        <v>664938.80000000005</v>
      </c>
      <c r="H4" s="24">
        <v>3558187.1799999997</v>
      </c>
      <c r="K4" s="27" t="s">
        <v>146</v>
      </c>
      <c r="L4" s="25">
        <f>F3/H3</f>
        <v>0.6335916002008215</v>
      </c>
    </row>
    <row r="5" spans="1:12" x14ac:dyDescent="0.2">
      <c r="E5" s="18" t="s">
        <v>12</v>
      </c>
      <c r="F5" s="24">
        <v>2035753.580000001</v>
      </c>
      <c r="G5" s="24">
        <v>3636647.3900000006</v>
      </c>
      <c r="H5" s="24">
        <v>5672400.9700000016</v>
      </c>
    </row>
    <row r="6" spans="1:12" x14ac:dyDescent="0.2">
      <c r="E6" s="18" t="s">
        <v>131</v>
      </c>
      <c r="F6" s="24">
        <v>19246403.650000006</v>
      </c>
      <c r="G6" s="24">
        <v>12581393.310000002</v>
      </c>
      <c r="H6" s="24">
        <v>31827796.960000005</v>
      </c>
    </row>
    <row r="9" spans="1:12" x14ac:dyDescent="0.2">
      <c r="A9" s="27"/>
      <c r="B9" s="27"/>
    </row>
    <row r="17" spans="1:2" x14ac:dyDescent="0.2">
      <c r="A17" s="27"/>
      <c r="B17" s="27"/>
    </row>
    <row r="18" spans="1:2" x14ac:dyDescent="0.2">
      <c r="A18" s="27"/>
      <c r="B18" s="27"/>
    </row>
    <row r="19" spans="1:2" x14ac:dyDescent="0.2">
      <c r="B19" s="27"/>
    </row>
    <row r="20" spans="1:2" x14ac:dyDescent="0.2">
      <c r="A20" s="27"/>
      <c r="B20" s="27"/>
    </row>
    <row r="21" spans="1:2" x14ac:dyDescent="0.2">
      <c r="A21" s="27"/>
      <c r="B21" s="27"/>
    </row>
    <row r="22" spans="1:2" x14ac:dyDescent="0.2">
      <c r="A22" s="27"/>
      <c r="B22" s="27"/>
    </row>
    <row r="23" spans="1:2" x14ac:dyDescent="0.2">
      <c r="A23" s="27"/>
      <c r="B23" s="27"/>
    </row>
    <row r="24" spans="1:2" x14ac:dyDescent="0.2">
      <c r="A24" s="27"/>
      <c r="B24" s="27"/>
    </row>
    <row r="25" spans="1:2" x14ac:dyDescent="0.2">
      <c r="A25" s="27"/>
      <c r="B25" s="27"/>
    </row>
    <row r="26" spans="1:2" x14ac:dyDescent="0.2">
      <c r="A26" s="27"/>
      <c r="B26" s="27"/>
    </row>
    <row r="27" spans="1:2" x14ac:dyDescent="0.2">
      <c r="A27" s="27"/>
      <c r="B27" s="27"/>
    </row>
    <row r="28" spans="1:2" x14ac:dyDescent="0.2">
      <c r="A28" s="27"/>
      <c r="B28" s="27"/>
    </row>
    <row r="29" spans="1:2" x14ac:dyDescent="0.2">
      <c r="A29" s="27"/>
      <c r="B29" s="27"/>
    </row>
    <row r="30" spans="1:2" x14ac:dyDescent="0.2">
      <c r="A30" s="27"/>
      <c r="B30" s="27"/>
    </row>
    <row r="31" spans="1:2" x14ac:dyDescent="0.2">
      <c r="A31" s="27"/>
      <c r="B31" s="27"/>
    </row>
    <row r="32" spans="1:2" x14ac:dyDescent="0.2">
      <c r="A32" s="27"/>
      <c r="B32" s="27"/>
    </row>
    <row r="33" spans="1:2" x14ac:dyDescent="0.2">
      <c r="A33" s="27"/>
      <c r="B33" s="27"/>
    </row>
    <row r="34" spans="1:2" x14ac:dyDescent="0.2">
      <c r="A34" s="27"/>
      <c r="B34" s="27"/>
    </row>
    <row r="35" spans="1:2" x14ac:dyDescent="0.2">
      <c r="A35" s="27"/>
      <c r="B35" s="27"/>
    </row>
    <row r="36" spans="1:2" x14ac:dyDescent="0.2">
      <c r="A36" s="27"/>
      <c r="B36" s="27"/>
    </row>
    <row r="37" spans="1:2" x14ac:dyDescent="0.2">
      <c r="A37" s="27"/>
      <c r="B37" s="27"/>
    </row>
    <row r="38" spans="1:2" x14ac:dyDescent="0.2">
      <c r="A38" s="27"/>
      <c r="B38" s="27"/>
    </row>
    <row r="39" spans="1:2" x14ac:dyDescent="0.2">
      <c r="A39" s="27"/>
      <c r="B39" s="27"/>
    </row>
    <row r="40" spans="1:2" x14ac:dyDescent="0.2">
      <c r="A40" s="27"/>
      <c r="B40" s="27"/>
    </row>
    <row r="41" spans="1:2" x14ac:dyDescent="0.2">
      <c r="A41" s="27"/>
      <c r="B41" s="27"/>
    </row>
    <row r="42" spans="1:2" x14ac:dyDescent="0.2">
      <c r="A42" s="27"/>
      <c r="B42" s="27"/>
    </row>
    <row r="43" spans="1:2" x14ac:dyDescent="0.2">
      <c r="A43" s="27"/>
      <c r="B43" s="27"/>
    </row>
    <row r="44" spans="1:2" x14ac:dyDescent="0.2">
      <c r="A44" s="27"/>
      <c r="B44" s="27"/>
    </row>
    <row r="45" spans="1:2" x14ac:dyDescent="0.2">
      <c r="A45" s="27"/>
      <c r="B45" s="27"/>
    </row>
    <row r="46" spans="1:2" x14ac:dyDescent="0.2">
      <c r="A46" s="27"/>
      <c r="B46" s="27"/>
    </row>
    <row r="47" spans="1:2" x14ac:dyDescent="0.2">
      <c r="A47" s="27"/>
      <c r="B47" s="27"/>
    </row>
    <row r="48" spans="1:2" x14ac:dyDescent="0.2">
      <c r="A48" s="27"/>
      <c r="B48" s="27"/>
    </row>
    <row r="49" spans="1:2" x14ac:dyDescent="0.2">
      <c r="A49" s="27"/>
      <c r="B49" s="27"/>
    </row>
    <row r="50" spans="1:2" x14ac:dyDescent="0.2">
      <c r="A50" s="27"/>
      <c r="B50" s="27"/>
    </row>
    <row r="51" spans="1:2" x14ac:dyDescent="0.2">
      <c r="A51" s="27"/>
      <c r="B51" s="27"/>
    </row>
    <row r="52" spans="1:2" x14ac:dyDescent="0.2">
      <c r="A52" s="27"/>
      <c r="B52" s="27"/>
    </row>
    <row r="53" spans="1:2" x14ac:dyDescent="0.2">
      <c r="A53" s="27"/>
      <c r="B53" s="27"/>
    </row>
    <row r="54" spans="1:2" x14ac:dyDescent="0.2">
      <c r="A54" s="27"/>
      <c r="B54" s="27"/>
    </row>
    <row r="55" spans="1:2" x14ac:dyDescent="0.2">
      <c r="A55" s="27"/>
      <c r="B55" s="27"/>
    </row>
    <row r="56" spans="1:2" x14ac:dyDescent="0.2">
      <c r="A56" s="27"/>
      <c r="B56" s="27"/>
    </row>
    <row r="57" spans="1:2" x14ac:dyDescent="0.2">
      <c r="A57" s="27"/>
      <c r="B57" s="27"/>
    </row>
    <row r="58" spans="1:2" x14ac:dyDescent="0.2">
      <c r="A58" s="27"/>
      <c r="B58" s="27"/>
    </row>
    <row r="59" spans="1:2" x14ac:dyDescent="0.2">
      <c r="A59" s="27"/>
      <c r="B59" s="27"/>
    </row>
    <row r="60" spans="1:2" x14ac:dyDescent="0.2">
      <c r="A60" s="27"/>
      <c r="B60" s="27"/>
    </row>
    <row r="61" spans="1:2" x14ac:dyDescent="0.2">
      <c r="A61" s="27"/>
      <c r="B61" s="27"/>
    </row>
    <row r="62" spans="1:2" x14ac:dyDescent="0.2">
      <c r="A62" s="27"/>
      <c r="B62" s="27"/>
    </row>
    <row r="63" spans="1:2" x14ac:dyDescent="0.2">
      <c r="A63" s="27"/>
      <c r="B63" s="27"/>
    </row>
    <row r="64" spans="1:2" x14ac:dyDescent="0.2">
      <c r="A64" s="27"/>
      <c r="B64" s="27"/>
    </row>
    <row r="65" spans="1:2" x14ac:dyDescent="0.2">
      <c r="A65" s="27"/>
      <c r="B65" s="27"/>
    </row>
    <row r="66" spans="1:2" x14ac:dyDescent="0.2">
      <c r="A66" s="27"/>
      <c r="B66" s="27"/>
    </row>
    <row r="67" spans="1:2" x14ac:dyDescent="0.2">
      <c r="A67" s="27"/>
      <c r="B67" s="27"/>
    </row>
    <row r="68" spans="1:2" x14ac:dyDescent="0.2">
      <c r="A68" s="27"/>
      <c r="B68" s="27"/>
    </row>
    <row r="69" spans="1:2" x14ac:dyDescent="0.2">
      <c r="A69" s="27"/>
      <c r="B69" s="27"/>
    </row>
    <row r="70" spans="1:2" x14ac:dyDescent="0.2">
      <c r="A70" s="27"/>
      <c r="B70" s="27"/>
    </row>
    <row r="71" spans="1:2" x14ac:dyDescent="0.2">
      <c r="A71" s="27"/>
      <c r="B71" s="27"/>
    </row>
    <row r="72" spans="1:2" x14ac:dyDescent="0.2">
      <c r="A72" s="27"/>
      <c r="B72" s="27"/>
    </row>
    <row r="73" spans="1:2" x14ac:dyDescent="0.2">
      <c r="A73" s="27"/>
      <c r="B73" s="27"/>
    </row>
    <row r="74" spans="1:2" x14ac:dyDescent="0.2">
      <c r="A74" s="27"/>
      <c r="B74" s="27"/>
    </row>
    <row r="75" spans="1:2" x14ac:dyDescent="0.2">
      <c r="A75" s="27"/>
      <c r="B75" s="27"/>
    </row>
    <row r="76" spans="1:2" x14ac:dyDescent="0.2">
      <c r="A76" s="27"/>
      <c r="B76" s="27"/>
    </row>
    <row r="77" spans="1:2" x14ac:dyDescent="0.2">
      <c r="A77" s="27"/>
      <c r="B77" s="27"/>
    </row>
    <row r="78" spans="1:2" x14ac:dyDescent="0.2">
      <c r="A78" s="27"/>
      <c r="B78" s="27"/>
    </row>
    <row r="79" spans="1:2" x14ac:dyDescent="0.2">
      <c r="A79" s="27"/>
      <c r="B79" s="27"/>
    </row>
    <row r="80" spans="1:2" x14ac:dyDescent="0.2">
      <c r="A80" s="27"/>
      <c r="B80" s="27"/>
    </row>
    <row r="81" spans="1:2" x14ac:dyDescent="0.2">
      <c r="A81" s="27"/>
      <c r="B81" s="27"/>
    </row>
    <row r="82" spans="1:2" x14ac:dyDescent="0.2">
      <c r="A82" s="27"/>
      <c r="B82" s="27"/>
    </row>
    <row r="83" spans="1:2" x14ac:dyDescent="0.2">
      <c r="A83" s="27"/>
      <c r="B83" s="27"/>
    </row>
    <row r="84" spans="1:2" x14ac:dyDescent="0.2">
      <c r="A84" s="27"/>
      <c r="B84" s="27"/>
    </row>
    <row r="85" spans="1:2" x14ac:dyDescent="0.2">
      <c r="A85" s="27"/>
      <c r="B85" s="27"/>
    </row>
    <row r="86" spans="1:2" x14ac:dyDescent="0.2">
      <c r="A86" s="27"/>
      <c r="B86" s="27"/>
    </row>
    <row r="87" spans="1:2" x14ac:dyDescent="0.2">
      <c r="A87" s="27"/>
      <c r="B87" s="27"/>
    </row>
    <row r="88" spans="1:2" x14ac:dyDescent="0.2">
      <c r="A88" s="27"/>
      <c r="B88" s="27"/>
    </row>
    <row r="89" spans="1:2" x14ac:dyDescent="0.2">
      <c r="A89" s="27"/>
      <c r="B89" s="27"/>
    </row>
    <row r="90" spans="1:2" x14ac:dyDescent="0.2">
      <c r="A90" s="27"/>
      <c r="B90" s="27"/>
    </row>
    <row r="91" spans="1:2" x14ac:dyDescent="0.2">
      <c r="A91" s="27"/>
      <c r="B91" s="27"/>
    </row>
    <row r="92" spans="1:2" x14ac:dyDescent="0.2">
      <c r="A92" s="27"/>
      <c r="B92" s="27"/>
    </row>
    <row r="93" spans="1:2" x14ac:dyDescent="0.2">
      <c r="A93" s="27"/>
      <c r="B93" s="27"/>
    </row>
    <row r="94" spans="1:2" x14ac:dyDescent="0.2">
      <c r="A94" s="27"/>
      <c r="B94" s="27"/>
    </row>
    <row r="95" spans="1:2" x14ac:dyDescent="0.2">
      <c r="A95" s="27"/>
      <c r="B95" s="27"/>
    </row>
    <row r="96" spans="1:2" x14ac:dyDescent="0.2">
      <c r="A96" s="27"/>
      <c r="B96" s="27"/>
    </row>
    <row r="97" spans="1:2" x14ac:dyDescent="0.2">
      <c r="A97" s="27"/>
      <c r="B97" s="27"/>
    </row>
    <row r="98" spans="1:2" x14ac:dyDescent="0.2">
      <c r="A98" s="27"/>
      <c r="B98" s="27"/>
    </row>
    <row r="99" spans="1:2" x14ac:dyDescent="0.2">
      <c r="A99" s="27"/>
      <c r="B99" s="27"/>
    </row>
    <row r="100" spans="1:2" x14ac:dyDescent="0.2">
      <c r="A100" s="27"/>
      <c r="B100" s="27"/>
    </row>
    <row r="101" spans="1:2" x14ac:dyDescent="0.2">
      <c r="A101" s="27"/>
      <c r="B101" s="27"/>
    </row>
    <row r="102" spans="1:2" x14ac:dyDescent="0.2">
      <c r="A102" s="27"/>
      <c r="B102" s="27"/>
    </row>
    <row r="103" spans="1:2" x14ac:dyDescent="0.2">
      <c r="A103" s="27"/>
      <c r="B103" s="27"/>
    </row>
    <row r="104" spans="1:2" x14ac:dyDescent="0.2">
      <c r="A104" s="27"/>
      <c r="B104" s="27"/>
    </row>
    <row r="105" spans="1:2" x14ac:dyDescent="0.2">
      <c r="A105" s="27"/>
      <c r="B105" s="27"/>
    </row>
    <row r="106" spans="1:2" x14ac:dyDescent="0.2">
      <c r="A106" s="27"/>
      <c r="B106" s="27"/>
    </row>
    <row r="107" spans="1:2" x14ac:dyDescent="0.2">
      <c r="A107" s="27"/>
      <c r="B107" s="27"/>
    </row>
    <row r="108" spans="1:2" x14ac:dyDescent="0.2">
      <c r="A108" s="27"/>
      <c r="B108" s="27"/>
    </row>
    <row r="109" spans="1:2" x14ac:dyDescent="0.2">
      <c r="A109" s="27"/>
      <c r="B109" s="27"/>
    </row>
    <row r="110" spans="1:2" x14ac:dyDescent="0.2">
      <c r="A110" s="27"/>
      <c r="B110" s="27"/>
    </row>
    <row r="111" spans="1:2" x14ac:dyDescent="0.2">
      <c r="A111" s="27"/>
      <c r="B111" s="27"/>
    </row>
    <row r="112" spans="1:2" x14ac:dyDescent="0.2">
      <c r="A112" s="27"/>
      <c r="B112" s="27"/>
    </row>
    <row r="113" spans="1:2" x14ac:dyDescent="0.2">
      <c r="A113" s="27"/>
      <c r="B113" s="27"/>
    </row>
    <row r="114" spans="1:2" x14ac:dyDescent="0.2">
      <c r="A114" s="27"/>
      <c r="B114" s="27"/>
    </row>
    <row r="115" spans="1:2" x14ac:dyDescent="0.2">
      <c r="A115" s="27"/>
      <c r="B115" s="27"/>
    </row>
    <row r="116" spans="1:2" x14ac:dyDescent="0.2">
      <c r="A116" s="27"/>
      <c r="B116" s="27"/>
    </row>
    <row r="117" spans="1:2" x14ac:dyDescent="0.2">
      <c r="A117" s="27"/>
      <c r="B117" s="27"/>
    </row>
    <row r="118" spans="1:2" x14ac:dyDescent="0.2">
      <c r="A118" s="27"/>
      <c r="B118" s="27"/>
    </row>
    <row r="119" spans="1:2" x14ac:dyDescent="0.2">
      <c r="A119" s="27"/>
      <c r="B119" s="27"/>
    </row>
    <row r="120" spans="1:2" x14ac:dyDescent="0.2">
      <c r="A120" s="27"/>
      <c r="B120" s="27"/>
    </row>
    <row r="121" spans="1:2" x14ac:dyDescent="0.2">
      <c r="A121" s="27"/>
      <c r="B121" s="27"/>
    </row>
    <row r="122" spans="1:2" x14ac:dyDescent="0.2">
      <c r="A122" s="27"/>
      <c r="B122" s="27"/>
    </row>
    <row r="123" spans="1:2" x14ac:dyDescent="0.2">
      <c r="A123" s="27"/>
      <c r="B123" s="27"/>
    </row>
    <row r="124" spans="1:2" x14ac:dyDescent="0.2">
      <c r="A124" s="27"/>
      <c r="B124" s="27"/>
    </row>
    <row r="125" spans="1:2" x14ac:dyDescent="0.2">
      <c r="A125" s="27"/>
      <c r="B125" s="27"/>
    </row>
    <row r="126" spans="1:2" x14ac:dyDescent="0.2">
      <c r="A126" s="27"/>
      <c r="B126" s="27"/>
    </row>
    <row r="127" spans="1:2" x14ac:dyDescent="0.2">
      <c r="A127" s="27"/>
      <c r="B127" s="27"/>
    </row>
    <row r="128" spans="1:2" x14ac:dyDescent="0.2">
      <c r="A128" s="27"/>
      <c r="B128" s="27"/>
    </row>
    <row r="129" spans="1:2" x14ac:dyDescent="0.2">
      <c r="A129" s="27"/>
      <c r="B129" s="27"/>
    </row>
    <row r="130" spans="1:2" x14ac:dyDescent="0.2">
      <c r="A130" s="27"/>
      <c r="B130" s="27"/>
    </row>
    <row r="131" spans="1:2" x14ac:dyDescent="0.2">
      <c r="A131" s="27"/>
      <c r="B131" s="27"/>
    </row>
    <row r="132" spans="1:2" x14ac:dyDescent="0.2">
      <c r="A132" s="27"/>
      <c r="B132" s="27"/>
    </row>
    <row r="133" spans="1:2" x14ac:dyDescent="0.2">
      <c r="A133" s="27"/>
      <c r="B133" s="27"/>
    </row>
    <row r="134" spans="1:2" x14ac:dyDescent="0.2">
      <c r="A134" s="27"/>
      <c r="B134" s="27"/>
    </row>
    <row r="135" spans="1:2" x14ac:dyDescent="0.2">
      <c r="A135" s="27"/>
      <c r="B135" s="27"/>
    </row>
    <row r="136" spans="1:2" x14ac:dyDescent="0.2">
      <c r="A136" s="27"/>
      <c r="B136" s="27"/>
    </row>
    <row r="137" spans="1:2" x14ac:dyDescent="0.2">
      <c r="A137" s="27"/>
      <c r="B137" s="27"/>
    </row>
    <row r="138" spans="1:2" x14ac:dyDescent="0.2">
      <c r="A138" s="27"/>
      <c r="B138" s="27"/>
    </row>
    <row r="139" spans="1:2" x14ac:dyDescent="0.2">
      <c r="A139" s="27"/>
      <c r="B139" s="27"/>
    </row>
    <row r="140" spans="1:2" x14ac:dyDescent="0.2">
      <c r="A140" s="27"/>
      <c r="B140" s="27"/>
    </row>
    <row r="141" spans="1:2" x14ac:dyDescent="0.2">
      <c r="A141" s="27"/>
      <c r="B141" s="27"/>
    </row>
    <row r="142" spans="1:2" x14ac:dyDescent="0.2">
      <c r="A142" s="27"/>
      <c r="B142" s="27"/>
    </row>
    <row r="143" spans="1:2" x14ac:dyDescent="0.2">
      <c r="A143" s="27"/>
      <c r="B143" s="27"/>
    </row>
    <row r="144" spans="1:2" x14ac:dyDescent="0.2">
      <c r="A144" s="27"/>
      <c r="B144" s="27"/>
    </row>
    <row r="145" spans="1:2" x14ac:dyDescent="0.2">
      <c r="A145" s="27"/>
      <c r="B145" s="27"/>
    </row>
    <row r="146" spans="1:2" x14ac:dyDescent="0.2">
      <c r="A146" s="27"/>
      <c r="B146" s="27"/>
    </row>
    <row r="147" spans="1:2" x14ac:dyDescent="0.2">
      <c r="A147" s="27"/>
      <c r="B147" s="27"/>
    </row>
    <row r="148" spans="1:2" x14ac:dyDescent="0.2">
      <c r="A148" s="27"/>
      <c r="B148" s="27"/>
    </row>
    <row r="149" spans="1:2" x14ac:dyDescent="0.2">
      <c r="A149" s="27"/>
      <c r="B149" s="27"/>
    </row>
    <row r="150" spans="1:2" x14ac:dyDescent="0.2">
      <c r="A150" s="27"/>
      <c r="B150" s="27"/>
    </row>
    <row r="151" spans="1:2" x14ac:dyDescent="0.2">
      <c r="A151" s="27"/>
      <c r="B151" s="27"/>
    </row>
    <row r="152" spans="1:2" x14ac:dyDescent="0.2">
      <c r="A152" s="27"/>
      <c r="B152" s="27"/>
    </row>
    <row r="153" spans="1:2" x14ac:dyDescent="0.2">
      <c r="A153" s="27"/>
      <c r="B153" s="27"/>
    </row>
    <row r="154" spans="1:2" x14ac:dyDescent="0.2">
      <c r="A154" s="27"/>
      <c r="B154" s="27"/>
    </row>
    <row r="155" spans="1:2" x14ac:dyDescent="0.2">
      <c r="A155" s="27"/>
      <c r="B155" s="27"/>
    </row>
    <row r="156" spans="1:2" x14ac:dyDescent="0.2">
      <c r="A156" s="27"/>
      <c r="B156" s="27"/>
    </row>
    <row r="157" spans="1:2" x14ac:dyDescent="0.2">
      <c r="A157" s="27"/>
      <c r="B157" s="27"/>
    </row>
    <row r="158" spans="1:2" x14ac:dyDescent="0.2">
      <c r="A158" s="27"/>
      <c r="B158" s="27"/>
    </row>
    <row r="159" spans="1:2" x14ac:dyDescent="0.2">
      <c r="A159" s="27"/>
      <c r="B159" s="27"/>
    </row>
    <row r="160" spans="1:2" x14ac:dyDescent="0.2">
      <c r="A160" s="27"/>
      <c r="B160" s="27"/>
    </row>
    <row r="161" spans="1:2" x14ac:dyDescent="0.2">
      <c r="A161" s="27"/>
      <c r="B161" s="27"/>
    </row>
    <row r="162" spans="1:2" x14ac:dyDescent="0.2">
      <c r="A162" s="27"/>
      <c r="B162" s="27"/>
    </row>
    <row r="163" spans="1:2" x14ac:dyDescent="0.2">
      <c r="A163" s="27"/>
      <c r="B163" s="27"/>
    </row>
    <row r="164" spans="1:2" x14ac:dyDescent="0.2">
      <c r="A164" s="27"/>
      <c r="B164" s="27"/>
    </row>
    <row r="165" spans="1:2" x14ac:dyDescent="0.2">
      <c r="A165" s="27"/>
      <c r="B165" s="27"/>
    </row>
    <row r="166" spans="1:2" x14ac:dyDescent="0.2">
      <c r="A166" s="27"/>
      <c r="B166" s="27"/>
    </row>
    <row r="167" spans="1:2" x14ac:dyDescent="0.2">
      <c r="A167" s="27"/>
      <c r="B167" s="27"/>
    </row>
    <row r="168" spans="1:2" x14ac:dyDescent="0.2">
      <c r="A168" s="27"/>
      <c r="B168" s="27"/>
    </row>
    <row r="169" spans="1:2" x14ac:dyDescent="0.2">
      <c r="A169" s="27"/>
      <c r="B169" s="27"/>
    </row>
    <row r="170" spans="1:2" x14ac:dyDescent="0.2">
      <c r="A170" s="27"/>
      <c r="B170" s="27"/>
    </row>
    <row r="171" spans="1:2" x14ac:dyDescent="0.2">
      <c r="A171" s="27"/>
      <c r="B171" s="27"/>
    </row>
    <row r="172" spans="1:2" x14ac:dyDescent="0.2">
      <c r="A172" s="27"/>
      <c r="B172" s="2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5677-7C15-4E2D-9AAA-B8DD60A2303D}">
  <dimension ref="A1:HX229"/>
  <sheetViews>
    <sheetView showGridLines="0" topLeftCell="G1" workbookViewId="0">
      <selection activeCell="J43" sqref="J43"/>
    </sheetView>
  </sheetViews>
  <sheetFormatPr defaultRowHeight="12.75" x14ac:dyDescent="0.2"/>
  <cols>
    <col min="1" max="1" width="18.85546875" style="17" bestFit="1" customWidth="1"/>
    <col min="2" max="2" width="17.85546875" style="17" bestFit="1" customWidth="1"/>
    <col min="3" max="4" width="16.85546875" style="17" bestFit="1" customWidth="1"/>
    <col min="5" max="5" width="14.85546875" style="17" bestFit="1" customWidth="1"/>
    <col min="6" max="7" width="9.140625" style="17"/>
    <col min="8" max="8" width="22.5703125" style="17" bestFit="1" customWidth="1"/>
    <col min="9" max="9" width="16.42578125" style="17" bestFit="1" customWidth="1"/>
    <col min="10" max="10" width="16.28515625" style="17" bestFit="1" customWidth="1"/>
    <col min="11" max="18" width="15.85546875" style="17" bestFit="1" customWidth="1"/>
    <col min="19" max="19" width="18" style="17" bestFit="1" customWidth="1"/>
    <col min="20" max="20" width="13.28515625" style="17" bestFit="1" customWidth="1"/>
    <col min="21" max="25" width="12.140625" style="17" bestFit="1" customWidth="1"/>
    <col min="26" max="26" width="10.5703125" style="17" bestFit="1" customWidth="1"/>
    <col min="27" max="27" width="12.140625" style="17" bestFit="1" customWidth="1"/>
    <col min="28" max="28" width="13.28515625" style="17" bestFit="1" customWidth="1"/>
    <col min="29" max="29" width="12.140625" style="17" bestFit="1" customWidth="1"/>
    <col min="30" max="30" width="13.28515625" style="17" bestFit="1" customWidth="1"/>
    <col min="31" max="37" width="12.140625" style="17" bestFit="1" customWidth="1"/>
    <col min="38" max="38" width="10.5703125" style="17" bestFit="1" customWidth="1"/>
    <col min="39" max="39" width="13.28515625" style="17" bestFit="1" customWidth="1"/>
    <col min="40" max="40" width="12.140625" style="17" bestFit="1" customWidth="1"/>
    <col min="41" max="41" width="13.28515625" style="17" bestFit="1" customWidth="1"/>
    <col min="42" max="43" width="12.140625" style="17" bestFit="1" customWidth="1"/>
    <col min="44" max="44" width="10.5703125" style="17" bestFit="1" customWidth="1"/>
    <col min="45" max="48" width="12.140625" style="17" bestFit="1" customWidth="1"/>
    <col min="49" max="49" width="13.28515625" style="17" bestFit="1" customWidth="1"/>
    <col min="50" max="52" width="12.140625" style="17" bestFit="1" customWidth="1"/>
    <col min="53" max="53" width="13.28515625" style="17" bestFit="1" customWidth="1"/>
    <col min="54" max="56" width="12.140625" style="17" bestFit="1" customWidth="1"/>
    <col min="57" max="57" width="13.28515625" style="17" bestFit="1" customWidth="1"/>
    <col min="58" max="59" width="12.140625" style="17" bestFit="1" customWidth="1"/>
    <col min="60" max="60" width="13.28515625" style="17" bestFit="1" customWidth="1"/>
    <col min="61" max="62" width="12.140625" style="17" bestFit="1" customWidth="1"/>
    <col min="63" max="63" width="13.28515625" style="17" bestFit="1" customWidth="1"/>
    <col min="64" max="64" width="12.140625" style="17" bestFit="1" customWidth="1"/>
    <col min="65" max="66" width="13.28515625" style="17" bestFit="1" customWidth="1"/>
    <col min="67" max="67" width="12.140625" style="17" bestFit="1" customWidth="1"/>
    <col min="68" max="70" width="13.28515625" style="17" bestFit="1" customWidth="1"/>
    <col min="71" max="71" width="14.28515625" style="17" bestFit="1" customWidth="1"/>
    <col min="72" max="81" width="13.28515625" style="17" bestFit="1" customWidth="1"/>
    <col min="82" max="82" width="14.28515625" style="17" bestFit="1" customWidth="1"/>
    <col min="83" max="132" width="13.28515625" style="17" bestFit="1" customWidth="1"/>
    <col min="133" max="133" width="14.28515625" style="17" bestFit="1" customWidth="1"/>
    <col min="134" max="142" width="13.28515625" style="17" bestFit="1" customWidth="1"/>
    <col min="143" max="143" width="14.28515625" style="17" bestFit="1" customWidth="1"/>
    <col min="144" max="145" width="13.28515625" style="17" bestFit="1" customWidth="1"/>
    <col min="146" max="146" width="14.28515625" style="17" bestFit="1" customWidth="1"/>
    <col min="147" max="147" width="13.28515625" style="17" bestFit="1" customWidth="1"/>
    <col min="148" max="148" width="14.28515625" style="17" bestFit="1" customWidth="1"/>
    <col min="149" max="157" width="13.28515625" style="17" bestFit="1" customWidth="1"/>
    <col min="158" max="158" width="14.28515625" style="17" bestFit="1" customWidth="1"/>
    <col min="159" max="159" width="13.28515625" style="17" bestFit="1" customWidth="1"/>
    <col min="160" max="161" width="14.28515625" style="17" bestFit="1" customWidth="1"/>
    <col min="162" max="162" width="13.28515625" style="17" bestFit="1" customWidth="1"/>
    <col min="163" max="164" width="14.28515625" style="17" bestFit="1" customWidth="1"/>
    <col min="165" max="166" width="13.28515625" style="17" bestFit="1" customWidth="1"/>
    <col min="167" max="171" width="14.28515625" style="17" bestFit="1" customWidth="1"/>
    <col min="172" max="172" width="13.28515625" style="17" bestFit="1" customWidth="1"/>
    <col min="173" max="177" width="14.28515625" style="17" bestFit="1" customWidth="1"/>
    <col min="178" max="178" width="13.28515625" style="17" bestFit="1" customWidth="1"/>
    <col min="179" max="181" width="14.28515625" style="17" bestFit="1" customWidth="1"/>
    <col min="182" max="182" width="13.28515625" style="17" bestFit="1" customWidth="1"/>
    <col min="183" max="183" width="14.28515625" style="17" bestFit="1" customWidth="1"/>
    <col min="184" max="184" width="13.28515625" style="17" bestFit="1" customWidth="1"/>
    <col min="185" max="189" width="14.28515625" style="17" bestFit="1" customWidth="1"/>
    <col min="190" max="190" width="13.28515625" style="17" bestFit="1" customWidth="1"/>
    <col min="191" max="193" width="14.28515625" style="17" bestFit="1" customWidth="1"/>
    <col min="194" max="194" width="13.28515625" style="17" bestFit="1" customWidth="1"/>
    <col min="195" max="197" width="14.28515625" style="17" bestFit="1" customWidth="1"/>
    <col min="198" max="198" width="13.28515625" style="17" bestFit="1" customWidth="1"/>
    <col min="199" max="202" width="14.28515625" style="17" bestFit="1" customWidth="1"/>
    <col min="203" max="203" width="15.85546875" style="17" bestFit="1" customWidth="1"/>
    <col min="204" max="222" width="14.28515625" style="17" bestFit="1" customWidth="1"/>
    <col min="223" max="223" width="15.85546875" style="17" bestFit="1" customWidth="1"/>
    <col min="224" max="224" width="14.28515625" style="17" bestFit="1" customWidth="1"/>
    <col min="225" max="227" width="15.85546875" style="17" bestFit="1" customWidth="1"/>
    <col min="228" max="228" width="16.85546875" style="17" bestFit="1" customWidth="1"/>
    <col min="229" max="230" width="15.85546875" style="17" bestFit="1" customWidth="1"/>
    <col min="231" max="231" width="18" style="17" bestFit="1" customWidth="1"/>
    <col min="232" max="232" width="16.85546875" style="17" bestFit="1" customWidth="1"/>
    <col min="233" max="16384" width="9.140625" style="17"/>
  </cols>
  <sheetData>
    <row r="1" spans="1:232" x14ac:dyDescent="0.2">
      <c r="A1" s="16" t="s">
        <v>5</v>
      </c>
      <c r="B1" s="17" t="s">
        <v>8</v>
      </c>
      <c r="H1" s="16" t="s">
        <v>138</v>
      </c>
      <c r="I1" s="17" t="s">
        <v>141</v>
      </c>
    </row>
    <row r="2" spans="1:232" x14ac:dyDescent="0.2">
      <c r="H2" s="16" t="s">
        <v>15</v>
      </c>
      <c r="I2" s="17" t="s">
        <v>11</v>
      </c>
    </row>
    <row r="3" spans="1:232" x14ac:dyDescent="0.2">
      <c r="A3" s="16" t="s">
        <v>133</v>
      </c>
      <c r="B3" s="16" t="s">
        <v>144</v>
      </c>
      <c r="E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</row>
    <row r="4" spans="1:232" x14ac:dyDescent="0.2">
      <c r="A4" s="16" t="s">
        <v>130</v>
      </c>
      <c r="B4" s="17" t="s">
        <v>141</v>
      </c>
      <c r="C4" s="17" t="s">
        <v>142</v>
      </c>
      <c r="D4" s="17" t="s">
        <v>131</v>
      </c>
      <c r="E4" s="29" t="s">
        <v>147</v>
      </c>
      <c r="H4" s="16" t="s">
        <v>130</v>
      </c>
      <c r="I4" s="17" t="s">
        <v>150</v>
      </c>
      <c r="J4" s="17" t="s">
        <v>149</v>
      </c>
      <c r="K4" s="17" t="s">
        <v>152</v>
      </c>
      <c r="L4" s="17" t="s">
        <v>151</v>
      </c>
      <c r="M4" s="17" t="s">
        <v>153</v>
      </c>
      <c r="N4" s="17" t="s">
        <v>154</v>
      </c>
      <c r="O4" s="17" t="s">
        <v>155</v>
      </c>
      <c r="P4" s="17" t="s">
        <v>156</v>
      </c>
      <c r="Q4" s="17" t="s">
        <v>157</v>
      </c>
      <c r="R4" s="17" t="s">
        <v>158</v>
      </c>
      <c r="S4" s="17" t="s">
        <v>167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</row>
    <row r="5" spans="1:232" x14ac:dyDescent="0.2">
      <c r="A5" s="17" t="s">
        <v>11</v>
      </c>
      <c r="B5" s="20">
        <v>14317401.690000003</v>
      </c>
      <c r="C5" s="20">
        <v>8279807.120000001</v>
      </c>
      <c r="D5" s="20">
        <v>22597208.810000002</v>
      </c>
      <c r="E5" s="30">
        <f>D5/$D$8</f>
        <v>0.70998344115363488</v>
      </c>
      <c r="H5" s="17" t="s">
        <v>23</v>
      </c>
      <c r="I5" s="20">
        <v>457199.82000000007</v>
      </c>
      <c r="J5" s="20">
        <v>267015.40000000002</v>
      </c>
      <c r="K5" s="20">
        <v>327562.57</v>
      </c>
      <c r="L5" s="20">
        <v>322974.56000000006</v>
      </c>
      <c r="M5" s="20">
        <v>283511.52</v>
      </c>
      <c r="N5" s="20">
        <v>259605.22</v>
      </c>
      <c r="O5" s="20">
        <v>300674.09000000003</v>
      </c>
      <c r="P5" s="20">
        <v>297978.77</v>
      </c>
      <c r="Q5" s="20">
        <v>271997.26</v>
      </c>
      <c r="R5" s="20">
        <v>297902.06</v>
      </c>
      <c r="S5" s="20">
        <v>3086421.2699999996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</row>
    <row r="6" spans="1:232" x14ac:dyDescent="0.2">
      <c r="A6" s="17" t="s">
        <v>135</v>
      </c>
      <c r="B6" s="20">
        <v>2893248.38</v>
      </c>
      <c r="C6" s="20">
        <v>664938.80000000005</v>
      </c>
      <c r="D6" s="20">
        <v>3558187.1799999997</v>
      </c>
      <c r="E6" s="30">
        <f t="shared" ref="E6:E7" si="0">D6/$D$8</f>
        <v>0.11179495660575557</v>
      </c>
      <c r="H6" s="17" t="s">
        <v>25</v>
      </c>
      <c r="I6" s="20">
        <v>189610.13999999998</v>
      </c>
      <c r="J6" s="20">
        <v>207022.16999999998</v>
      </c>
      <c r="K6" s="20">
        <v>216308.26</v>
      </c>
      <c r="L6" s="20">
        <v>201952.37</v>
      </c>
      <c r="M6" s="20">
        <v>189673.31</v>
      </c>
      <c r="N6" s="20">
        <v>210895.40999999997</v>
      </c>
      <c r="O6" s="20">
        <v>202862.3</v>
      </c>
      <c r="P6" s="20">
        <v>193496.15</v>
      </c>
      <c r="Q6" s="20">
        <v>178164.65000000002</v>
      </c>
      <c r="R6" s="20">
        <v>189959.52</v>
      </c>
      <c r="S6" s="20">
        <v>1979944.28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</row>
    <row r="7" spans="1:232" x14ac:dyDescent="0.2">
      <c r="A7" s="17" t="s">
        <v>12</v>
      </c>
      <c r="B7" s="20">
        <v>2035753.580000001</v>
      </c>
      <c r="C7" s="20">
        <v>3636647.3900000006</v>
      </c>
      <c r="D7" s="20">
        <v>5672400.9700000016</v>
      </c>
      <c r="E7" s="30">
        <f t="shared" si="0"/>
        <v>0.17822160224060951</v>
      </c>
      <c r="H7" s="17" t="s">
        <v>20</v>
      </c>
      <c r="I7" s="20">
        <v>172238.77</v>
      </c>
      <c r="J7" s="20">
        <v>146658.04999999999</v>
      </c>
      <c r="K7" s="20">
        <v>215116.11000000002</v>
      </c>
      <c r="L7" s="20">
        <v>225065.03</v>
      </c>
      <c r="M7" s="20">
        <v>231049.51</v>
      </c>
      <c r="N7" s="20">
        <v>95514.75</v>
      </c>
      <c r="O7" s="20">
        <v>279747.94</v>
      </c>
      <c r="P7" s="20">
        <v>167637.46</v>
      </c>
      <c r="Q7" s="20">
        <v>146849.61000000002</v>
      </c>
      <c r="R7" s="20">
        <v>194669.65</v>
      </c>
      <c r="S7" s="20">
        <v>1874546.8800000001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</row>
    <row r="8" spans="1:232" x14ac:dyDescent="0.2">
      <c r="A8" s="17" t="s">
        <v>131</v>
      </c>
      <c r="B8" s="20">
        <v>19246403.650000006</v>
      </c>
      <c r="C8" s="20">
        <v>12581393.310000002</v>
      </c>
      <c r="D8" s="20">
        <v>31827796.960000005</v>
      </c>
      <c r="E8" s="31"/>
      <c r="H8" s="17" t="s">
        <v>18</v>
      </c>
      <c r="I8" s="20">
        <v>181196.12</v>
      </c>
      <c r="J8" s="20">
        <v>200966.86000000002</v>
      </c>
      <c r="K8" s="20">
        <v>204190.63</v>
      </c>
      <c r="L8" s="20">
        <v>185114.15000000002</v>
      </c>
      <c r="M8" s="20">
        <v>190417.6</v>
      </c>
      <c r="N8" s="20">
        <v>184809.5</v>
      </c>
      <c r="O8" s="20">
        <v>195686.75</v>
      </c>
      <c r="P8" s="20">
        <v>199581.22999999998</v>
      </c>
      <c r="Q8" s="20">
        <v>190527.78999999998</v>
      </c>
      <c r="R8" s="20">
        <v>103916.28000000001</v>
      </c>
      <c r="S8" s="20">
        <v>1836406.9099999997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</row>
    <row r="9" spans="1:232" x14ac:dyDescent="0.2">
      <c r="H9" s="17" t="s">
        <v>24</v>
      </c>
      <c r="I9" s="20">
        <v>186255.93</v>
      </c>
      <c r="J9" s="20">
        <v>178324.75999999998</v>
      </c>
      <c r="K9" s="20">
        <v>181560.24</v>
      </c>
      <c r="L9" s="20">
        <v>131743.62</v>
      </c>
      <c r="M9" s="20">
        <v>215541.30000000002</v>
      </c>
      <c r="N9" s="20">
        <v>254676.67</v>
      </c>
      <c r="O9" s="20">
        <v>49938.57</v>
      </c>
      <c r="P9" s="20">
        <v>165226.29</v>
      </c>
      <c r="Q9" s="20">
        <v>125722.93</v>
      </c>
      <c r="R9" s="20">
        <v>194669.65</v>
      </c>
      <c r="S9" s="20">
        <v>1683659.96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</row>
    <row r="10" spans="1:232" x14ac:dyDescent="0.2">
      <c r="H10" s="17" t="s">
        <v>19</v>
      </c>
      <c r="I10" s="20">
        <v>161895.94</v>
      </c>
      <c r="J10" s="20">
        <v>125976.06999999998</v>
      </c>
      <c r="K10" s="20">
        <v>145900.63</v>
      </c>
      <c r="L10" s="20">
        <v>123333.46</v>
      </c>
      <c r="M10" s="20">
        <v>150133.84</v>
      </c>
      <c r="N10" s="20">
        <v>180944.7</v>
      </c>
      <c r="O10" s="20">
        <v>133158.12</v>
      </c>
      <c r="P10" s="20">
        <v>140879.66</v>
      </c>
      <c r="Q10" s="20">
        <v>190477.55000000002</v>
      </c>
      <c r="R10" s="20">
        <v>145983.51999999999</v>
      </c>
      <c r="S10" s="20">
        <v>1498683.49</v>
      </c>
    </row>
    <row r="11" spans="1:232" x14ac:dyDescent="0.2">
      <c r="H11" s="17" t="s">
        <v>21</v>
      </c>
      <c r="I11" s="20">
        <v>32520.839999999997</v>
      </c>
      <c r="J11" s="20">
        <v>175950.37</v>
      </c>
      <c r="K11" s="20">
        <v>178218.64</v>
      </c>
      <c r="L11" s="20">
        <v>135348.54999999999</v>
      </c>
      <c r="M11" s="20">
        <v>144039.62</v>
      </c>
      <c r="N11" s="20">
        <v>114956.04000000001</v>
      </c>
      <c r="O11" s="20">
        <v>112029</v>
      </c>
      <c r="P11" s="20">
        <v>109386.41</v>
      </c>
      <c r="Q11" s="20">
        <v>105860.45000000001</v>
      </c>
      <c r="R11" s="20">
        <v>131603.21000000002</v>
      </c>
      <c r="S11" s="20">
        <v>1239913.1300000004</v>
      </c>
    </row>
    <row r="12" spans="1:232" x14ac:dyDescent="0.2">
      <c r="H12" s="17" t="s">
        <v>22</v>
      </c>
      <c r="I12" s="20">
        <v>82974.459999999992</v>
      </c>
      <c r="J12" s="20">
        <v>73385.06</v>
      </c>
      <c r="K12" s="20">
        <v>126617.03</v>
      </c>
      <c r="L12" s="20">
        <v>56497.86</v>
      </c>
      <c r="M12" s="20">
        <v>122626.51999999999</v>
      </c>
      <c r="N12" s="20">
        <v>129856.26</v>
      </c>
      <c r="O12" s="20">
        <v>172007.01</v>
      </c>
      <c r="P12" s="20">
        <v>103534.67000000001</v>
      </c>
      <c r="Q12" s="20">
        <v>89731.56</v>
      </c>
      <c r="R12" s="20">
        <v>160595.34</v>
      </c>
      <c r="S12" s="20">
        <v>1117825.7699999998</v>
      </c>
    </row>
    <row r="13" spans="1:232" x14ac:dyDescent="0.2">
      <c r="H13" s="17" t="s">
        <v>131</v>
      </c>
      <c r="I13" s="20">
        <v>1463892.02</v>
      </c>
      <c r="J13" s="20">
        <v>1375298.7400000002</v>
      </c>
      <c r="K13" s="20">
        <v>1595474.1099999999</v>
      </c>
      <c r="L13" s="20">
        <v>1382029.6</v>
      </c>
      <c r="M13" s="20">
        <v>1526993.2200000002</v>
      </c>
      <c r="N13" s="20">
        <v>1431258.5499999998</v>
      </c>
      <c r="O13" s="20">
        <v>1446103.78</v>
      </c>
      <c r="P13" s="20">
        <v>1377720.6400000001</v>
      </c>
      <c r="Q13" s="20">
        <v>1299331.8</v>
      </c>
      <c r="R13" s="20">
        <v>1419299.23</v>
      </c>
      <c r="S13" s="20">
        <v>14317401.690000001</v>
      </c>
    </row>
    <row r="14" spans="1:232" x14ac:dyDescent="0.2">
      <c r="H14"/>
      <c r="I14"/>
      <c r="J14"/>
      <c r="K14"/>
      <c r="L14"/>
      <c r="M14"/>
      <c r="N14"/>
      <c r="O14"/>
      <c r="P14"/>
      <c r="Q14"/>
      <c r="R14"/>
    </row>
    <row r="15" spans="1:232" x14ac:dyDescent="0.2">
      <c r="H15" s="16" t="s">
        <v>138</v>
      </c>
      <c r="I15" s="17" t="s">
        <v>141</v>
      </c>
    </row>
    <row r="16" spans="1:232" x14ac:dyDescent="0.2">
      <c r="H16" s="16" t="s">
        <v>15</v>
      </c>
      <c r="I16" s="17" t="s">
        <v>135</v>
      </c>
    </row>
    <row r="17" spans="3:19" x14ac:dyDescent="0.2">
      <c r="H17"/>
      <c r="I17"/>
      <c r="J17"/>
      <c r="K17"/>
      <c r="L17"/>
      <c r="M17"/>
      <c r="N17"/>
      <c r="O17"/>
      <c r="P17"/>
      <c r="Q17"/>
      <c r="R17"/>
      <c r="S17"/>
    </row>
    <row r="18" spans="3:19" x14ac:dyDescent="0.2">
      <c r="H18" s="16" t="s">
        <v>130</v>
      </c>
      <c r="I18" s="17" t="s">
        <v>150</v>
      </c>
      <c r="J18" s="17" t="s">
        <v>149</v>
      </c>
      <c r="K18" s="17" t="s">
        <v>152</v>
      </c>
      <c r="L18" s="17" t="s">
        <v>151</v>
      </c>
      <c r="M18" s="17" t="s">
        <v>153</v>
      </c>
      <c r="N18" s="17" t="s">
        <v>154</v>
      </c>
      <c r="O18" s="17" t="s">
        <v>155</v>
      </c>
      <c r="P18" s="17" t="s">
        <v>156</v>
      </c>
      <c r="Q18" s="17" t="s">
        <v>157</v>
      </c>
      <c r="R18" s="17" t="s">
        <v>158</v>
      </c>
      <c r="S18" s="17" t="s">
        <v>167</v>
      </c>
    </row>
    <row r="19" spans="3:19" x14ac:dyDescent="0.2">
      <c r="H19" s="17" t="s">
        <v>22</v>
      </c>
      <c r="I19" s="20">
        <v>64580.570000000007</v>
      </c>
      <c r="J19" s="20">
        <v>109574.63</v>
      </c>
      <c r="K19" s="20">
        <v>207296.76</v>
      </c>
      <c r="L19" s="20">
        <v>109204.52</v>
      </c>
      <c r="M19" s="20">
        <v>71708.179999999993</v>
      </c>
      <c r="N19" s="20">
        <v>109349.69000000002</v>
      </c>
      <c r="O19" s="20">
        <v>116884.46</v>
      </c>
      <c r="P19" s="20">
        <v>100183.31</v>
      </c>
      <c r="Q19" s="20">
        <v>172386.04999999996</v>
      </c>
      <c r="R19" s="20">
        <v>103773.82</v>
      </c>
      <c r="S19" s="20">
        <v>1164941.99</v>
      </c>
    </row>
    <row r="20" spans="3:19" x14ac:dyDescent="0.2">
      <c r="H20" s="17" t="s">
        <v>25</v>
      </c>
      <c r="I20" s="20">
        <v>38506.629999999997</v>
      </c>
      <c r="J20" s="20">
        <v>45903.71</v>
      </c>
      <c r="K20" s="20">
        <v>54441.98</v>
      </c>
      <c r="L20" s="20">
        <v>53930.590000000004</v>
      </c>
      <c r="M20" s="20">
        <v>41193.659999999996</v>
      </c>
      <c r="N20" s="20">
        <v>67588.210000000006</v>
      </c>
      <c r="O20" s="20">
        <v>67116.47</v>
      </c>
      <c r="P20" s="20">
        <v>74705.209999999992</v>
      </c>
      <c r="Q20" s="20">
        <v>68961.460000000006</v>
      </c>
      <c r="R20" s="20">
        <v>103062.74999999999</v>
      </c>
      <c r="S20" s="20">
        <v>615410.67000000004</v>
      </c>
    </row>
    <row r="21" spans="3:19" x14ac:dyDescent="0.2">
      <c r="H21" s="17" t="s">
        <v>18</v>
      </c>
      <c r="I21" s="20">
        <v>32682.43</v>
      </c>
      <c r="J21" s="20">
        <v>45574.13</v>
      </c>
      <c r="K21" s="20">
        <v>45505.31</v>
      </c>
      <c r="L21" s="20">
        <v>39326.83</v>
      </c>
      <c r="M21" s="20">
        <v>14436.04</v>
      </c>
      <c r="N21" s="20">
        <v>50473.020000000004</v>
      </c>
      <c r="O21" s="20">
        <v>60000.09</v>
      </c>
      <c r="P21" s="20">
        <v>58950.100000000006</v>
      </c>
      <c r="Q21" s="20">
        <v>38171.570000000007</v>
      </c>
      <c r="R21" s="20">
        <v>59991.950000000004</v>
      </c>
      <c r="S21" s="20">
        <v>445111.46999999991</v>
      </c>
    </row>
    <row r="22" spans="3:19" x14ac:dyDescent="0.2">
      <c r="H22" s="17" t="s">
        <v>20</v>
      </c>
      <c r="I22" s="20">
        <v>28188.660000000003</v>
      </c>
      <c r="J22" s="20">
        <v>30322.100000000002</v>
      </c>
      <c r="K22" s="20">
        <v>26742.730000000003</v>
      </c>
      <c r="L22" s="20">
        <v>26458.91</v>
      </c>
      <c r="M22" s="20">
        <v>29974.079999999998</v>
      </c>
      <c r="N22" s="20">
        <v>24601.55</v>
      </c>
      <c r="O22" s="20">
        <v>9807.27</v>
      </c>
      <c r="P22" s="20">
        <v>38874.590000000004</v>
      </c>
      <c r="Q22" s="20">
        <v>51655.320000000007</v>
      </c>
      <c r="R22" s="20">
        <v>31517.360000000001</v>
      </c>
      <c r="S22" s="20">
        <v>298142.57</v>
      </c>
    </row>
    <row r="23" spans="3:19" x14ac:dyDescent="0.2">
      <c r="H23" s="17" t="s">
        <v>21</v>
      </c>
      <c r="I23" s="20">
        <v>9783.25</v>
      </c>
      <c r="J23" s="20">
        <v>7969.78</v>
      </c>
      <c r="K23" s="20">
        <v>10622.720000000001</v>
      </c>
      <c r="L23" s="20">
        <v>9841.2900000000009</v>
      </c>
      <c r="M23" s="20">
        <v>11584.52</v>
      </c>
      <c r="N23" s="20">
        <v>18572.23</v>
      </c>
      <c r="O23" s="20">
        <v>21738.5</v>
      </c>
      <c r="P23" s="20">
        <v>13395.46</v>
      </c>
      <c r="Q23" s="20">
        <v>20774.75</v>
      </c>
      <c r="R23" s="20">
        <v>17821.73</v>
      </c>
      <c r="S23" s="20">
        <v>142104.23000000004</v>
      </c>
    </row>
    <row r="24" spans="3:19" x14ac:dyDescent="0.2">
      <c r="H24" s="17" t="s">
        <v>24</v>
      </c>
      <c r="I24" s="20">
        <v>15125.43</v>
      </c>
      <c r="J24" s="20">
        <v>15614.11</v>
      </c>
      <c r="K24" s="20">
        <v>11412.85</v>
      </c>
      <c r="L24" s="20">
        <v>13259.779999999999</v>
      </c>
      <c r="M24" s="20">
        <v>12697.3</v>
      </c>
      <c r="N24" s="20">
        <v>11604.279999999999</v>
      </c>
      <c r="O24" s="20">
        <v>5344.5199999999995</v>
      </c>
      <c r="P24" s="20">
        <v>12066.43</v>
      </c>
      <c r="Q24" s="20">
        <v>18841.23</v>
      </c>
      <c r="R24" s="20">
        <v>7619.49</v>
      </c>
      <c r="S24" s="20">
        <v>123585.42000000001</v>
      </c>
    </row>
    <row r="25" spans="3:19" x14ac:dyDescent="0.2">
      <c r="H25" s="17" t="s">
        <v>23</v>
      </c>
      <c r="I25" s="20">
        <v>12928.52</v>
      </c>
      <c r="J25" s="20">
        <v>6980.7</v>
      </c>
      <c r="K25" s="20">
        <v>9276.01</v>
      </c>
      <c r="L25" s="20">
        <v>6991.3200000000006</v>
      </c>
      <c r="M25" s="20">
        <v>7676.1699999999992</v>
      </c>
      <c r="N25" s="20">
        <v>7897.42</v>
      </c>
      <c r="O25" s="20">
        <v>8547.33</v>
      </c>
      <c r="P25" s="20">
        <v>8149.32</v>
      </c>
      <c r="Q25" s="20">
        <v>8379.23</v>
      </c>
      <c r="R25" s="20">
        <v>6892.11</v>
      </c>
      <c r="S25" s="20">
        <v>83718.13</v>
      </c>
    </row>
    <row r="26" spans="3:19" x14ac:dyDescent="0.2">
      <c r="H26" s="17" t="s">
        <v>19</v>
      </c>
      <c r="I26" s="20">
        <v>0</v>
      </c>
      <c r="J26" s="20">
        <v>0</v>
      </c>
      <c r="K26" s="20">
        <v>4706.57</v>
      </c>
      <c r="L26" s="20">
        <v>0</v>
      </c>
      <c r="M26" s="20">
        <v>1250.3900000000001</v>
      </c>
      <c r="N26" s="20">
        <v>845.43</v>
      </c>
      <c r="O26" s="20">
        <v>2165.14</v>
      </c>
      <c r="P26" s="20">
        <v>5530.26</v>
      </c>
      <c r="Q26" s="20">
        <v>2910.39</v>
      </c>
      <c r="R26" s="20">
        <v>2825.72</v>
      </c>
      <c r="S26" s="20">
        <v>20233.899999999998</v>
      </c>
    </row>
    <row r="27" spans="3:19" x14ac:dyDescent="0.2">
      <c r="H27" s="17" t="s">
        <v>131</v>
      </c>
      <c r="I27" s="20">
        <v>201795.49000000002</v>
      </c>
      <c r="J27" s="20">
        <v>261939.15999999997</v>
      </c>
      <c r="K27" s="20">
        <v>370004.93</v>
      </c>
      <c r="L27" s="20">
        <v>259013.24000000002</v>
      </c>
      <c r="M27" s="20">
        <v>190520.34</v>
      </c>
      <c r="N27" s="20">
        <v>290931.83000000007</v>
      </c>
      <c r="O27" s="20">
        <v>291603.78000000003</v>
      </c>
      <c r="P27" s="20">
        <v>311854.68</v>
      </c>
      <c r="Q27" s="20">
        <v>382080</v>
      </c>
      <c r="R27" s="20">
        <v>333504.92999999993</v>
      </c>
      <c r="S27" s="20">
        <v>2893248.38</v>
      </c>
    </row>
    <row r="28" spans="3:19" x14ac:dyDescent="0.2">
      <c r="H28"/>
      <c r="I28"/>
      <c r="J28"/>
      <c r="K28"/>
      <c r="L28"/>
      <c r="M28"/>
      <c r="N28"/>
      <c r="O28"/>
      <c r="P28"/>
      <c r="Q28"/>
      <c r="R28"/>
    </row>
    <row r="29" spans="3:19" x14ac:dyDescent="0.2">
      <c r="C29" s="17" t="s">
        <v>148</v>
      </c>
      <c r="H29" s="16" t="s">
        <v>138</v>
      </c>
      <c r="I29" s="17" t="s">
        <v>141</v>
      </c>
    </row>
    <row r="30" spans="3:19" x14ac:dyDescent="0.2">
      <c r="H30" s="16" t="s">
        <v>15</v>
      </c>
      <c r="I30" s="17" t="s">
        <v>12</v>
      </c>
    </row>
    <row r="31" spans="3:19" x14ac:dyDescent="0.2">
      <c r="H31"/>
      <c r="I31"/>
      <c r="J31"/>
      <c r="K31"/>
      <c r="L31"/>
      <c r="M31"/>
      <c r="N31"/>
      <c r="O31"/>
      <c r="P31"/>
      <c r="Q31"/>
      <c r="R31"/>
      <c r="S31"/>
    </row>
    <row r="32" spans="3:19" x14ac:dyDescent="0.2">
      <c r="H32" s="16" t="s">
        <v>130</v>
      </c>
      <c r="I32" s="17" t="s">
        <v>150</v>
      </c>
      <c r="J32" s="17" t="s">
        <v>149</v>
      </c>
      <c r="K32" s="17" t="s">
        <v>152</v>
      </c>
      <c r="L32" s="17" t="s">
        <v>151</v>
      </c>
      <c r="M32" s="17" t="s">
        <v>153</v>
      </c>
      <c r="N32" s="17" t="s">
        <v>154</v>
      </c>
      <c r="O32" s="17" t="s">
        <v>155</v>
      </c>
      <c r="P32" s="17" t="s">
        <v>156</v>
      </c>
      <c r="Q32" s="17" t="s">
        <v>157</v>
      </c>
      <c r="R32" s="17" t="s">
        <v>158</v>
      </c>
      <c r="S32" s="17" t="s">
        <v>167</v>
      </c>
    </row>
    <row r="33" spans="8:19" x14ac:dyDescent="0.2">
      <c r="H33" s="17" t="s">
        <v>20</v>
      </c>
      <c r="I33" s="20">
        <v>62356.61</v>
      </c>
      <c r="J33" s="20">
        <v>70596.33</v>
      </c>
      <c r="K33" s="20">
        <v>69878.150000000009</v>
      </c>
      <c r="L33" s="20">
        <v>73640.91</v>
      </c>
      <c r="M33" s="20">
        <v>73095.88</v>
      </c>
      <c r="N33" s="20">
        <v>55657.24</v>
      </c>
      <c r="O33" s="20">
        <v>80091.679999999993</v>
      </c>
      <c r="P33" s="20">
        <v>67470.17</v>
      </c>
      <c r="Q33" s="20">
        <v>78793.75</v>
      </c>
      <c r="R33" s="20">
        <v>84629.560000000012</v>
      </c>
      <c r="S33" s="20">
        <v>716210.28</v>
      </c>
    </row>
    <row r="34" spans="8:19" x14ac:dyDescent="0.2">
      <c r="H34" s="17" t="s">
        <v>18</v>
      </c>
      <c r="I34" s="20">
        <v>35871.320000000007</v>
      </c>
      <c r="J34" s="20">
        <v>49553.579999999987</v>
      </c>
      <c r="K34" s="20">
        <v>42526.45</v>
      </c>
      <c r="L34" s="20">
        <v>50308.609999999993</v>
      </c>
      <c r="M34" s="20">
        <v>47059.25</v>
      </c>
      <c r="N34" s="20">
        <v>46126.649999999994</v>
      </c>
      <c r="O34" s="20">
        <v>49003.729999999996</v>
      </c>
      <c r="P34" s="20">
        <v>46909.33</v>
      </c>
      <c r="Q34" s="20">
        <v>48506.14</v>
      </c>
      <c r="R34" s="20">
        <v>45772.32</v>
      </c>
      <c r="S34" s="20">
        <v>461637.38</v>
      </c>
    </row>
    <row r="35" spans="8:19" x14ac:dyDescent="0.2">
      <c r="H35" s="17" t="s">
        <v>23</v>
      </c>
      <c r="I35" s="20">
        <v>37799.600000000006</v>
      </c>
      <c r="J35" s="20">
        <v>35491.840000000004</v>
      </c>
      <c r="K35" s="20">
        <v>33648.370000000003</v>
      </c>
      <c r="L35" s="20">
        <v>26597.780000000002</v>
      </c>
      <c r="M35" s="20">
        <v>30812.449999999997</v>
      </c>
      <c r="N35" s="20">
        <v>33595.24</v>
      </c>
      <c r="O35" s="20">
        <v>34094.770000000004</v>
      </c>
      <c r="P35" s="20">
        <v>32260.54</v>
      </c>
      <c r="Q35" s="20">
        <v>38137.279999999999</v>
      </c>
      <c r="R35" s="20">
        <v>29997.920000000002</v>
      </c>
      <c r="S35" s="20">
        <v>332435.78999999992</v>
      </c>
    </row>
    <row r="36" spans="8:19" x14ac:dyDescent="0.2">
      <c r="H36" s="17" t="s">
        <v>19</v>
      </c>
      <c r="I36" s="20">
        <v>12711</v>
      </c>
      <c r="J36" s="20">
        <v>12404.71</v>
      </c>
      <c r="K36" s="20">
        <v>12346.5</v>
      </c>
      <c r="L36" s="20">
        <v>14105.4</v>
      </c>
      <c r="M36" s="20">
        <v>15550.890000000001</v>
      </c>
      <c r="N36" s="20">
        <v>17937.400000000001</v>
      </c>
      <c r="O36" s="20">
        <v>20663.189999999999</v>
      </c>
      <c r="P36" s="20">
        <v>19399.14</v>
      </c>
      <c r="Q36" s="20">
        <v>20559.949999999997</v>
      </c>
      <c r="R36" s="20">
        <v>20686.850000000002</v>
      </c>
      <c r="S36" s="20">
        <v>166365.03000000003</v>
      </c>
    </row>
    <row r="37" spans="8:19" x14ac:dyDescent="0.2">
      <c r="H37" s="17" t="s">
        <v>21</v>
      </c>
      <c r="I37" s="20">
        <v>12096.540000000003</v>
      </c>
      <c r="J37" s="20">
        <v>9292.2100000000009</v>
      </c>
      <c r="K37" s="20">
        <v>12927.860000000002</v>
      </c>
      <c r="L37" s="20">
        <v>12899.76</v>
      </c>
      <c r="M37" s="20">
        <v>14397.46</v>
      </c>
      <c r="N37" s="20">
        <v>10829.59</v>
      </c>
      <c r="O37" s="20">
        <v>11388.17</v>
      </c>
      <c r="P37" s="20">
        <v>12286.49</v>
      </c>
      <c r="Q37" s="20">
        <v>8830.1299999999992</v>
      </c>
      <c r="R37" s="20">
        <v>16875.79</v>
      </c>
      <c r="S37" s="20">
        <v>121824</v>
      </c>
    </row>
    <row r="38" spans="8:19" x14ac:dyDescent="0.2">
      <c r="H38" s="17" t="s">
        <v>22</v>
      </c>
      <c r="I38" s="20">
        <v>6869.7699999999995</v>
      </c>
      <c r="J38" s="20">
        <v>9460.6500000000015</v>
      </c>
      <c r="K38" s="20">
        <v>10405.68</v>
      </c>
      <c r="L38" s="20">
        <v>10405.69</v>
      </c>
      <c r="M38" s="20">
        <v>10405.64</v>
      </c>
      <c r="N38" s="20">
        <v>8739.09</v>
      </c>
      <c r="O38" s="20">
        <v>11226.050000000001</v>
      </c>
      <c r="P38" s="20">
        <v>10914.74</v>
      </c>
      <c r="Q38" s="20">
        <v>11362.33</v>
      </c>
      <c r="R38" s="20">
        <v>11059.82</v>
      </c>
      <c r="S38" s="20">
        <v>100849.45999999999</v>
      </c>
    </row>
    <row r="39" spans="8:19" x14ac:dyDescent="0.2">
      <c r="H39" s="17" t="s">
        <v>24</v>
      </c>
      <c r="I39" s="20">
        <v>10212.16</v>
      </c>
      <c r="J39" s="20">
        <v>10212.16</v>
      </c>
      <c r="K39" s="20">
        <v>10206.56</v>
      </c>
      <c r="L39" s="20">
        <v>10212.150000000001</v>
      </c>
      <c r="M39" s="20">
        <v>3176.33</v>
      </c>
      <c r="N39" s="20">
        <v>10386.200000000001</v>
      </c>
      <c r="O39" s="20">
        <v>10386.23</v>
      </c>
      <c r="P39" s="20">
        <v>11016.62</v>
      </c>
      <c r="Q39" s="20">
        <v>3267.16</v>
      </c>
      <c r="R39" s="20">
        <v>10340.69</v>
      </c>
      <c r="S39" s="20">
        <v>89416.26</v>
      </c>
    </row>
    <row r="40" spans="8:19" x14ac:dyDescent="0.2">
      <c r="H40" s="17" t="s">
        <v>25</v>
      </c>
      <c r="I40" s="20">
        <v>4681.88</v>
      </c>
      <c r="J40" s="20">
        <v>4487.21</v>
      </c>
      <c r="K40" s="20">
        <v>4692.01</v>
      </c>
      <c r="L40" s="20">
        <v>4487.21</v>
      </c>
      <c r="M40" s="20">
        <v>4487.21</v>
      </c>
      <c r="N40" s="20">
        <v>5621.57</v>
      </c>
      <c r="O40" s="20">
        <v>5690.6100000000006</v>
      </c>
      <c r="P40" s="20">
        <v>5425.91</v>
      </c>
      <c r="Q40" s="20">
        <v>1572.8799999999999</v>
      </c>
      <c r="R40" s="20">
        <v>5868.8899999999994</v>
      </c>
      <c r="S40" s="20">
        <v>47015.380000000005</v>
      </c>
    </row>
    <row r="41" spans="8:19" x14ac:dyDescent="0.2">
      <c r="H41" s="17" t="s">
        <v>131</v>
      </c>
      <c r="I41" s="20">
        <v>182598.88000000003</v>
      </c>
      <c r="J41" s="20">
        <v>201498.69000000003</v>
      </c>
      <c r="K41" s="20">
        <v>196631.58000000002</v>
      </c>
      <c r="L41" s="20">
        <v>202657.50999999998</v>
      </c>
      <c r="M41" s="20">
        <v>198985.11</v>
      </c>
      <c r="N41" s="20">
        <v>188892.97999999998</v>
      </c>
      <c r="O41" s="20">
        <v>222544.43</v>
      </c>
      <c r="P41" s="20">
        <v>205682.94</v>
      </c>
      <c r="Q41" s="20">
        <v>211029.62000000002</v>
      </c>
      <c r="R41" s="20">
        <v>225231.84000000003</v>
      </c>
      <c r="S41" s="20">
        <v>2035753.5799999998</v>
      </c>
    </row>
    <row r="42" spans="8:19" x14ac:dyDescent="0.2">
      <c r="H42"/>
      <c r="I42"/>
      <c r="J42"/>
      <c r="K42"/>
    </row>
    <row r="43" spans="8:19" x14ac:dyDescent="0.2">
      <c r="H43"/>
      <c r="I43"/>
      <c r="J43"/>
      <c r="K43"/>
    </row>
    <row r="44" spans="8:19" x14ac:dyDescent="0.2">
      <c r="H44"/>
      <c r="I44"/>
      <c r="J44"/>
      <c r="K44"/>
    </row>
    <row r="45" spans="8:19" x14ac:dyDescent="0.2">
      <c r="H45"/>
      <c r="I45"/>
      <c r="J45"/>
      <c r="K45"/>
    </row>
    <row r="46" spans="8:19" x14ac:dyDescent="0.2">
      <c r="H46"/>
      <c r="I46"/>
      <c r="J46"/>
      <c r="K46"/>
    </row>
    <row r="47" spans="8:19" x14ac:dyDescent="0.2">
      <c r="H47" s="34"/>
      <c r="I47" s="34"/>
      <c r="J47" s="34"/>
      <c r="K47" s="34"/>
      <c r="L47" s="34"/>
    </row>
    <row r="48" spans="8:19" x14ac:dyDescent="0.2">
      <c r="H48" s="35"/>
      <c r="I48" s="36"/>
      <c r="J48" s="36"/>
      <c r="K48" s="36"/>
      <c r="L48" s="36"/>
    </row>
    <row r="49" spans="8:12" x14ac:dyDescent="0.2">
      <c r="H49" s="35"/>
      <c r="I49" s="36"/>
      <c r="J49" s="36"/>
      <c r="K49" s="36"/>
      <c r="L49" s="36"/>
    </row>
    <row r="50" spans="8:12" x14ac:dyDescent="0.2">
      <c r="H50" s="35"/>
      <c r="I50" s="36"/>
      <c r="J50" s="36"/>
      <c r="K50" s="36"/>
      <c r="L50" s="36"/>
    </row>
    <row r="51" spans="8:12" x14ac:dyDescent="0.2">
      <c r="H51" s="35"/>
      <c r="I51" s="36"/>
      <c r="J51" s="36"/>
      <c r="K51" s="36"/>
      <c r="L51" s="36"/>
    </row>
    <row r="52" spans="8:12" x14ac:dyDescent="0.2">
      <c r="H52" s="35"/>
      <c r="I52" s="36"/>
      <c r="J52" s="36"/>
      <c r="K52" s="36"/>
      <c r="L52" s="36"/>
    </row>
    <row r="53" spans="8:12" x14ac:dyDescent="0.2">
      <c r="H53" s="35"/>
      <c r="I53" s="36"/>
      <c r="J53" s="36"/>
      <c r="K53" s="36"/>
      <c r="L53" s="36"/>
    </row>
    <row r="54" spans="8:12" x14ac:dyDescent="0.2">
      <c r="H54" s="35"/>
      <c r="I54" s="36"/>
      <c r="J54" s="36"/>
      <c r="K54" s="36"/>
      <c r="L54" s="36"/>
    </row>
    <row r="55" spans="8:12" x14ac:dyDescent="0.2">
      <c r="H55" s="35"/>
      <c r="I55" s="36"/>
      <c r="J55" s="36"/>
      <c r="K55" s="36"/>
      <c r="L55" s="36"/>
    </row>
    <row r="56" spans="8:12" x14ac:dyDescent="0.2">
      <c r="H56"/>
      <c r="I56"/>
      <c r="J56"/>
      <c r="K56"/>
    </row>
    <row r="57" spans="8:12" x14ac:dyDescent="0.2">
      <c r="H57"/>
      <c r="I57"/>
      <c r="J57"/>
      <c r="K57"/>
    </row>
    <row r="58" spans="8:12" x14ac:dyDescent="0.2">
      <c r="H58"/>
      <c r="I58"/>
      <c r="J58"/>
      <c r="K58"/>
    </row>
    <row r="59" spans="8:12" x14ac:dyDescent="0.2">
      <c r="H59"/>
      <c r="I59"/>
      <c r="J59"/>
      <c r="K59"/>
    </row>
    <row r="60" spans="8:12" x14ac:dyDescent="0.2">
      <c r="H60"/>
      <c r="I60"/>
      <c r="J60"/>
      <c r="K60"/>
    </row>
    <row r="61" spans="8:12" x14ac:dyDescent="0.2">
      <c r="H61"/>
      <c r="I61"/>
      <c r="J61"/>
      <c r="K61"/>
    </row>
    <row r="62" spans="8:12" x14ac:dyDescent="0.2">
      <c r="H62"/>
      <c r="I62"/>
      <c r="J62"/>
      <c r="K62"/>
    </row>
    <row r="63" spans="8:12" x14ac:dyDescent="0.2">
      <c r="H63"/>
      <c r="I63"/>
      <c r="J63"/>
      <c r="K63"/>
    </row>
    <row r="64" spans="8:12" x14ac:dyDescent="0.2">
      <c r="H64"/>
      <c r="I64"/>
      <c r="J64"/>
      <c r="K64"/>
    </row>
    <row r="65" spans="8:11" x14ac:dyDescent="0.2">
      <c r="H65"/>
      <c r="I65"/>
      <c r="J65"/>
      <c r="K65"/>
    </row>
    <row r="66" spans="8:11" x14ac:dyDescent="0.2">
      <c r="H66"/>
      <c r="I66"/>
      <c r="J66"/>
      <c r="K66"/>
    </row>
    <row r="67" spans="8:11" x14ac:dyDescent="0.2">
      <c r="H67"/>
      <c r="I67"/>
      <c r="J67"/>
      <c r="K67"/>
    </row>
    <row r="68" spans="8:11" x14ac:dyDescent="0.2">
      <c r="H68"/>
      <c r="I68"/>
      <c r="J68"/>
      <c r="K68"/>
    </row>
    <row r="69" spans="8:11" x14ac:dyDescent="0.2">
      <c r="H69"/>
      <c r="I69"/>
      <c r="J69"/>
      <c r="K69"/>
    </row>
    <row r="70" spans="8:11" x14ac:dyDescent="0.2">
      <c r="H70"/>
      <c r="I70"/>
      <c r="J70"/>
      <c r="K70"/>
    </row>
    <row r="71" spans="8:11" x14ac:dyDescent="0.2">
      <c r="H71"/>
      <c r="I71"/>
      <c r="J71"/>
      <c r="K71"/>
    </row>
    <row r="72" spans="8:11" x14ac:dyDescent="0.2">
      <c r="H72"/>
      <c r="I72"/>
      <c r="J72"/>
      <c r="K72"/>
    </row>
    <row r="73" spans="8:11" x14ac:dyDescent="0.2">
      <c r="H73"/>
      <c r="I73"/>
      <c r="J73"/>
      <c r="K73"/>
    </row>
    <row r="74" spans="8:11" x14ac:dyDescent="0.2">
      <c r="H74"/>
      <c r="I74"/>
      <c r="J74"/>
      <c r="K74"/>
    </row>
    <row r="75" spans="8:11" x14ac:dyDescent="0.2">
      <c r="H75"/>
      <c r="I75"/>
      <c r="J75"/>
      <c r="K75"/>
    </row>
    <row r="76" spans="8:11" x14ac:dyDescent="0.2">
      <c r="H76"/>
      <c r="I76"/>
      <c r="J76"/>
      <c r="K76"/>
    </row>
    <row r="77" spans="8:11" x14ac:dyDescent="0.2">
      <c r="H77"/>
      <c r="I77"/>
      <c r="J77"/>
      <c r="K77"/>
    </row>
    <row r="78" spans="8:11" x14ac:dyDescent="0.2">
      <c r="H78"/>
      <c r="I78"/>
      <c r="J78"/>
      <c r="K78"/>
    </row>
    <row r="79" spans="8:11" x14ac:dyDescent="0.2">
      <c r="H79"/>
      <c r="I79"/>
      <c r="J79"/>
      <c r="K79"/>
    </row>
    <row r="80" spans="8:11" x14ac:dyDescent="0.2">
      <c r="H80"/>
      <c r="I80"/>
      <c r="J80"/>
      <c r="K80"/>
    </row>
    <row r="81" spans="8:11" x14ac:dyDescent="0.2">
      <c r="H81"/>
      <c r="I81"/>
      <c r="J81"/>
      <c r="K81"/>
    </row>
    <row r="82" spans="8:11" x14ac:dyDescent="0.2">
      <c r="H82"/>
      <c r="I82"/>
      <c r="J82"/>
      <c r="K82"/>
    </row>
    <row r="83" spans="8:11" x14ac:dyDescent="0.2">
      <c r="H83"/>
      <c r="I83"/>
      <c r="J83"/>
      <c r="K83"/>
    </row>
    <row r="84" spans="8:11" x14ac:dyDescent="0.2">
      <c r="H84"/>
      <c r="I84"/>
      <c r="J84"/>
      <c r="K84"/>
    </row>
    <row r="85" spans="8:11" x14ac:dyDescent="0.2">
      <c r="H85"/>
      <c r="I85"/>
      <c r="J85"/>
      <c r="K85"/>
    </row>
    <row r="86" spans="8:11" x14ac:dyDescent="0.2">
      <c r="H86"/>
      <c r="I86"/>
      <c r="J86"/>
      <c r="K86"/>
    </row>
    <row r="87" spans="8:11" x14ac:dyDescent="0.2">
      <c r="H87"/>
      <c r="I87"/>
      <c r="J87"/>
      <c r="K87"/>
    </row>
    <row r="88" spans="8:11" x14ac:dyDescent="0.2">
      <c r="H88"/>
      <c r="I88"/>
      <c r="J88"/>
      <c r="K88"/>
    </row>
    <row r="89" spans="8:11" x14ac:dyDescent="0.2">
      <c r="H89"/>
      <c r="I89"/>
      <c r="J89"/>
      <c r="K89"/>
    </row>
    <row r="90" spans="8:11" x14ac:dyDescent="0.2">
      <c r="H90"/>
      <c r="I90"/>
      <c r="J90"/>
      <c r="K90"/>
    </row>
    <row r="91" spans="8:11" x14ac:dyDescent="0.2">
      <c r="H91"/>
      <c r="I91"/>
      <c r="J91"/>
      <c r="K91"/>
    </row>
    <row r="92" spans="8:11" x14ac:dyDescent="0.2">
      <c r="H92"/>
      <c r="I92"/>
      <c r="J92"/>
      <c r="K92"/>
    </row>
    <row r="93" spans="8:11" x14ac:dyDescent="0.2">
      <c r="H93"/>
      <c r="I93"/>
      <c r="J93"/>
      <c r="K93"/>
    </row>
    <row r="94" spans="8:11" x14ac:dyDescent="0.2">
      <c r="H94"/>
      <c r="I94"/>
      <c r="J94"/>
      <c r="K94"/>
    </row>
    <row r="95" spans="8:11" x14ac:dyDescent="0.2">
      <c r="H95"/>
      <c r="I95"/>
      <c r="J95"/>
      <c r="K95"/>
    </row>
    <row r="96" spans="8:11" x14ac:dyDescent="0.2">
      <c r="H96"/>
      <c r="I96"/>
      <c r="J96"/>
      <c r="K96"/>
    </row>
    <row r="97" spans="8:11" x14ac:dyDescent="0.2">
      <c r="H97"/>
      <c r="I97"/>
      <c r="J97"/>
      <c r="K97"/>
    </row>
    <row r="98" spans="8:11" x14ac:dyDescent="0.2">
      <c r="H98"/>
      <c r="I98"/>
      <c r="J98"/>
      <c r="K98"/>
    </row>
    <row r="99" spans="8:11" x14ac:dyDescent="0.2">
      <c r="H99"/>
      <c r="I99"/>
      <c r="J99"/>
      <c r="K99"/>
    </row>
    <row r="100" spans="8:11" x14ac:dyDescent="0.2">
      <c r="H100"/>
      <c r="I100"/>
      <c r="J100"/>
      <c r="K100"/>
    </row>
    <row r="101" spans="8:11" x14ac:dyDescent="0.2">
      <c r="H101"/>
      <c r="I101"/>
      <c r="J101"/>
      <c r="K101"/>
    </row>
    <row r="102" spans="8:11" x14ac:dyDescent="0.2">
      <c r="H102"/>
      <c r="I102"/>
      <c r="J102"/>
      <c r="K102"/>
    </row>
    <row r="103" spans="8:11" x14ac:dyDescent="0.2">
      <c r="H103"/>
      <c r="I103"/>
      <c r="J103"/>
      <c r="K103"/>
    </row>
    <row r="104" spans="8:11" x14ac:dyDescent="0.2">
      <c r="H104"/>
      <c r="I104"/>
      <c r="J104"/>
      <c r="K104"/>
    </row>
    <row r="105" spans="8:11" x14ac:dyDescent="0.2">
      <c r="H105"/>
      <c r="I105"/>
      <c r="J105"/>
      <c r="K105"/>
    </row>
    <row r="106" spans="8:11" x14ac:dyDescent="0.2">
      <c r="H106"/>
      <c r="I106"/>
      <c r="J106"/>
      <c r="K106"/>
    </row>
    <row r="107" spans="8:11" x14ac:dyDescent="0.2">
      <c r="H107"/>
      <c r="I107"/>
      <c r="J107"/>
      <c r="K107"/>
    </row>
    <row r="108" spans="8:11" x14ac:dyDescent="0.2">
      <c r="H108"/>
      <c r="I108"/>
      <c r="J108"/>
      <c r="K108"/>
    </row>
    <row r="109" spans="8:11" x14ac:dyDescent="0.2">
      <c r="H109"/>
      <c r="I109"/>
      <c r="J109"/>
      <c r="K109"/>
    </row>
    <row r="110" spans="8:11" x14ac:dyDescent="0.2">
      <c r="H110"/>
      <c r="I110"/>
      <c r="J110"/>
      <c r="K110"/>
    </row>
    <row r="111" spans="8:11" x14ac:dyDescent="0.2">
      <c r="H111"/>
      <c r="I111"/>
      <c r="J111"/>
      <c r="K111"/>
    </row>
    <row r="112" spans="8:11" x14ac:dyDescent="0.2">
      <c r="H112"/>
      <c r="I112"/>
      <c r="J112"/>
      <c r="K112"/>
    </row>
    <row r="113" spans="8:11" x14ac:dyDescent="0.2">
      <c r="H113"/>
      <c r="I113"/>
      <c r="J113"/>
      <c r="K113"/>
    </row>
    <row r="114" spans="8:11" x14ac:dyDescent="0.2">
      <c r="H114"/>
      <c r="I114"/>
      <c r="J114"/>
      <c r="K114"/>
    </row>
    <row r="115" spans="8:11" x14ac:dyDescent="0.2">
      <c r="H115"/>
      <c r="I115"/>
      <c r="J115"/>
      <c r="K115"/>
    </row>
    <row r="116" spans="8:11" x14ac:dyDescent="0.2">
      <c r="H116"/>
      <c r="I116"/>
      <c r="J116"/>
      <c r="K116"/>
    </row>
    <row r="117" spans="8:11" x14ac:dyDescent="0.2">
      <c r="H117"/>
      <c r="I117"/>
      <c r="J117"/>
      <c r="K117"/>
    </row>
    <row r="118" spans="8:11" x14ac:dyDescent="0.2">
      <c r="H118"/>
      <c r="I118"/>
      <c r="J118"/>
      <c r="K118"/>
    </row>
    <row r="119" spans="8:11" x14ac:dyDescent="0.2">
      <c r="H119"/>
      <c r="I119"/>
      <c r="J119"/>
      <c r="K119"/>
    </row>
    <row r="120" spans="8:11" x14ac:dyDescent="0.2">
      <c r="H120"/>
      <c r="I120"/>
      <c r="J120"/>
      <c r="K120"/>
    </row>
    <row r="121" spans="8:11" x14ac:dyDescent="0.2">
      <c r="H121"/>
      <c r="I121"/>
      <c r="J121"/>
      <c r="K121"/>
    </row>
    <row r="122" spans="8:11" x14ac:dyDescent="0.2">
      <c r="H122"/>
      <c r="I122"/>
      <c r="J122"/>
      <c r="K122"/>
    </row>
    <row r="123" spans="8:11" x14ac:dyDescent="0.2">
      <c r="H123"/>
      <c r="I123"/>
      <c r="J123"/>
      <c r="K123"/>
    </row>
    <row r="124" spans="8:11" x14ac:dyDescent="0.2">
      <c r="H124"/>
      <c r="I124"/>
      <c r="J124"/>
      <c r="K124"/>
    </row>
    <row r="125" spans="8:11" x14ac:dyDescent="0.2">
      <c r="H125"/>
      <c r="I125"/>
      <c r="J125"/>
      <c r="K125"/>
    </row>
    <row r="126" spans="8:11" x14ac:dyDescent="0.2">
      <c r="H126"/>
      <c r="I126"/>
      <c r="J126"/>
      <c r="K126"/>
    </row>
    <row r="127" spans="8:11" x14ac:dyDescent="0.2">
      <c r="H127"/>
      <c r="I127"/>
      <c r="J127"/>
      <c r="K127"/>
    </row>
    <row r="128" spans="8:11" x14ac:dyDescent="0.2">
      <c r="H128"/>
      <c r="I128"/>
      <c r="J128"/>
      <c r="K128"/>
    </row>
    <row r="129" spans="8:11" x14ac:dyDescent="0.2">
      <c r="H129"/>
      <c r="I129"/>
      <c r="J129"/>
      <c r="K129"/>
    </row>
    <row r="130" spans="8:11" x14ac:dyDescent="0.2">
      <c r="H130"/>
      <c r="I130"/>
      <c r="J130"/>
      <c r="K130"/>
    </row>
    <row r="131" spans="8:11" x14ac:dyDescent="0.2">
      <c r="H131"/>
      <c r="I131"/>
      <c r="J131"/>
      <c r="K131"/>
    </row>
    <row r="132" spans="8:11" x14ac:dyDescent="0.2">
      <c r="H132"/>
      <c r="I132"/>
      <c r="J132"/>
      <c r="K132"/>
    </row>
    <row r="133" spans="8:11" x14ac:dyDescent="0.2">
      <c r="H133"/>
      <c r="I133"/>
      <c r="J133"/>
      <c r="K133"/>
    </row>
    <row r="134" spans="8:11" x14ac:dyDescent="0.2">
      <c r="H134"/>
      <c r="I134"/>
      <c r="J134"/>
      <c r="K134"/>
    </row>
    <row r="135" spans="8:11" x14ac:dyDescent="0.2">
      <c r="H135"/>
      <c r="I135"/>
      <c r="J135"/>
      <c r="K135"/>
    </row>
    <row r="136" spans="8:11" x14ac:dyDescent="0.2">
      <c r="H136"/>
      <c r="I136"/>
      <c r="J136"/>
      <c r="K136"/>
    </row>
    <row r="137" spans="8:11" x14ac:dyDescent="0.2">
      <c r="H137"/>
      <c r="I137"/>
      <c r="J137"/>
      <c r="K137"/>
    </row>
    <row r="138" spans="8:11" x14ac:dyDescent="0.2">
      <c r="H138"/>
      <c r="I138"/>
      <c r="J138"/>
      <c r="K138"/>
    </row>
    <row r="139" spans="8:11" x14ac:dyDescent="0.2">
      <c r="H139"/>
      <c r="I139"/>
      <c r="J139"/>
      <c r="K139"/>
    </row>
    <row r="140" spans="8:11" x14ac:dyDescent="0.2">
      <c r="H140"/>
      <c r="I140"/>
      <c r="J140"/>
      <c r="K140"/>
    </row>
    <row r="141" spans="8:11" x14ac:dyDescent="0.2">
      <c r="H141"/>
      <c r="I141"/>
      <c r="J141"/>
      <c r="K141"/>
    </row>
    <row r="142" spans="8:11" x14ac:dyDescent="0.2">
      <c r="H142"/>
      <c r="I142"/>
      <c r="J142"/>
      <c r="K142"/>
    </row>
    <row r="143" spans="8:11" x14ac:dyDescent="0.2">
      <c r="H143"/>
      <c r="I143"/>
      <c r="J143"/>
      <c r="K143"/>
    </row>
    <row r="144" spans="8:11" x14ac:dyDescent="0.2">
      <c r="H144"/>
      <c r="I144"/>
      <c r="J144"/>
      <c r="K144"/>
    </row>
    <row r="145" spans="8:11" x14ac:dyDescent="0.2">
      <c r="H145"/>
      <c r="I145"/>
      <c r="J145"/>
      <c r="K145"/>
    </row>
    <row r="146" spans="8:11" x14ac:dyDescent="0.2">
      <c r="H146"/>
      <c r="I146"/>
      <c r="J146"/>
      <c r="K146"/>
    </row>
    <row r="147" spans="8:11" x14ac:dyDescent="0.2">
      <c r="H147"/>
      <c r="I147"/>
      <c r="J147"/>
      <c r="K147"/>
    </row>
    <row r="148" spans="8:11" x14ac:dyDescent="0.2">
      <c r="H148"/>
      <c r="I148"/>
      <c r="J148"/>
      <c r="K148"/>
    </row>
    <row r="149" spans="8:11" x14ac:dyDescent="0.2">
      <c r="H149"/>
      <c r="I149"/>
      <c r="J149"/>
      <c r="K149"/>
    </row>
    <row r="150" spans="8:11" x14ac:dyDescent="0.2">
      <c r="H150"/>
      <c r="I150"/>
      <c r="J150"/>
      <c r="K150"/>
    </row>
    <row r="151" spans="8:11" x14ac:dyDescent="0.2">
      <c r="H151"/>
      <c r="I151"/>
      <c r="J151"/>
      <c r="K151"/>
    </row>
    <row r="152" spans="8:11" x14ac:dyDescent="0.2">
      <c r="H152"/>
      <c r="I152"/>
      <c r="J152"/>
      <c r="K152"/>
    </row>
    <row r="153" spans="8:11" x14ac:dyDescent="0.2">
      <c r="H153"/>
      <c r="I153"/>
      <c r="J153"/>
      <c r="K153"/>
    </row>
    <row r="154" spans="8:11" x14ac:dyDescent="0.2">
      <c r="H154"/>
      <c r="I154"/>
      <c r="J154"/>
      <c r="K154"/>
    </row>
    <row r="155" spans="8:11" x14ac:dyDescent="0.2">
      <c r="H155"/>
      <c r="I155"/>
      <c r="J155"/>
      <c r="K155"/>
    </row>
    <row r="156" spans="8:11" x14ac:dyDescent="0.2">
      <c r="H156"/>
      <c r="I156"/>
      <c r="J156"/>
      <c r="K156"/>
    </row>
    <row r="157" spans="8:11" x14ac:dyDescent="0.2">
      <c r="H157"/>
      <c r="I157"/>
      <c r="J157"/>
      <c r="K157"/>
    </row>
    <row r="158" spans="8:11" x14ac:dyDescent="0.2">
      <c r="H158"/>
      <c r="I158"/>
      <c r="J158"/>
      <c r="K158"/>
    </row>
    <row r="159" spans="8:11" x14ac:dyDescent="0.2">
      <c r="H159"/>
      <c r="I159"/>
      <c r="J159"/>
      <c r="K159"/>
    </row>
    <row r="160" spans="8:11" x14ac:dyDescent="0.2">
      <c r="H160"/>
      <c r="I160"/>
      <c r="J160"/>
      <c r="K160"/>
    </row>
    <row r="161" spans="8:11" x14ac:dyDescent="0.2">
      <c r="H161"/>
      <c r="I161"/>
      <c r="J161"/>
      <c r="K161"/>
    </row>
    <row r="162" spans="8:11" x14ac:dyDescent="0.2">
      <c r="H162"/>
      <c r="I162"/>
      <c r="J162"/>
      <c r="K162"/>
    </row>
    <row r="163" spans="8:11" x14ac:dyDescent="0.2">
      <c r="H163"/>
      <c r="I163"/>
      <c r="J163"/>
      <c r="K163"/>
    </row>
    <row r="164" spans="8:11" x14ac:dyDescent="0.2">
      <c r="H164"/>
      <c r="I164"/>
      <c r="J164"/>
      <c r="K164"/>
    </row>
    <row r="165" spans="8:11" x14ac:dyDescent="0.2">
      <c r="H165"/>
      <c r="I165"/>
      <c r="J165"/>
      <c r="K165"/>
    </row>
    <row r="166" spans="8:11" x14ac:dyDescent="0.2">
      <c r="H166"/>
      <c r="I166"/>
      <c r="J166"/>
      <c r="K166"/>
    </row>
    <row r="167" spans="8:11" x14ac:dyDescent="0.2">
      <c r="H167"/>
      <c r="I167"/>
      <c r="J167"/>
      <c r="K167"/>
    </row>
    <row r="168" spans="8:11" x14ac:dyDescent="0.2">
      <c r="H168"/>
      <c r="I168"/>
      <c r="J168"/>
      <c r="K168"/>
    </row>
    <row r="169" spans="8:11" x14ac:dyDescent="0.2">
      <c r="H169"/>
      <c r="I169"/>
      <c r="J169"/>
      <c r="K169"/>
    </row>
    <row r="170" spans="8:11" x14ac:dyDescent="0.2">
      <c r="H170"/>
      <c r="I170"/>
      <c r="J170"/>
      <c r="K170"/>
    </row>
    <row r="171" spans="8:11" x14ac:dyDescent="0.2">
      <c r="H171"/>
      <c r="I171"/>
      <c r="J171"/>
      <c r="K171"/>
    </row>
    <row r="172" spans="8:11" x14ac:dyDescent="0.2">
      <c r="H172"/>
      <c r="I172"/>
      <c r="J172"/>
      <c r="K172"/>
    </row>
    <row r="173" spans="8:11" x14ac:dyDescent="0.2">
      <c r="H173"/>
      <c r="I173"/>
      <c r="J173"/>
      <c r="K173"/>
    </row>
    <row r="174" spans="8:11" x14ac:dyDescent="0.2">
      <c r="H174"/>
      <c r="I174"/>
      <c r="J174"/>
      <c r="K174"/>
    </row>
    <row r="175" spans="8:11" x14ac:dyDescent="0.2">
      <c r="H175"/>
      <c r="I175"/>
      <c r="J175"/>
      <c r="K175"/>
    </row>
    <row r="176" spans="8:11" x14ac:dyDescent="0.2">
      <c r="H176"/>
      <c r="I176"/>
      <c r="J176"/>
      <c r="K176"/>
    </row>
    <row r="177" spans="8:11" x14ac:dyDescent="0.2">
      <c r="H177"/>
      <c r="I177"/>
      <c r="J177"/>
      <c r="K177"/>
    </row>
    <row r="178" spans="8:11" x14ac:dyDescent="0.2">
      <c r="H178"/>
      <c r="I178"/>
      <c r="J178"/>
      <c r="K178"/>
    </row>
    <row r="179" spans="8:11" x14ac:dyDescent="0.2">
      <c r="H179"/>
      <c r="I179"/>
      <c r="J179"/>
      <c r="K179"/>
    </row>
    <row r="180" spans="8:11" x14ac:dyDescent="0.2">
      <c r="H180"/>
      <c r="I180"/>
      <c r="J180"/>
      <c r="K180"/>
    </row>
    <row r="181" spans="8:11" x14ac:dyDescent="0.2">
      <c r="H181"/>
      <c r="I181"/>
      <c r="J181"/>
      <c r="K181"/>
    </row>
    <row r="182" spans="8:11" x14ac:dyDescent="0.2">
      <c r="H182"/>
      <c r="I182"/>
      <c r="J182"/>
      <c r="K182"/>
    </row>
    <row r="183" spans="8:11" x14ac:dyDescent="0.2">
      <c r="H183"/>
      <c r="I183"/>
      <c r="J183"/>
      <c r="K183"/>
    </row>
    <row r="184" spans="8:11" x14ac:dyDescent="0.2">
      <c r="H184"/>
      <c r="I184"/>
      <c r="J184"/>
      <c r="K184"/>
    </row>
    <row r="185" spans="8:11" x14ac:dyDescent="0.2">
      <c r="H185"/>
      <c r="I185"/>
      <c r="J185"/>
      <c r="K185"/>
    </row>
    <row r="186" spans="8:11" x14ac:dyDescent="0.2">
      <c r="H186"/>
      <c r="I186"/>
      <c r="J186"/>
      <c r="K186"/>
    </row>
    <row r="187" spans="8:11" x14ac:dyDescent="0.2">
      <c r="H187"/>
      <c r="I187"/>
      <c r="J187"/>
      <c r="K187"/>
    </row>
    <row r="188" spans="8:11" x14ac:dyDescent="0.2">
      <c r="H188"/>
      <c r="I188"/>
      <c r="J188"/>
      <c r="K188"/>
    </row>
    <row r="189" spans="8:11" x14ac:dyDescent="0.2">
      <c r="H189"/>
      <c r="I189"/>
      <c r="J189"/>
      <c r="K189"/>
    </row>
    <row r="190" spans="8:11" x14ac:dyDescent="0.2">
      <c r="H190"/>
      <c r="I190"/>
      <c r="J190"/>
      <c r="K190"/>
    </row>
    <row r="191" spans="8:11" x14ac:dyDescent="0.2">
      <c r="H191"/>
      <c r="I191"/>
      <c r="J191"/>
      <c r="K191"/>
    </row>
    <row r="192" spans="8:11" x14ac:dyDescent="0.2">
      <c r="H192"/>
      <c r="I192"/>
      <c r="J192"/>
      <c r="K192"/>
    </row>
    <row r="193" spans="8:11" x14ac:dyDescent="0.2">
      <c r="H193"/>
      <c r="I193"/>
      <c r="J193"/>
      <c r="K193"/>
    </row>
    <row r="194" spans="8:11" x14ac:dyDescent="0.2">
      <c r="H194"/>
      <c r="I194"/>
      <c r="J194"/>
      <c r="K194"/>
    </row>
    <row r="195" spans="8:11" x14ac:dyDescent="0.2">
      <c r="H195"/>
      <c r="I195"/>
      <c r="J195"/>
      <c r="K195"/>
    </row>
    <row r="196" spans="8:11" x14ac:dyDescent="0.2">
      <c r="H196"/>
      <c r="I196"/>
      <c r="J196"/>
      <c r="K196"/>
    </row>
    <row r="197" spans="8:11" x14ac:dyDescent="0.2">
      <c r="H197"/>
      <c r="I197"/>
      <c r="J197"/>
      <c r="K197"/>
    </row>
    <row r="198" spans="8:11" x14ac:dyDescent="0.2">
      <c r="H198"/>
      <c r="I198"/>
      <c r="J198"/>
      <c r="K198"/>
    </row>
    <row r="199" spans="8:11" x14ac:dyDescent="0.2">
      <c r="H199"/>
      <c r="I199"/>
      <c r="J199"/>
      <c r="K199"/>
    </row>
    <row r="200" spans="8:11" x14ac:dyDescent="0.2">
      <c r="H200"/>
      <c r="I200"/>
      <c r="J200"/>
      <c r="K200"/>
    </row>
    <row r="201" spans="8:11" x14ac:dyDescent="0.2">
      <c r="H201"/>
      <c r="I201"/>
      <c r="J201"/>
      <c r="K201"/>
    </row>
    <row r="202" spans="8:11" x14ac:dyDescent="0.2">
      <c r="H202"/>
      <c r="I202"/>
      <c r="J202"/>
      <c r="K202"/>
    </row>
    <row r="203" spans="8:11" x14ac:dyDescent="0.2">
      <c r="H203"/>
      <c r="I203"/>
      <c r="J203"/>
      <c r="K203"/>
    </row>
    <row r="204" spans="8:11" x14ac:dyDescent="0.2">
      <c r="H204"/>
      <c r="I204"/>
      <c r="J204"/>
      <c r="K204"/>
    </row>
    <row r="205" spans="8:11" x14ac:dyDescent="0.2">
      <c r="H205"/>
      <c r="I205"/>
      <c r="J205"/>
      <c r="K205"/>
    </row>
    <row r="206" spans="8:11" x14ac:dyDescent="0.2">
      <c r="H206"/>
      <c r="I206"/>
      <c r="J206"/>
      <c r="K206"/>
    </row>
    <row r="207" spans="8:11" x14ac:dyDescent="0.2">
      <c r="H207"/>
      <c r="I207"/>
      <c r="J207"/>
      <c r="K207"/>
    </row>
    <row r="208" spans="8:11" x14ac:dyDescent="0.2">
      <c r="H208"/>
      <c r="I208"/>
      <c r="J208"/>
      <c r="K208"/>
    </row>
    <row r="209" spans="8:11" x14ac:dyDescent="0.2">
      <c r="H209"/>
      <c r="I209"/>
      <c r="J209"/>
      <c r="K209"/>
    </row>
    <row r="210" spans="8:11" x14ac:dyDescent="0.2">
      <c r="H210"/>
      <c r="I210"/>
      <c r="J210"/>
      <c r="K210"/>
    </row>
    <row r="211" spans="8:11" x14ac:dyDescent="0.2">
      <c r="H211"/>
      <c r="I211"/>
      <c r="J211"/>
      <c r="K211"/>
    </row>
    <row r="212" spans="8:11" x14ac:dyDescent="0.2">
      <c r="H212"/>
      <c r="I212"/>
      <c r="J212"/>
      <c r="K212"/>
    </row>
    <row r="213" spans="8:11" x14ac:dyDescent="0.2">
      <c r="H213"/>
      <c r="I213"/>
      <c r="J213"/>
      <c r="K213"/>
    </row>
    <row r="214" spans="8:11" x14ac:dyDescent="0.2">
      <c r="H214"/>
      <c r="I214"/>
      <c r="J214"/>
      <c r="K214"/>
    </row>
    <row r="215" spans="8:11" x14ac:dyDescent="0.2">
      <c r="H215"/>
      <c r="I215"/>
      <c r="J215"/>
      <c r="K215"/>
    </row>
    <row r="216" spans="8:11" x14ac:dyDescent="0.2">
      <c r="H216"/>
      <c r="I216"/>
      <c r="J216"/>
      <c r="K216"/>
    </row>
    <row r="217" spans="8:11" x14ac:dyDescent="0.2">
      <c r="H217"/>
      <c r="I217"/>
      <c r="J217"/>
      <c r="K217"/>
    </row>
    <row r="218" spans="8:11" x14ac:dyDescent="0.2">
      <c r="H218"/>
      <c r="I218"/>
      <c r="J218"/>
      <c r="K218"/>
    </row>
    <row r="219" spans="8:11" x14ac:dyDescent="0.2">
      <c r="H219"/>
      <c r="I219"/>
      <c r="J219"/>
      <c r="K219"/>
    </row>
    <row r="220" spans="8:11" x14ac:dyDescent="0.2">
      <c r="H220"/>
      <c r="I220"/>
      <c r="J220"/>
      <c r="K220"/>
    </row>
    <row r="221" spans="8:11" x14ac:dyDescent="0.2">
      <c r="H221"/>
      <c r="I221"/>
      <c r="J221"/>
      <c r="K221"/>
    </row>
    <row r="222" spans="8:11" x14ac:dyDescent="0.2">
      <c r="H222"/>
      <c r="I222"/>
      <c r="J222"/>
      <c r="K222"/>
    </row>
    <row r="223" spans="8:11" x14ac:dyDescent="0.2">
      <c r="H223"/>
      <c r="I223"/>
      <c r="J223"/>
      <c r="K223"/>
    </row>
    <row r="224" spans="8:11" x14ac:dyDescent="0.2">
      <c r="H224"/>
      <c r="I224"/>
      <c r="J224"/>
      <c r="K224"/>
    </row>
    <row r="225" spans="8:11" x14ac:dyDescent="0.2">
      <c r="H225"/>
      <c r="I225"/>
      <c r="J225"/>
      <c r="K225"/>
    </row>
    <row r="226" spans="8:11" x14ac:dyDescent="0.2">
      <c r="H226"/>
      <c r="I226"/>
      <c r="J226"/>
      <c r="K226"/>
    </row>
    <row r="227" spans="8:11" x14ac:dyDescent="0.2">
      <c r="H227"/>
      <c r="I227"/>
      <c r="J227"/>
      <c r="K227"/>
    </row>
    <row r="228" spans="8:11" x14ac:dyDescent="0.2">
      <c r="H228"/>
      <c r="I228"/>
      <c r="J228"/>
      <c r="K228"/>
    </row>
    <row r="229" spans="8:11" x14ac:dyDescent="0.2">
      <c r="H229"/>
      <c r="I229"/>
      <c r="J229"/>
      <c r="K22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B081-E4F7-4E66-BEFE-7F360833D537}">
  <dimension ref="A1:P71"/>
  <sheetViews>
    <sheetView showGridLines="0" tabSelected="1" topLeftCell="C4" workbookViewId="0">
      <selection activeCell="M8" sqref="M8"/>
    </sheetView>
  </sheetViews>
  <sheetFormatPr defaultRowHeight="12.75" x14ac:dyDescent="0.2"/>
  <cols>
    <col min="1" max="1" width="20.5703125" style="17" bestFit="1" customWidth="1"/>
    <col min="2" max="3" width="19.140625" style="17" bestFit="1" customWidth="1"/>
    <col min="4" max="6" width="8.28515625" style="17" bestFit="1" customWidth="1"/>
    <col min="7" max="7" width="36.5703125" style="17" bestFit="1" customWidth="1"/>
    <col min="8" max="9" width="19.140625" style="17" bestFit="1" customWidth="1"/>
    <col min="10" max="10" width="17.85546875" style="17" bestFit="1" customWidth="1"/>
    <col min="11" max="11" width="19.140625" style="17" bestFit="1" customWidth="1"/>
    <col min="12" max="12" width="12.85546875" style="17" bestFit="1" customWidth="1"/>
    <col min="13" max="13" width="34.140625" style="17" bestFit="1" customWidth="1"/>
    <col min="14" max="14" width="17.85546875" style="17" bestFit="1" customWidth="1"/>
    <col min="15" max="15" width="15.85546875" style="17" bestFit="1" customWidth="1"/>
    <col min="16" max="16" width="16.85546875" style="17" bestFit="1" customWidth="1"/>
    <col min="17" max="18" width="24.42578125" style="17" bestFit="1" customWidth="1"/>
    <col min="19" max="19" width="23.140625" style="17" bestFit="1" customWidth="1"/>
    <col min="20" max="20" width="26.28515625" style="17" bestFit="1" customWidth="1"/>
    <col min="21" max="21" width="26.7109375" style="17" bestFit="1" customWidth="1"/>
    <col min="22" max="22" width="11.28515625" style="17" bestFit="1" customWidth="1"/>
    <col min="23" max="23" width="18.7109375" style="17" bestFit="1" customWidth="1"/>
    <col min="24" max="24" width="20" style="17" bestFit="1" customWidth="1"/>
    <col min="25" max="25" width="34.140625" style="17" bestFit="1" customWidth="1"/>
    <col min="26" max="26" width="11" style="17" bestFit="1" customWidth="1"/>
    <col min="27" max="27" width="10.28515625" style="17" bestFit="1" customWidth="1"/>
    <col min="28" max="28" width="24.28515625" style="17" bestFit="1" customWidth="1"/>
    <col min="29" max="29" width="33.85546875" style="17" bestFit="1" customWidth="1"/>
    <col min="30" max="30" width="27.28515625" style="17" bestFit="1" customWidth="1"/>
    <col min="31" max="31" width="28.42578125" style="17" bestFit="1" customWidth="1"/>
    <col min="32" max="32" width="30" style="17" bestFit="1" customWidth="1"/>
    <col min="33" max="33" width="28.140625" style="17" bestFit="1" customWidth="1"/>
    <col min="34" max="34" width="26" style="17" bestFit="1" customWidth="1"/>
    <col min="35" max="35" width="29.42578125" style="17" bestFit="1" customWidth="1"/>
    <col min="36" max="36" width="22.7109375" style="17" bestFit="1" customWidth="1"/>
    <col min="37" max="37" width="22.140625" style="17" bestFit="1" customWidth="1"/>
    <col min="38" max="38" width="31.42578125" style="17" bestFit="1" customWidth="1"/>
    <col min="39" max="39" width="25" style="17" bestFit="1" customWidth="1"/>
    <col min="40" max="40" width="33.28515625" style="17" bestFit="1" customWidth="1"/>
    <col min="41" max="41" width="27.85546875" style="17" bestFit="1" customWidth="1"/>
    <col min="42" max="42" width="10.28515625" style="17" bestFit="1" customWidth="1"/>
    <col min="43" max="43" width="21.42578125" style="17" bestFit="1" customWidth="1"/>
    <col min="44" max="44" width="29.140625" style="17" bestFit="1" customWidth="1"/>
    <col min="45" max="45" width="14.85546875" style="17" bestFit="1" customWidth="1"/>
    <col min="46" max="46" width="32" style="17" bestFit="1" customWidth="1"/>
    <col min="47" max="47" width="24.28515625" style="17" bestFit="1" customWidth="1"/>
    <col min="48" max="48" width="32.28515625" style="17" bestFit="1" customWidth="1"/>
    <col min="49" max="49" width="12.28515625" style="17" bestFit="1" customWidth="1"/>
    <col min="50" max="50" width="30.85546875" style="17" bestFit="1" customWidth="1"/>
    <col min="51" max="51" width="31.85546875" style="17" bestFit="1" customWidth="1"/>
    <col min="52" max="52" width="28.42578125" style="17" bestFit="1" customWidth="1"/>
    <col min="53" max="53" width="26.140625" style="17" bestFit="1" customWidth="1"/>
    <col min="54" max="54" width="23.7109375" style="17" bestFit="1" customWidth="1"/>
    <col min="55" max="55" width="28.42578125" style="17" bestFit="1" customWidth="1"/>
    <col min="56" max="56" width="30.42578125" style="17" bestFit="1" customWidth="1"/>
    <col min="57" max="57" width="23" style="17" bestFit="1" customWidth="1"/>
    <col min="58" max="58" width="34" style="17" bestFit="1" customWidth="1"/>
    <col min="59" max="59" width="27.140625" style="17" bestFit="1" customWidth="1"/>
    <col min="60" max="60" width="10.42578125" style="17" bestFit="1" customWidth="1"/>
    <col min="61" max="61" width="26.5703125" style="17" bestFit="1" customWidth="1"/>
    <col min="62" max="62" width="31.7109375" style="17" bestFit="1" customWidth="1"/>
    <col min="63" max="63" width="21.5703125" style="17" bestFit="1" customWidth="1"/>
    <col min="64" max="64" width="12.85546875" style="17" bestFit="1" customWidth="1"/>
    <col min="65" max="65" width="30.7109375" style="17" bestFit="1" customWidth="1"/>
    <col min="66" max="66" width="19.42578125" style="17" bestFit="1" customWidth="1"/>
    <col min="67" max="67" width="30" style="17" bestFit="1" customWidth="1"/>
    <col min="68" max="68" width="29.7109375" style="17" bestFit="1" customWidth="1"/>
    <col min="69" max="69" width="30.28515625" style="17" bestFit="1" customWidth="1"/>
    <col min="70" max="70" width="32.42578125" style="17" bestFit="1" customWidth="1"/>
    <col min="71" max="71" width="31.140625" style="17" bestFit="1" customWidth="1"/>
    <col min="72" max="72" width="18.28515625" style="17" bestFit="1" customWidth="1"/>
    <col min="73" max="73" width="31.7109375" style="17" bestFit="1" customWidth="1"/>
    <col min="74" max="74" width="26.28515625" style="17" bestFit="1" customWidth="1"/>
    <col min="75" max="75" width="26.7109375" style="17" bestFit="1" customWidth="1"/>
    <col min="76" max="76" width="11.28515625" style="17" bestFit="1" customWidth="1"/>
    <col min="77" max="77" width="18.7109375" style="17" bestFit="1" customWidth="1"/>
    <col min="78" max="78" width="20" style="17" bestFit="1" customWidth="1"/>
    <col min="79" max="79" width="34.140625" style="17" bestFit="1" customWidth="1"/>
    <col min="80" max="80" width="11" style="17" bestFit="1" customWidth="1"/>
    <col min="81" max="81" width="10.28515625" style="17" bestFit="1" customWidth="1"/>
    <col min="82" max="82" width="24.28515625" style="17" bestFit="1" customWidth="1"/>
    <col min="83" max="83" width="33.85546875" style="17" bestFit="1" customWidth="1"/>
    <col min="84" max="84" width="27.28515625" style="17" bestFit="1" customWidth="1"/>
    <col min="85" max="85" width="28.42578125" style="17" bestFit="1" customWidth="1"/>
    <col min="86" max="86" width="30" style="17" bestFit="1" customWidth="1"/>
    <col min="87" max="87" width="28.140625" style="17" bestFit="1" customWidth="1"/>
    <col min="88" max="88" width="26" style="17" bestFit="1" customWidth="1"/>
    <col min="89" max="89" width="29.42578125" style="17" bestFit="1" customWidth="1"/>
    <col min="90" max="90" width="22.7109375" style="17" bestFit="1" customWidth="1"/>
    <col min="91" max="91" width="22.140625" style="17" bestFit="1" customWidth="1"/>
    <col min="92" max="92" width="31.42578125" style="17" bestFit="1" customWidth="1"/>
    <col min="93" max="93" width="25" style="17" bestFit="1" customWidth="1"/>
    <col min="94" max="94" width="33.28515625" style="17" bestFit="1" customWidth="1"/>
    <col min="95" max="95" width="27.85546875" style="17" bestFit="1" customWidth="1"/>
    <col min="96" max="96" width="10.28515625" style="17" bestFit="1" customWidth="1"/>
    <col min="97" max="97" width="21.42578125" style="17" bestFit="1" customWidth="1"/>
    <col min="98" max="98" width="29.140625" style="17" bestFit="1" customWidth="1"/>
    <col min="99" max="99" width="14.85546875" style="17" bestFit="1" customWidth="1"/>
    <col min="100" max="100" width="32" style="17" bestFit="1" customWidth="1"/>
    <col min="101" max="101" width="24.28515625" style="17" bestFit="1" customWidth="1"/>
    <col min="102" max="102" width="32.28515625" style="17" bestFit="1" customWidth="1"/>
    <col min="103" max="103" width="12.28515625" style="17" bestFit="1" customWidth="1"/>
    <col min="104" max="104" width="30.85546875" style="17" bestFit="1" customWidth="1"/>
    <col min="105" max="105" width="31.85546875" style="17" bestFit="1" customWidth="1"/>
    <col min="106" max="106" width="28.42578125" style="17" bestFit="1" customWidth="1"/>
    <col min="107" max="107" width="26.140625" style="17" bestFit="1" customWidth="1"/>
    <col min="108" max="108" width="23.7109375" style="17" bestFit="1" customWidth="1"/>
    <col min="109" max="109" width="28.42578125" style="17" bestFit="1" customWidth="1"/>
    <col min="110" max="110" width="30.42578125" style="17" bestFit="1" customWidth="1"/>
    <col min="111" max="111" width="23" style="17" bestFit="1" customWidth="1"/>
    <col min="112" max="112" width="34" style="17" bestFit="1" customWidth="1"/>
    <col min="113" max="113" width="27.140625" style="17" bestFit="1" customWidth="1"/>
    <col min="114" max="114" width="10.42578125" style="17" bestFit="1" customWidth="1"/>
    <col min="115" max="115" width="26.5703125" style="17" bestFit="1" customWidth="1"/>
    <col min="116" max="116" width="31.7109375" style="17" bestFit="1" customWidth="1"/>
    <col min="117" max="117" width="21.5703125" style="17" bestFit="1" customWidth="1"/>
    <col min="118" max="118" width="15.85546875" style="17" bestFit="1" customWidth="1"/>
    <col min="119" max="119" width="30.7109375" style="17" bestFit="1" customWidth="1"/>
    <col min="120" max="120" width="19.42578125" style="17" bestFit="1" customWidth="1"/>
    <col min="121" max="121" width="30" style="17" bestFit="1" customWidth="1"/>
    <col min="122" max="122" width="29.7109375" style="17" bestFit="1" customWidth="1"/>
    <col min="123" max="123" width="30.28515625" style="17" bestFit="1" customWidth="1"/>
    <col min="124" max="124" width="32.42578125" style="17" bestFit="1" customWidth="1"/>
    <col min="125" max="125" width="31.140625" style="17" bestFit="1" customWidth="1"/>
    <col min="126" max="126" width="18.28515625" style="17" bestFit="1" customWidth="1"/>
    <col min="127" max="127" width="31.7109375" style="17" bestFit="1" customWidth="1"/>
    <col min="128" max="128" width="26.28515625" style="17" bestFit="1" customWidth="1"/>
    <col min="129" max="129" width="26.7109375" style="17" bestFit="1" customWidth="1"/>
    <col min="130" max="130" width="14.28515625" style="17" bestFit="1" customWidth="1"/>
    <col min="131" max="131" width="18.7109375" style="17" bestFit="1" customWidth="1"/>
    <col min="132" max="132" width="20" style="17" bestFit="1" customWidth="1"/>
    <col min="133" max="133" width="34.140625" style="17" bestFit="1" customWidth="1"/>
    <col min="134" max="135" width="14.28515625" style="17" bestFit="1" customWidth="1"/>
    <col min="136" max="136" width="24.28515625" style="17" bestFit="1" customWidth="1"/>
    <col min="137" max="137" width="33.85546875" style="17" bestFit="1" customWidth="1"/>
    <col min="138" max="138" width="27.28515625" style="17" bestFit="1" customWidth="1"/>
    <col min="139" max="139" width="28.42578125" style="17" bestFit="1" customWidth="1"/>
    <col min="140" max="140" width="30" style="17" bestFit="1" customWidth="1"/>
    <col min="141" max="141" width="28.140625" style="17" bestFit="1" customWidth="1"/>
    <col min="142" max="142" width="26" style="17" bestFit="1" customWidth="1"/>
    <col min="143" max="143" width="29.42578125" style="17" bestFit="1" customWidth="1"/>
    <col min="144" max="144" width="22.7109375" style="17" bestFit="1" customWidth="1"/>
    <col min="145" max="145" width="22.140625" style="17" bestFit="1" customWidth="1"/>
    <col min="146" max="146" width="31.42578125" style="17" bestFit="1" customWidth="1"/>
    <col min="147" max="147" width="25" style="17" bestFit="1" customWidth="1"/>
    <col min="148" max="148" width="33.28515625" style="17" bestFit="1" customWidth="1"/>
    <col min="149" max="149" width="27.85546875" style="17" bestFit="1" customWidth="1"/>
    <col min="150" max="150" width="13.28515625" style="17" bestFit="1" customWidth="1"/>
    <col min="151" max="151" width="21.42578125" style="17" bestFit="1" customWidth="1"/>
    <col min="152" max="152" width="29.140625" style="17" bestFit="1" customWidth="1"/>
    <col min="153" max="153" width="14.85546875" style="17" bestFit="1" customWidth="1"/>
    <col min="154" max="154" width="32" style="17" bestFit="1" customWidth="1"/>
    <col min="155" max="155" width="24.28515625" style="17" bestFit="1" customWidth="1"/>
    <col min="156" max="156" width="32.28515625" style="17" bestFit="1" customWidth="1"/>
    <col min="157" max="157" width="13.28515625" style="17" bestFit="1" customWidth="1"/>
    <col min="158" max="158" width="30.85546875" style="17" bestFit="1" customWidth="1"/>
    <col min="159" max="159" width="31.85546875" style="17" bestFit="1" customWidth="1"/>
    <col min="160" max="160" width="28.42578125" style="17" bestFit="1" customWidth="1"/>
    <col min="161" max="161" width="26.140625" style="17" bestFit="1" customWidth="1"/>
    <col min="162" max="162" width="23.7109375" style="17" bestFit="1" customWidth="1"/>
    <col min="163" max="163" width="28.42578125" style="17" bestFit="1" customWidth="1"/>
    <col min="164" max="164" width="30.42578125" style="17" bestFit="1" customWidth="1"/>
    <col min="165" max="165" width="23" style="17" bestFit="1" customWidth="1"/>
    <col min="166" max="166" width="34" style="17" bestFit="1" customWidth="1"/>
    <col min="167" max="167" width="27.140625" style="17" bestFit="1" customWidth="1"/>
    <col min="168" max="168" width="10.5703125" style="17" bestFit="1" customWidth="1"/>
    <col min="169" max="169" width="26.5703125" style="17" bestFit="1" customWidth="1"/>
    <col min="170" max="171" width="24.42578125" style="17" bestFit="1" customWidth="1"/>
    <col min="172" max="172" width="23.140625" style="17" bestFit="1" customWidth="1"/>
    <col min="173" max="257" width="10.28515625" style="17" bestFit="1" customWidth="1"/>
    <col min="258" max="291" width="11.28515625" style="17" bestFit="1" customWidth="1"/>
    <col min="292" max="292" width="12.85546875" style="17" bestFit="1" customWidth="1"/>
    <col min="293" max="293" width="12.28515625" style="17" bestFit="1" customWidth="1"/>
    <col min="294" max="16384" width="9.140625" style="17"/>
  </cols>
  <sheetData>
    <row r="1" spans="1:16" x14ac:dyDescent="0.2">
      <c r="A1" s="16" t="s">
        <v>138</v>
      </c>
      <c r="B1" s="17" t="s">
        <v>141</v>
      </c>
      <c r="G1" s="16" t="s">
        <v>138</v>
      </c>
      <c r="H1" s="17" t="s">
        <v>141</v>
      </c>
    </row>
    <row r="3" spans="1:16" x14ac:dyDescent="0.2">
      <c r="A3" s="16" t="s">
        <v>130</v>
      </c>
      <c r="B3" s="17" t="s">
        <v>161</v>
      </c>
      <c r="C3" s="17" t="s">
        <v>162</v>
      </c>
      <c r="G3" s="16" t="s">
        <v>130</v>
      </c>
      <c r="H3" s="17" t="s">
        <v>161</v>
      </c>
      <c r="I3" s="17" t="s">
        <v>162</v>
      </c>
    </row>
    <row r="4" spans="1:16" x14ac:dyDescent="0.2">
      <c r="A4" s="17" t="s">
        <v>23</v>
      </c>
      <c r="B4" s="20">
        <v>1866466.63</v>
      </c>
      <c r="C4" s="20">
        <v>1636108.56</v>
      </c>
      <c r="G4" s="17" t="s">
        <v>11</v>
      </c>
      <c r="H4" s="32">
        <v>7343687.6899999976</v>
      </c>
      <c r="I4" s="32">
        <v>6973714.0000000009</v>
      </c>
    </row>
    <row r="5" spans="1:16" x14ac:dyDescent="0.2">
      <c r="A5" s="17" t="s">
        <v>21</v>
      </c>
      <c r="B5" s="20">
        <v>777493.41</v>
      </c>
      <c r="C5" s="20">
        <v>726347.95</v>
      </c>
      <c r="G5" s="17" t="s">
        <v>135</v>
      </c>
      <c r="H5" s="32">
        <v>1283273.1600000001</v>
      </c>
      <c r="I5" s="32">
        <v>1609975.2199999997</v>
      </c>
    </row>
    <row r="6" spans="1:16" x14ac:dyDescent="0.2">
      <c r="A6" s="17" t="s">
        <v>22</v>
      </c>
      <c r="B6" s="20">
        <v>1072013.02</v>
      </c>
      <c r="C6" s="20">
        <v>1311604.2000000002</v>
      </c>
      <c r="G6" s="17" t="s">
        <v>12</v>
      </c>
      <c r="H6" s="32">
        <v>982371.77000000025</v>
      </c>
      <c r="I6" s="32">
        <v>1053381.8100000003</v>
      </c>
    </row>
    <row r="7" spans="1:16" x14ac:dyDescent="0.2">
      <c r="A7" s="17" t="s">
        <v>18</v>
      </c>
      <c r="B7" s="20">
        <v>1364729.3099999998</v>
      </c>
      <c r="C7" s="20">
        <v>1378426.4499999997</v>
      </c>
      <c r="G7" s="17" t="s">
        <v>131</v>
      </c>
      <c r="H7" s="32">
        <v>9609332.6199999973</v>
      </c>
      <c r="I7" s="32">
        <v>9637071.0300000012</v>
      </c>
    </row>
    <row r="8" spans="1:16" x14ac:dyDescent="0.2">
      <c r="A8" s="17" t="s">
        <v>25</v>
      </c>
      <c r="B8" s="20">
        <v>1261378.3400000001</v>
      </c>
      <c r="C8" s="20">
        <v>1380991.9900000002</v>
      </c>
    </row>
    <row r="9" spans="1:16" x14ac:dyDescent="0.2">
      <c r="A9" s="17" t="s">
        <v>19</v>
      </c>
      <c r="B9" s="20">
        <v>780315.4</v>
      </c>
      <c r="C9" s="20">
        <v>904967.02</v>
      </c>
    </row>
    <row r="10" spans="1:16" x14ac:dyDescent="0.2">
      <c r="A10" s="17" t="s">
        <v>20</v>
      </c>
      <c r="B10" s="20">
        <v>1481381.83</v>
      </c>
      <c r="C10" s="20">
        <v>1407517.9000000004</v>
      </c>
    </row>
    <row r="11" spans="1:16" x14ac:dyDescent="0.2">
      <c r="A11" s="17" t="s">
        <v>24</v>
      </c>
      <c r="B11" s="20">
        <v>1005554.6799999999</v>
      </c>
      <c r="C11" s="20">
        <v>891106.96</v>
      </c>
      <c r="G11" s="16" t="s">
        <v>138</v>
      </c>
      <c r="H11" s="17" t="s">
        <v>141</v>
      </c>
    </row>
    <row r="12" spans="1:16" x14ac:dyDescent="0.2">
      <c r="A12" s="17" t="s">
        <v>131</v>
      </c>
      <c r="B12" s="32">
        <v>9609332.620000001</v>
      </c>
      <c r="C12" s="32">
        <v>9637071.0300000012</v>
      </c>
    </row>
    <row r="13" spans="1:16" x14ac:dyDescent="0.2">
      <c r="G13" s="16" t="s">
        <v>130</v>
      </c>
      <c r="H13" s="17" t="s">
        <v>169</v>
      </c>
      <c r="I13" s="17" t="s">
        <v>168</v>
      </c>
      <c r="J13" s="17" t="s">
        <v>131</v>
      </c>
      <c r="M13" s="29" t="s">
        <v>170</v>
      </c>
      <c r="N13" s="29" t="s">
        <v>169</v>
      </c>
      <c r="O13" s="29" t="s">
        <v>168</v>
      </c>
      <c r="P13" s="29" t="s">
        <v>131</v>
      </c>
    </row>
    <row r="14" spans="1:16" x14ac:dyDescent="0.2">
      <c r="G14" s="17" t="s">
        <v>11</v>
      </c>
      <c r="H14" s="32">
        <v>7343687.6899999995</v>
      </c>
      <c r="I14" s="32">
        <v>6973714.0000000009</v>
      </c>
      <c r="J14" s="20">
        <v>14317401.689999999</v>
      </c>
      <c r="K14" s="30">
        <f>J14/$J$71</f>
        <v>0.74390010468267409</v>
      </c>
      <c r="M14" s="40" t="s">
        <v>11</v>
      </c>
      <c r="N14" s="40">
        <v>7343687.6899999995</v>
      </c>
      <c r="O14" s="40">
        <v>6973714.0000000009</v>
      </c>
      <c r="P14" s="40">
        <v>14317401.689999999</v>
      </c>
    </row>
    <row r="15" spans="1:16" x14ac:dyDescent="0.2">
      <c r="G15" s="17" t="s">
        <v>88</v>
      </c>
      <c r="H15" s="32">
        <v>2155862.7200000002</v>
      </c>
      <c r="I15" s="32">
        <v>2225763.77</v>
      </c>
      <c r="J15" s="20">
        <v>4381626.49</v>
      </c>
      <c r="M15" s="8" t="s">
        <v>88</v>
      </c>
      <c r="N15" s="8">
        <v>2155862.7200000002</v>
      </c>
      <c r="O15" s="8">
        <v>2225763.77</v>
      </c>
      <c r="P15" s="8">
        <v>4381626.49</v>
      </c>
    </row>
    <row r="16" spans="1:16" x14ac:dyDescent="0.2">
      <c r="G16" s="17" t="s">
        <v>106</v>
      </c>
      <c r="H16" s="32">
        <v>1435886</v>
      </c>
      <c r="I16" s="32">
        <v>1306075.7100000002</v>
      </c>
      <c r="J16" s="20">
        <v>2741961.71</v>
      </c>
      <c r="M16" s="8" t="s">
        <v>106</v>
      </c>
      <c r="N16" s="8">
        <v>1435886</v>
      </c>
      <c r="O16" s="8">
        <v>1306075.7100000002</v>
      </c>
      <c r="P16" s="8">
        <v>2741961.71</v>
      </c>
    </row>
    <row r="17" spans="7:16" x14ac:dyDescent="0.2">
      <c r="G17" s="17" t="s">
        <v>87</v>
      </c>
      <c r="H17" s="32">
        <v>1226171.8099999998</v>
      </c>
      <c r="I17" s="32">
        <v>1162315.6299999999</v>
      </c>
      <c r="J17" s="20">
        <v>2388487.44</v>
      </c>
      <c r="M17" s="8" t="s">
        <v>87</v>
      </c>
      <c r="N17" s="8">
        <v>1226171.8099999998</v>
      </c>
      <c r="O17" s="8">
        <v>1162315.6299999999</v>
      </c>
      <c r="P17" s="8">
        <v>2388487.44</v>
      </c>
    </row>
    <row r="18" spans="7:16" x14ac:dyDescent="0.2">
      <c r="G18" s="17" t="s">
        <v>97</v>
      </c>
      <c r="H18" s="32">
        <v>657720.34</v>
      </c>
      <c r="I18" s="32">
        <v>521010.70999999996</v>
      </c>
      <c r="J18" s="20">
        <v>1178731.05</v>
      </c>
      <c r="M18" s="8" t="s">
        <v>97</v>
      </c>
      <c r="N18" s="8">
        <v>657720.34</v>
      </c>
      <c r="O18" s="8">
        <v>521010.70999999996</v>
      </c>
      <c r="P18" s="8">
        <v>1178731.05</v>
      </c>
    </row>
    <row r="19" spans="7:16" x14ac:dyDescent="0.2">
      <c r="G19" s="17" t="s">
        <v>108</v>
      </c>
      <c r="H19" s="32">
        <v>334957.18</v>
      </c>
      <c r="I19" s="32">
        <v>405966.74000000005</v>
      </c>
      <c r="J19" s="20">
        <v>740923.91999999993</v>
      </c>
      <c r="M19" s="8" t="s">
        <v>108</v>
      </c>
      <c r="N19" s="8">
        <v>334957.18</v>
      </c>
      <c r="O19" s="8">
        <v>405966.74000000005</v>
      </c>
      <c r="P19" s="8">
        <v>740923.91999999993</v>
      </c>
    </row>
    <row r="20" spans="7:16" x14ac:dyDescent="0.2">
      <c r="G20" s="17" t="s">
        <v>99</v>
      </c>
      <c r="H20" s="32">
        <v>242112.44</v>
      </c>
      <c r="I20" s="32">
        <v>226897.33</v>
      </c>
      <c r="J20" s="20">
        <v>469009.77</v>
      </c>
      <c r="M20" s="8" t="s">
        <v>99</v>
      </c>
      <c r="N20" s="8">
        <v>242112.44</v>
      </c>
      <c r="O20" s="8">
        <v>226897.33</v>
      </c>
      <c r="P20" s="8">
        <v>469009.77</v>
      </c>
    </row>
    <row r="21" spans="7:16" x14ac:dyDescent="0.2">
      <c r="G21" s="17" t="s">
        <v>100</v>
      </c>
      <c r="H21" s="32">
        <v>270230.19</v>
      </c>
      <c r="I21" s="32">
        <v>188766.39000000004</v>
      </c>
      <c r="J21" s="20">
        <v>458996.5799999999</v>
      </c>
      <c r="M21" s="8" t="s">
        <v>100</v>
      </c>
      <c r="N21" s="8">
        <v>270230.19</v>
      </c>
      <c r="O21" s="8">
        <v>188766.39000000004</v>
      </c>
      <c r="P21" s="8">
        <v>458996.5799999999</v>
      </c>
    </row>
    <row r="22" spans="7:16" x14ac:dyDescent="0.2">
      <c r="G22" s="17" t="s">
        <v>96</v>
      </c>
      <c r="H22" s="32">
        <v>246657.49000000002</v>
      </c>
      <c r="I22" s="32">
        <v>190432.8</v>
      </c>
      <c r="J22" s="20">
        <v>437090.29</v>
      </c>
      <c r="M22" s="8" t="s">
        <v>96</v>
      </c>
      <c r="N22" s="8">
        <v>246657.49000000002</v>
      </c>
      <c r="O22" s="8">
        <v>190432.8</v>
      </c>
      <c r="P22" s="8">
        <v>437090.29</v>
      </c>
    </row>
    <row r="23" spans="7:16" x14ac:dyDescent="0.2">
      <c r="G23" s="17" t="s">
        <v>91</v>
      </c>
      <c r="H23" s="32">
        <v>197006.8</v>
      </c>
      <c r="I23" s="32">
        <v>160524.57999999999</v>
      </c>
      <c r="J23" s="20">
        <v>357531.38000000006</v>
      </c>
      <c r="M23" s="8" t="s">
        <v>91</v>
      </c>
      <c r="N23" s="8">
        <v>197006.8</v>
      </c>
      <c r="O23" s="8">
        <v>160524.57999999999</v>
      </c>
      <c r="P23" s="8">
        <v>357531.38000000006</v>
      </c>
    </row>
    <row r="24" spans="7:16" x14ac:dyDescent="0.2">
      <c r="G24" s="17" t="s">
        <v>128</v>
      </c>
      <c r="H24" s="32">
        <v>177687.32</v>
      </c>
      <c r="I24" s="32">
        <v>2268.75</v>
      </c>
      <c r="J24" s="20">
        <v>179956.07</v>
      </c>
      <c r="M24" s="8" t="s">
        <v>128</v>
      </c>
      <c r="N24" s="8">
        <v>177687.32</v>
      </c>
      <c r="O24" s="8">
        <v>2268.75</v>
      </c>
      <c r="P24" s="8">
        <v>179956.07</v>
      </c>
    </row>
    <row r="25" spans="7:16" x14ac:dyDescent="0.2">
      <c r="G25" s="17" t="s">
        <v>129</v>
      </c>
      <c r="H25" s="32">
        <v>300</v>
      </c>
      <c r="I25" s="32">
        <v>150364.20000000001</v>
      </c>
      <c r="J25" s="20">
        <v>150664.20000000001</v>
      </c>
      <c r="M25" s="8" t="s">
        <v>129</v>
      </c>
      <c r="N25" s="8">
        <v>300</v>
      </c>
      <c r="O25" s="8">
        <v>150364.20000000001</v>
      </c>
      <c r="P25" s="8">
        <v>150664.20000000001</v>
      </c>
    </row>
    <row r="26" spans="7:16" x14ac:dyDescent="0.2">
      <c r="G26" s="17" t="s">
        <v>26</v>
      </c>
      <c r="H26" s="32">
        <v>33803.160000000003</v>
      </c>
      <c r="I26" s="32">
        <v>98026.319999999992</v>
      </c>
      <c r="J26" s="20">
        <v>131829.48000000001</v>
      </c>
      <c r="M26" s="8" t="s">
        <v>26</v>
      </c>
      <c r="N26" s="8">
        <v>33803.160000000003</v>
      </c>
      <c r="O26" s="8">
        <v>98026.319999999992</v>
      </c>
      <c r="P26" s="8">
        <v>131829.48000000001</v>
      </c>
    </row>
    <row r="27" spans="7:16" x14ac:dyDescent="0.2">
      <c r="G27" s="17" t="s">
        <v>114</v>
      </c>
      <c r="H27" s="32">
        <v>60489.34</v>
      </c>
      <c r="I27" s="32">
        <v>54517.8</v>
      </c>
      <c r="J27" s="20">
        <v>115007.14000000001</v>
      </c>
      <c r="M27" s="8" t="s">
        <v>114</v>
      </c>
      <c r="N27" s="8">
        <v>60489.34</v>
      </c>
      <c r="O27" s="8">
        <v>54517.8</v>
      </c>
      <c r="P27" s="8">
        <v>115007.14000000001</v>
      </c>
    </row>
    <row r="28" spans="7:16" x14ac:dyDescent="0.2">
      <c r="G28" s="17" t="s">
        <v>98</v>
      </c>
      <c r="H28" s="32">
        <v>65888.94</v>
      </c>
      <c r="I28" s="32">
        <v>40436.200000000004</v>
      </c>
      <c r="J28" s="20">
        <v>106325.14000000001</v>
      </c>
      <c r="M28" s="8" t="s">
        <v>98</v>
      </c>
      <c r="N28" s="8">
        <v>65888.94</v>
      </c>
      <c r="O28" s="8">
        <v>40436.200000000004</v>
      </c>
      <c r="P28" s="8">
        <v>106325.14000000001</v>
      </c>
    </row>
    <row r="29" spans="7:16" x14ac:dyDescent="0.2">
      <c r="G29" s="17" t="s">
        <v>112</v>
      </c>
      <c r="H29" s="32">
        <v>36540.839999999997</v>
      </c>
      <c r="I29" s="32">
        <v>48211.03</v>
      </c>
      <c r="J29" s="20">
        <v>84751.87</v>
      </c>
      <c r="M29" s="8" t="s">
        <v>112</v>
      </c>
      <c r="N29" s="8">
        <v>36540.839999999997</v>
      </c>
      <c r="O29" s="8">
        <v>48211.03</v>
      </c>
      <c r="P29" s="8">
        <v>84751.87</v>
      </c>
    </row>
    <row r="30" spans="7:16" x14ac:dyDescent="0.2">
      <c r="G30" s="17" t="s">
        <v>127</v>
      </c>
      <c r="H30" s="32">
        <v>32799.18</v>
      </c>
      <c r="I30" s="32">
        <v>29559.360000000001</v>
      </c>
      <c r="J30" s="20">
        <v>62358.539999999994</v>
      </c>
      <c r="M30" s="8" t="s">
        <v>127</v>
      </c>
      <c r="N30" s="8">
        <v>32799.18</v>
      </c>
      <c r="O30" s="8">
        <v>29559.360000000001</v>
      </c>
      <c r="P30" s="8">
        <v>62358.539999999994</v>
      </c>
    </row>
    <row r="31" spans="7:16" x14ac:dyDescent="0.2">
      <c r="G31" s="17" t="s">
        <v>116</v>
      </c>
      <c r="H31" s="32">
        <v>32250.530000000002</v>
      </c>
      <c r="I31" s="32">
        <v>27713.219999999998</v>
      </c>
      <c r="J31" s="20">
        <v>59963.75</v>
      </c>
      <c r="M31" s="8" t="s">
        <v>116</v>
      </c>
      <c r="N31" s="8">
        <v>32250.530000000002</v>
      </c>
      <c r="O31" s="8">
        <v>27713.219999999998</v>
      </c>
      <c r="P31" s="8">
        <v>59963.75</v>
      </c>
    </row>
    <row r="32" spans="7:16" x14ac:dyDescent="0.2">
      <c r="G32" s="17" t="s">
        <v>117</v>
      </c>
      <c r="H32" s="32">
        <v>26468.510000000002</v>
      </c>
      <c r="I32" s="32">
        <v>30112.539999999997</v>
      </c>
      <c r="J32" s="20">
        <v>56581.05000000001</v>
      </c>
      <c r="M32" s="8" t="s">
        <v>117</v>
      </c>
      <c r="N32" s="8">
        <v>26468.510000000002</v>
      </c>
      <c r="O32" s="8">
        <v>30112.539999999997</v>
      </c>
      <c r="P32" s="8">
        <v>56581.05000000001</v>
      </c>
    </row>
    <row r="33" spans="7:16" x14ac:dyDescent="0.2">
      <c r="G33" s="17" t="s">
        <v>124</v>
      </c>
      <c r="H33" s="32">
        <v>30176.929999999997</v>
      </c>
      <c r="I33" s="32">
        <v>19998.14</v>
      </c>
      <c r="J33" s="20">
        <v>50175.07</v>
      </c>
      <c r="M33" s="8" t="s">
        <v>124</v>
      </c>
      <c r="N33" s="8">
        <v>30176.929999999997</v>
      </c>
      <c r="O33" s="8">
        <v>19998.14</v>
      </c>
      <c r="P33" s="8">
        <v>50175.07</v>
      </c>
    </row>
    <row r="34" spans="7:16" x14ac:dyDescent="0.2">
      <c r="G34" s="17" t="s">
        <v>111</v>
      </c>
      <c r="H34" s="32">
        <v>11290.66</v>
      </c>
      <c r="I34" s="32">
        <v>17768.669999999998</v>
      </c>
      <c r="J34" s="20">
        <v>29059.33</v>
      </c>
      <c r="M34" s="8" t="s">
        <v>111</v>
      </c>
      <c r="N34" s="8">
        <v>11290.66</v>
      </c>
      <c r="O34" s="8">
        <v>17768.669999999998</v>
      </c>
      <c r="P34" s="8">
        <v>29059.33</v>
      </c>
    </row>
    <row r="35" spans="7:16" x14ac:dyDescent="0.2">
      <c r="G35" s="17" t="s">
        <v>110</v>
      </c>
      <c r="H35" s="32">
        <v>14823.119999999999</v>
      </c>
      <c r="I35" s="32">
        <v>10822.66</v>
      </c>
      <c r="J35" s="20">
        <v>25645.78</v>
      </c>
      <c r="M35" s="8" t="s">
        <v>110</v>
      </c>
      <c r="N35" s="8">
        <v>14823.119999999999</v>
      </c>
      <c r="O35" s="8">
        <v>10822.66</v>
      </c>
      <c r="P35" s="8">
        <v>25645.78</v>
      </c>
    </row>
    <row r="36" spans="7:16" x14ac:dyDescent="0.2">
      <c r="G36" s="17" t="s">
        <v>115</v>
      </c>
      <c r="H36" s="32">
        <v>15957.17</v>
      </c>
      <c r="I36" s="32">
        <v>6490.53</v>
      </c>
      <c r="J36" s="20">
        <v>22447.7</v>
      </c>
      <c r="M36" s="8" t="s">
        <v>115</v>
      </c>
      <c r="N36" s="8">
        <v>15957.17</v>
      </c>
      <c r="O36" s="8">
        <v>6490.53</v>
      </c>
      <c r="P36" s="8">
        <v>22447.7</v>
      </c>
    </row>
    <row r="37" spans="7:16" x14ac:dyDescent="0.2">
      <c r="G37" s="17" t="s">
        <v>113</v>
      </c>
      <c r="H37" s="32">
        <v>1388.53</v>
      </c>
      <c r="I37" s="32">
        <v>20050.39</v>
      </c>
      <c r="J37" s="20">
        <v>21438.92</v>
      </c>
      <c r="M37" s="8" t="s">
        <v>113</v>
      </c>
      <c r="N37" s="8">
        <v>1388.53</v>
      </c>
      <c r="O37" s="8">
        <v>20050.39</v>
      </c>
      <c r="P37" s="8">
        <v>21438.92</v>
      </c>
    </row>
    <row r="38" spans="7:16" x14ac:dyDescent="0.2">
      <c r="G38" s="17" t="s">
        <v>126</v>
      </c>
      <c r="H38" s="32">
        <v>11272.64</v>
      </c>
      <c r="I38" s="32">
        <v>9230.08</v>
      </c>
      <c r="J38" s="20">
        <v>20502.719999999998</v>
      </c>
      <c r="M38" s="8" t="s">
        <v>126</v>
      </c>
      <c r="N38" s="8">
        <v>11272.64</v>
      </c>
      <c r="O38" s="8">
        <v>9230.08</v>
      </c>
      <c r="P38" s="8">
        <v>20502.719999999998</v>
      </c>
    </row>
    <row r="39" spans="7:16" x14ac:dyDescent="0.2">
      <c r="G39" s="17" t="s">
        <v>109</v>
      </c>
      <c r="H39" s="32">
        <v>3883.6800000000003</v>
      </c>
      <c r="I39" s="32">
        <v>12391.62</v>
      </c>
      <c r="J39" s="20">
        <v>16275.300000000001</v>
      </c>
      <c r="M39" s="8" t="s">
        <v>109</v>
      </c>
      <c r="N39" s="8">
        <v>3883.6800000000003</v>
      </c>
      <c r="O39" s="8">
        <v>12391.62</v>
      </c>
      <c r="P39" s="8">
        <v>16275.300000000001</v>
      </c>
    </row>
    <row r="40" spans="7:16" x14ac:dyDescent="0.2">
      <c r="G40" s="17" t="s">
        <v>103</v>
      </c>
      <c r="H40" s="32">
        <v>7689.62</v>
      </c>
      <c r="I40" s="32">
        <v>4671.34</v>
      </c>
      <c r="J40" s="20">
        <v>12360.96</v>
      </c>
      <c r="M40" s="8" t="s">
        <v>103</v>
      </c>
      <c r="N40" s="8">
        <v>7689.62</v>
      </c>
      <c r="O40" s="8">
        <v>4671.34</v>
      </c>
      <c r="P40" s="8">
        <v>12360.96</v>
      </c>
    </row>
    <row r="41" spans="7:16" x14ac:dyDescent="0.2">
      <c r="G41" s="17" t="s">
        <v>102</v>
      </c>
      <c r="H41" s="32">
        <v>7733.41</v>
      </c>
      <c r="I41" s="32">
        <v>1364.63</v>
      </c>
      <c r="J41" s="20">
        <v>9098.0400000000009</v>
      </c>
      <c r="M41" s="8" t="s">
        <v>102</v>
      </c>
      <c r="N41" s="8">
        <v>7733.41</v>
      </c>
      <c r="O41" s="8">
        <v>1364.63</v>
      </c>
      <c r="P41" s="8">
        <v>9098.0400000000009</v>
      </c>
    </row>
    <row r="42" spans="7:16" x14ac:dyDescent="0.2">
      <c r="G42" s="17" t="s">
        <v>119</v>
      </c>
      <c r="H42" s="32">
        <v>4807.8599999999997</v>
      </c>
      <c r="I42" s="32">
        <v>1962.8600000000001</v>
      </c>
      <c r="J42" s="20">
        <v>6770.7199999999993</v>
      </c>
      <c r="M42" s="8" t="s">
        <v>119</v>
      </c>
      <c r="N42" s="8">
        <v>4807.8599999999997</v>
      </c>
      <c r="O42" s="8">
        <v>1962.8600000000001</v>
      </c>
      <c r="P42" s="8">
        <v>6770.7199999999993</v>
      </c>
    </row>
    <row r="43" spans="7:16" x14ac:dyDescent="0.2">
      <c r="G43" s="17" t="s">
        <v>121</v>
      </c>
      <c r="H43" s="32">
        <v>1831.28</v>
      </c>
      <c r="I43" s="32">
        <v>0</v>
      </c>
      <c r="J43" s="20">
        <v>1831.28</v>
      </c>
      <c r="M43" s="8" t="s">
        <v>121</v>
      </c>
      <c r="N43" s="8">
        <v>1831.28</v>
      </c>
      <c r="O43" s="8">
        <v>0</v>
      </c>
      <c r="P43" s="8">
        <v>1831.28</v>
      </c>
    </row>
    <row r="44" spans="7:16" x14ac:dyDescent="0.2">
      <c r="G44" s="17" t="s">
        <v>135</v>
      </c>
      <c r="H44" s="32">
        <v>1283273.1600000001</v>
      </c>
      <c r="I44" s="32">
        <v>1609975.22</v>
      </c>
      <c r="J44" s="20">
        <v>2893248.38</v>
      </c>
      <c r="K44" s="30">
        <f>J44/$J$71</f>
        <v>0.15032670168486256</v>
      </c>
    </row>
    <row r="45" spans="7:16" x14ac:dyDescent="0.2">
      <c r="G45" s="17" t="s">
        <v>85</v>
      </c>
      <c r="H45" s="32">
        <v>649029.83000000007</v>
      </c>
      <c r="I45" s="32">
        <v>642275.04999999993</v>
      </c>
      <c r="J45" s="20">
        <v>1291304.8799999999</v>
      </c>
    </row>
    <row r="46" spans="7:16" x14ac:dyDescent="0.2">
      <c r="G46" s="17" t="s">
        <v>84</v>
      </c>
      <c r="H46" s="32">
        <v>283235.96000000002</v>
      </c>
      <c r="I46" s="32">
        <v>393405.53</v>
      </c>
      <c r="J46" s="20">
        <v>676641.49</v>
      </c>
    </row>
    <row r="47" spans="7:16" x14ac:dyDescent="0.2">
      <c r="G47" s="17" t="s">
        <v>83</v>
      </c>
      <c r="H47" s="32">
        <v>147173.24</v>
      </c>
      <c r="I47" s="32">
        <v>345853.47</v>
      </c>
      <c r="J47" s="20">
        <v>493026.71</v>
      </c>
    </row>
    <row r="48" spans="7:16" x14ac:dyDescent="0.2">
      <c r="G48" s="17" t="s">
        <v>74</v>
      </c>
      <c r="H48" s="32">
        <v>96597.63</v>
      </c>
      <c r="I48" s="32">
        <v>121555.90000000001</v>
      </c>
      <c r="J48" s="20">
        <v>218153.53</v>
      </c>
    </row>
    <row r="49" spans="7:11" x14ac:dyDescent="0.2">
      <c r="G49" s="17" t="s">
        <v>82</v>
      </c>
      <c r="H49" s="32">
        <v>35990.26</v>
      </c>
      <c r="I49" s="32">
        <v>35991.53</v>
      </c>
      <c r="J49" s="20">
        <v>71981.790000000008</v>
      </c>
    </row>
    <row r="50" spans="7:11" x14ac:dyDescent="0.2">
      <c r="G50" s="17" t="s">
        <v>77</v>
      </c>
      <c r="H50" s="32">
        <v>35990.26</v>
      </c>
      <c r="I50" s="32">
        <v>35991.53</v>
      </c>
      <c r="J50" s="20">
        <v>71981.789999999994</v>
      </c>
    </row>
    <row r="51" spans="7:11" x14ac:dyDescent="0.2">
      <c r="G51" s="17" t="s">
        <v>76</v>
      </c>
      <c r="H51" s="32">
        <v>23993.510000000002</v>
      </c>
      <c r="I51" s="32">
        <v>23994.36</v>
      </c>
      <c r="J51" s="20">
        <v>47987.87</v>
      </c>
    </row>
    <row r="52" spans="7:11" x14ac:dyDescent="0.2">
      <c r="G52" s="17" t="s">
        <v>79</v>
      </c>
      <c r="H52" s="32">
        <v>8963.9700000000012</v>
      </c>
      <c r="I52" s="32">
        <v>8621.25</v>
      </c>
      <c r="J52" s="20">
        <v>17585.22</v>
      </c>
    </row>
    <row r="53" spans="7:11" x14ac:dyDescent="0.2">
      <c r="G53" s="17" t="s">
        <v>81</v>
      </c>
      <c r="H53" s="32">
        <v>2298.5</v>
      </c>
      <c r="I53" s="32">
        <v>2286.6</v>
      </c>
      <c r="J53" s="20">
        <v>4585.0999999999995</v>
      </c>
    </row>
    <row r="54" spans="7:11" x14ac:dyDescent="0.2">
      <c r="G54" s="17" t="s">
        <v>12</v>
      </c>
      <c r="H54" s="32">
        <v>982371.77</v>
      </c>
      <c r="I54" s="32">
        <v>1053381.81</v>
      </c>
      <c r="J54" s="20">
        <v>2035753.58</v>
      </c>
      <c r="K54" s="30">
        <f>J54/$J$71</f>
        <v>0.10577319363246339</v>
      </c>
    </row>
    <row r="55" spans="7:11" x14ac:dyDescent="0.2">
      <c r="G55" s="17" t="s">
        <v>28</v>
      </c>
      <c r="H55" s="32">
        <v>449757.58</v>
      </c>
      <c r="I55" s="32">
        <v>418180.55</v>
      </c>
      <c r="J55" s="20">
        <v>867938.13000000012</v>
      </c>
    </row>
    <row r="56" spans="7:11" x14ac:dyDescent="0.2">
      <c r="G56" s="17" t="s">
        <v>41</v>
      </c>
      <c r="H56" s="32">
        <v>168377.15000000002</v>
      </c>
      <c r="I56" s="32">
        <v>178666.7</v>
      </c>
      <c r="J56" s="20">
        <v>347043.85000000003</v>
      </c>
    </row>
    <row r="57" spans="7:11" x14ac:dyDescent="0.2">
      <c r="G57" s="17" t="s">
        <v>29</v>
      </c>
      <c r="H57" s="32">
        <v>159367.93</v>
      </c>
      <c r="I57" s="32">
        <v>184143.49000000002</v>
      </c>
      <c r="J57" s="20">
        <v>343511.42000000004</v>
      </c>
    </row>
    <row r="58" spans="7:11" x14ac:dyDescent="0.2">
      <c r="G58" s="17" t="s">
        <v>42</v>
      </c>
      <c r="H58" s="32">
        <v>56301.919999999998</v>
      </c>
      <c r="I58" s="32">
        <v>68783.26999999999</v>
      </c>
      <c r="J58" s="20">
        <v>125085.18999999999</v>
      </c>
    </row>
    <row r="59" spans="7:11" x14ac:dyDescent="0.2">
      <c r="G59" s="17" t="s">
        <v>57</v>
      </c>
      <c r="H59" s="32">
        <v>47774.579999999994</v>
      </c>
      <c r="I59" s="32">
        <v>52934.81</v>
      </c>
      <c r="J59" s="20">
        <v>100709.38999999997</v>
      </c>
    </row>
    <row r="60" spans="7:11" x14ac:dyDescent="0.2">
      <c r="G60" s="17" t="s">
        <v>38</v>
      </c>
      <c r="H60" s="32">
        <v>46900.739999999991</v>
      </c>
      <c r="I60" s="32">
        <v>37543.35</v>
      </c>
      <c r="J60" s="20">
        <v>84444.089999999982</v>
      </c>
    </row>
    <row r="61" spans="7:11" x14ac:dyDescent="0.2">
      <c r="G61" s="17" t="s">
        <v>63</v>
      </c>
      <c r="H61" s="32">
        <v>11400.73</v>
      </c>
      <c r="I61" s="32">
        <v>43980.640000000007</v>
      </c>
      <c r="J61" s="20">
        <v>55381.37</v>
      </c>
    </row>
    <row r="62" spans="7:11" x14ac:dyDescent="0.2">
      <c r="G62" s="17" t="s">
        <v>48</v>
      </c>
      <c r="H62" s="32">
        <v>17967.370000000003</v>
      </c>
      <c r="I62" s="32">
        <v>18915.419999999998</v>
      </c>
      <c r="J62" s="20">
        <v>36882.79</v>
      </c>
    </row>
    <row r="63" spans="7:11" x14ac:dyDescent="0.2">
      <c r="G63" s="17" t="s">
        <v>58</v>
      </c>
      <c r="H63" s="32">
        <v>16046.58</v>
      </c>
      <c r="I63" s="32">
        <v>20454.589999999997</v>
      </c>
      <c r="J63" s="20">
        <v>36501.17</v>
      </c>
    </row>
    <row r="64" spans="7:11" x14ac:dyDescent="0.2">
      <c r="G64" s="17" t="s">
        <v>65</v>
      </c>
      <c r="H64" s="32">
        <v>2484.9</v>
      </c>
      <c r="I64" s="32">
        <v>14888.82</v>
      </c>
      <c r="J64" s="20">
        <v>17373.719999999998</v>
      </c>
    </row>
    <row r="65" spans="7:10" x14ac:dyDescent="0.2">
      <c r="G65" s="17" t="s">
        <v>61</v>
      </c>
      <c r="H65" s="32">
        <v>4586.29</v>
      </c>
      <c r="I65" s="32">
        <v>5837.95</v>
      </c>
      <c r="J65" s="20">
        <v>10424.24</v>
      </c>
    </row>
    <row r="66" spans="7:10" x14ac:dyDescent="0.2">
      <c r="G66" s="17" t="s">
        <v>72</v>
      </c>
      <c r="H66" s="32">
        <v>1262.0999999999999</v>
      </c>
      <c r="I66" s="32">
        <v>5698.07</v>
      </c>
      <c r="J66" s="20">
        <v>6960.17</v>
      </c>
    </row>
    <row r="67" spans="7:10" x14ac:dyDescent="0.2">
      <c r="G67" s="17" t="s">
        <v>64</v>
      </c>
      <c r="H67" s="32">
        <v>690.8599999999999</v>
      </c>
      <c r="I67" s="32">
        <v>3221.8</v>
      </c>
      <c r="J67" s="20">
        <v>3912.66</v>
      </c>
    </row>
    <row r="68" spans="7:10" x14ac:dyDescent="0.2">
      <c r="G68" s="17" t="s">
        <v>69</v>
      </c>
      <c r="H68" s="32">
        <v>315.14</v>
      </c>
      <c r="I68" s="32">
        <v>132.35</v>
      </c>
      <c r="J68" s="20">
        <v>447.49</v>
      </c>
    </row>
    <row r="69" spans="7:10" x14ac:dyDescent="0.2">
      <c r="G69" s="17" t="s">
        <v>55</v>
      </c>
      <c r="H69" s="32">
        <v>-301.67</v>
      </c>
      <c r="I69" s="32">
        <v>0</v>
      </c>
      <c r="J69" s="20">
        <v>-301.67</v>
      </c>
    </row>
    <row r="70" spans="7:10" x14ac:dyDescent="0.2">
      <c r="G70" s="17" t="s">
        <v>52</v>
      </c>
      <c r="H70" s="32">
        <v>-560.43000000000006</v>
      </c>
      <c r="I70" s="32">
        <v>0</v>
      </c>
      <c r="J70" s="20">
        <v>-560.43000000000006</v>
      </c>
    </row>
    <row r="71" spans="7:10" x14ac:dyDescent="0.2">
      <c r="G71" s="17" t="s">
        <v>131</v>
      </c>
      <c r="H71" s="32">
        <v>9609332.6199999973</v>
      </c>
      <c r="I71" s="32">
        <v>9637071.0300000031</v>
      </c>
      <c r="J71" s="20">
        <v>19246403.649999999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1A5A-27E4-4E73-9638-27B8EEF30A77}">
  <dimension ref="A1:E12"/>
  <sheetViews>
    <sheetView workbookViewId="0">
      <selection sqref="A1:E12"/>
    </sheetView>
  </sheetViews>
  <sheetFormatPr defaultRowHeight="12.75" x14ac:dyDescent="0.2"/>
  <cols>
    <col min="1" max="1" width="22.5703125" style="5" bestFit="1" customWidth="1"/>
    <col min="2" max="3" width="23.7109375" style="5" bestFit="1" customWidth="1"/>
    <col min="4" max="4" width="15.7109375" style="5" bestFit="1" customWidth="1"/>
    <col min="5" max="5" width="30.28515625" style="5" bestFit="1" customWidth="1"/>
    <col min="6" max="16384" width="9.140625" style="5"/>
  </cols>
  <sheetData>
    <row r="1" spans="1:5" x14ac:dyDescent="0.2">
      <c r="A1" s="16" t="s">
        <v>138</v>
      </c>
      <c r="B1" s="17" t="s">
        <v>141</v>
      </c>
      <c r="C1" s="17"/>
    </row>
    <row r="2" spans="1:5" x14ac:dyDescent="0.2">
      <c r="A2" s="17"/>
      <c r="B2" s="17"/>
      <c r="C2" s="17"/>
    </row>
    <row r="3" spans="1:5" x14ac:dyDescent="0.2">
      <c r="A3" s="16" t="s">
        <v>130</v>
      </c>
      <c r="B3" s="16" t="s">
        <v>161</v>
      </c>
      <c r="C3" s="17" t="s">
        <v>162</v>
      </c>
      <c r="D3" s="29" t="s">
        <v>163</v>
      </c>
      <c r="E3" s="29" t="s">
        <v>164</v>
      </c>
    </row>
    <row r="4" spans="1:5" x14ac:dyDescent="0.2">
      <c r="A4" s="17" t="s">
        <v>23</v>
      </c>
      <c r="B4" s="20">
        <v>1866466.63</v>
      </c>
      <c r="C4" s="20">
        <v>1636108.56</v>
      </c>
      <c r="D4" s="30">
        <f>(C4/B4)-1</f>
        <v>-0.12341933485304257</v>
      </c>
      <c r="E4" s="38" t="str">
        <f>IF(D4&lt;0,"Alta Eficiência",
   IF(D4&lt;=0.02,"Estável",
   "Baixa Eficiência"))</f>
        <v>Alta Eficiência</v>
      </c>
    </row>
    <row r="5" spans="1:5" x14ac:dyDescent="0.2">
      <c r="A5" s="17" t="s">
        <v>21</v>
      </c>
      <c r="B5" s="20">
        <v>777493.41</v>
      </c>
      <c r="C5" s="20">
        <v>726347.95</v>
      </c>
      <c r="D5" s="30">
        <f t="shared" ref="D5:D11" si="0">(C5/B5)-1</f>
        <v>-6.5782499687039198E-2</v>
      </c>
      <c r="E5" s="38" t="str">
        <f t="shared" ref="E5:E11" si="1">IF(D5&lt;0,"Alta Eficiência",
   IF(D5&lt;=0.02,"Estável",
   "Baixa Eficiência"))</f>
        <v>Alta Eficiência</v>
      </c>
    </row>
    <row r="6" spans="1:5" x14ac:dyDescent="0.2">
      <c r="A6" s="17" t="s">
        <v>22</v>
      </c>
      <c r="B6" s="20">
        <v>1072013.02</v>
      </c>
      <c r="C6" s="20">
        <v>1311604.2000000002</v>
      </c>
      <c r="D6" s="30">
        <f t="shared" si="0"/>
        <v>0.22349652059263247</v>
      </c>
      <c r="E6" s="38" t="str">
        <f t="shared" si="1"/>
        <v>Baixa Eficiência</v>
      </c>
    </row>
    <row r="7" spans="1:5" x14ac:dyDescent="0.2">
      <c r="A7" s="17" t="s">
        <v>18</v>
      </c>
      <c r="B7" s="20">
        <v>1364729.3099999998</v>
      </c>
      <c r="C7" s="20">
        <v>1378426.4499999997</v>
      </c>
      <c r="D7" s="30">
        <f t="shared" si="0"/>
        <v>1.0036525118669815E-2</v>
      </c>
      <c r="E7" s="38" t="str">
        <f t="shared" si="1"/>
        <v>Estável</v>
      </c>
    </row>
    <row r="8" spans="1:5" x14ac:dyDescent="0.2">
      <c r="A8" s="17" t="s">
        <v>25</v>
      </c>
      <c r="B8" s="20">
        <v>1261378.3400000001</v>
      </c>
      <c r="C8" s="20">
        <v>1380991.9900000002</v>
      </c>
      <c r="D8" s="30">
        <f t="shared" si="0"/>
        <v>9.4827734238721817E-2</v>
      </c>
      <c r="E8" s="38" t="str">
        <f t="shared" si="1"/>
        <v>Baixa Eficiência</v>
      </c>
    </row>
    <row r="9" spans="1:5" x14ac:dyDescent="0.2">
      <c r="A9" s="17" t="s">
        <v>19</v>
      </c>
      <c r="B9" s="20">
        <v>780315.4</v>
      </c>
      <c r="C9" s="20">
        <v>904967.02</v>
      </c>
      <c r="D9" s="30">
        <f t="shared" si="0"/>
        <v>0.15974517483571393</v>
      </c>
      <c r="E9" s="38" t="str">
        <f t="shared" si="1"/>
        <v>Baixa Eficiência</v>
      </c>
    </row>
    <row r="10" spans="1:5" x14ac:dyDescent="0.2">
      <c r="A10" s="17" t="s">
        <v>20</v>
      </c>
      <c r="B10" s="20">
        <v>1481381.83</v>
      </c>
      <c r="C10" s="20">
        <v>1407517.9000000004</v>
      </c>
      <c r="D10" s="30">
        <f t="shared" si="0"/>
        <v>-4.9861506671780687E-2</v>
      </c>
      <c r="E10" s="38" t="str">
        <f t="shared" si="1"/>
        <v>Alta Eficiência</v>
      </c>
    </row>
    <row r="11" spans="1:5" x14ac:dyDescent="0.2">
      <c r="A11" s="17" t="s">
        <v>24</v>
      </c>
      <c r="B11" s="20">
        <v>1005554.6799999999</v>
      </c>
      <c r="C11" s="20">
        <v>891106.96</v>
      </c>
      <c r="D11" s="30">
        <f t="shared" si="0"/>
        <v>-0.11381551125593681</v>
      </c>
      <c r="E11" s="38" t="str">
        <f t="shared" si="1"/>
        <v>Alta Eficiência</v>
      </c>
    </row>
    <row r="12" spans="1:5" x14ac:dyDescent="0.2">
      <c r="A12" s="17" t="s">
        <v>131</v>
      </c>
      <c r="B12" s="32">
        <v>9609332.620000001</v>
      </c>
      <c r="C12" s="32">
        <v>9637071.0300000012</v>
      </c>
      <c r="D12" s="33"/>
    </row>
  </sheetData>
  <autoFilter ref="A3:E12" xr:uid="{CA541A5A-27E4-4E73-9638-27B8EEF30A77}"/>
  <conditionalFormatting sqref="D4:D11">
    <cfRule type="iconSet" priority="1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Cadastro</vt:lpstr>
      <vt:lpstr>Banco</vt:lpstr>
      <vt:lpstr>1ª</vt:lpstr>
      <vt:lpstr>2ª</vt:lpstr>
      <vt:lpstr>3ª</vt:lpstr>
      <vt:lpstr>4ª</vt:lpstr>
      <vt:lpstr>5ª</vt:lpstr>
      <vt:lpstr>Banco!Kraft_Consulting</vt:lpstr>
    </vt:vector>
  </TitlesOfParts>
  <Company>G &amp; B Informática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Kayo Soares</cp:lastModifiedBy>
  <cp:lastPrinted>2010-11-05T12:36:03Z</cp:lastPrinted>
  <dcterms:created xsi:type="dcterms:W3CDTF">2004-03-23T17:56:29Z</dcterms:created>
  <dcterms:modified xsi:type="dcterms:W3CDTF">2025-10-17T10:14:23Z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