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rmachat-Kayto\Armachat-Compact-Documentation\"/>
    </mc:Choice>
  </mc:AlternateContent>
  <xr:revisionPtr revIDLastSave="0" documentId="13_ncr:1_{7FC37072-FF00-4A32-A8C1-FE26502CC5B2}" xr6:coauthVersionLast="47" xr6:coauthVersionMax="47" xr10:uidLastSave="{00000000-0000-0000-0000-000000000000}"/>
  <bookViews>
    <workbookView xWindow="28680" yWindow="-120" windowWidth="29040" windowHeight="16440" xr2:uid="{8D7C0F3F-E92C-411F-B0D1-B1E0EFC87F37}"/>
  </bookViews>
  <sheets>
    <sheet name="config.py" sheetId="2" r:id="rId1"/>
    <sheet name="config.py (Old)" sheetId="13" r:id="rId2"/>
    <sheet name="Sheet1" sheetId="6" r:id="rId3"/>
    <sheet name="Header" sheetId="7" r:id="rId4"/>
    <sheet name="LoRa" sheetId="8" r:id="rId5"/>
    <sheet name="code.py" sheetId="5" r:id="rId6"/>
    <sheet name="binary" sheetId="3" r:id="rId7"/>
    <sheet name="loraProfile" sheetId="4" r:id="rId8"/>
    <sheet name="Keypad" sheetId="9" r:id="rId9"/>
    <sheet name="Keypad (Col, Row)" sheetId="10" r:id="rId10"/>
    <sheet name="Keypad (Col, Row) (2)" sheetId="11" r:id="rId11"/>
    <sheet name="Messag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11" l="1"/>
  <c r="B17" i="11"/>
  <c r="C17" i="11"/>
  <c r="D17" i="11"/>
  <c r="E17" i="11"/>
  <c r="F17" i="11"/>
  <c r="G17" i="11"/>
  <c r="H17" i="11"/>
  <c r="I17" i="11"/>
  <c r="J17" i="11"/>
  <c r="L17" i="11"/>
  <c r="M17" i="11"/>
  <c r="N17" i="11"/>
  <c r="O17" i="11"/>
  <c r="P17" i="11"/>
  <c r="Q17" i="11"/>
  <c r="R17" i="11"/>
  <c r="S17" i="11"/>
  <c r="T17" i="11"/>
  <c r="U17" i="11"/>
  <c r="A18" i="11"/>
  <c r="B18" i="11"/>
  <c r="C18" i="11"/>
  <c r="D18" i="11"/>
  <c r="E18" i="11"/>
  <c r="F18" i="11"/>
  <c r="G18" i="11"/>
  <c r="H18" i="11"/>
  <c r="I18" i="11"/>
  <c r="J18" i="11"/>
  <c r="L18" i="11"/>
  <c r="M18" i="11"/>
  <c r="N18" i="11"/>
  <c r="O18" i="11"/>
  <c r="P18" i="11"/>
  <c r="Q18" i="11"/>
  <c r="R18" i="11"/>
  <c r="S18" i="11"/>
  <c r="T18" i="11"/>
  <c r="U18" i="11"/>
  <c r="A19" i="11"/>
  <c r="B19" i="11"/>
  <c r="C19" i="11"/>
  <c r="D19" i="11"/>
  <c r="E19" i="11"/>
  <c r="F19" i="11"/>
  <c r="G19" i="11"/>
  <c r="H19" i="11"/>
  <c r="I19" i="11"/>
  <c r="J19" i="11"/>
  <c r="L19" i="11"/>
  <c r="M19" i="11"/>
  <c r="N19" i="11"/>
  <c r="O19" i="11"/>
  <c r="P19" i="11"/>
  <c r="Q19" i="11"/>
  <c r="R19" i="11"/>
  <c r="S19" i="11"/>
  <c r="T19" i="11"/>
  <c r="U19" i="11"/>
  <c r="B41" i="11" a="1"/>
  <c r="B41" i="11"/>
  <c r="C41" i="11" a="1"/>
  <c r="C41" i="11" l="1"/>
  <c r="D41" i="11" a="1"/>
  <c r="D41" i="11" l="1"/>
  <c r="E41" i="11" a="1"/>
  <c r="E41" i="11" l="1"/>
  <c r="F41" i="11" a="1"/>
  <c r="F41" i="11" l="1"/>
  <c r="H41" i="11" s="1"/>
  <c r="B42" i="11" a="1"/>
  <c r="B42" i="11"/>
  <c r="C42" i="11" a="1"/>
  <c r="C42" i="11" l="1"/>
  <c r="D42" i="11" a="1"/>
  <c r="D42" i="11" l="1"/>
  <c r="E42" i="11" a="1"/>
  <c r="E42" i="11" l="1"/>
  <c r="F42" i="11" a="1"/>
  <c r="F42" i="11" l="1"/>
  <c r="H42" i="11" s="1"/>
  <c r="B43" i="11" a="1"/>
  <c r="B43" i="11"/>
  <c r="C43" i="11" a="1"/>
  <c r="C43" i="11" l="1"/>
  <c r="D43" i="11" a="1"/>
  <c r="D43" i="11" l="1"/>
  <c r="E43" i="11" a="1"/>
  <c r="E43" i="11" l="1"/>
  <c r="F43" i="11" a="1"/>
  <c r="F43" i="11" l="1"/>
  <c r="H43" i="11" s="1"/>
  <c r="B44" i="11" a="1"/>
  <c r="B44" i="11"/>
  <c r="C44" i="11" a="1"/>
  <c r="C44" i="11" l="1"/>
  <c r="D44" i="11" a="1"/>
  <c r="D44" i="11" l="1"/>
  <c r="E44" i="11" a="1"/>
  <c r="E44" i="11" l="1"/>
  <c r="F44" i="11" a="1"/>
  <c r="F44" i="11" l="1"/>
  <c r="H44" i="11" s="1"/>
  <c r="B45" i="11" a="1"/>
  <c r="B45" i="11"/>
  <c r="C45" i="11" a="1"/>
  <c r="C45" i="11" l="1"/>
  <c r="D45" i="11" a="1"/>
  <c r="D45" i="11" l="1"/>
  <c r="E45" i="11" a="1"/>
  <c r="E45" i="11" l="1"/>
  <c r="F45" i="11" a="1"/>
  <c r="F45" i="11" l="1"/>
  <c r="H45" i="11" s="1"/>
  <c r="B46" i="11" a="1"/>
  <c r="B46" i="11"/>
  <c r="C46" i="11" a="1"/>
  <c r="C46" i="11" l="1"/>
  <c r="D46" i="11" a="1"/>
  <c r="D46" i="11" l="1"/>
  <c r="E46" i="11" a="1"/>
  <c r="E46" i="11" l="1"/>
  <c r="F46" i="11" a="1"/>
  <c r="F46" i="11" l="1"/>
  <c r="H46" i="11" s="1"/>
  <c r="B50" i="11" a="1"/>
  <c r="B50" i="11"/>
  <c r="C50" i="11" a="1"/>
  <c r="C50" i="11" l="1"/>
  <c r="D50" i="11" a="1"/>
  <c r="D50" i="11" l="1"/>
  <c r="E50" i="11" a="1"/>
  <c r="E50" i="11" l="1"/>
  <c r="F50" i="11" a="1"/>
  <c r="F50" i="11" l="1"/>
  <c r="H50" i="11" s="1"/>
  <c r="B51" i="11" a="1"/>
  <c r="B51" i="11"/>
  <c r="C51" i="11" a="1"/>
  <c r="C51" i="11" l="1"/>
  <c r="D51" i="11" a="1"/>
  <c r="D51" i="11" l="1"/>
  <c r="E51" i="11" a="1"/>
  <c r="E51" i="11" l="1"/>
  <c r="F51" i="11" a="1"/>
  <c r="F51" i="11" l="1"/>
  <c r="H51" i="11" s="1"/>
  <c r="B52" i="11" a="1"/>
  <c r="B52" i="11"/>
  <c r="C52" i="11" a="1"/>
  <c r="C52" i="11" l="1"/>
  <c r="D52" i="11" a="1"/>
  <c r="D52" i="11" l="1"/>
  <c r="E52" i="11" a="1"/>
  <c r="E52" i="11" l="1"/>
  <c r="F52" i="11" a="1"/>
  <c r="F52" i="11" l="1"/>
  <c r="H52" i="11" s="1"/>
  <c r="B53" i="11" a="1"/>
  <c r="B53" i="11"/>
  <c r="C53" i="11" a="1"/>
  <c r="C53" i="11" l="1"/>
  <c r="D53" i="11" a="1"/>
  <c r="D53" i="11" l="1"/>
  <c r="E53" i="11" a="1"/>
  <c r="E53" i="11" l="1"/>
  <c r="F53" i="11" a="1"/>
  <c r="F53" i="11" l="1"/>
  <c r="H53" i="11" s="1"/>
  <c r="B54" i="11" a="1"/>
  <c r="B54" i="11"/>
  <c r="C54" i="11" a="1"/>
  <c r="C54" i="11" l="1"/>
  <c r="D54" i="11" a="1"/>
  <c r="D54" i="11" l="1"/>
  <c r="E54" i="11" a="1"/>
  <c r="E54" i="11" l="1"/>
  <c r="F54" i="11" a="1"/>
  <c r="F54" i="11" l="1"/>
  <c r="H54" i="11" s="1"/>
  <c r="B55" i="11" a="1"/>
  <c r="B55" i="11"/>
  <c r="C55" i="11" a="1"/>
  <c r="C55" i="11" l="1"/>
  <c r="D55" i="11" a="1"/>
  <c r="D55" i="11" l="1"/>
  <c r="E55" i="11" a="1"/>
  <c r="E55" i="11" l="1"/>
  <c r="F55" i="11" a="1"/>
  <c r="F55" i="11" l="1"/>
  <c r="H55" i="11" s="1"/>
  <c r="B60" i="11" a="1"/>
  <c r="B60" i="11"/>
  <c r="C60" i="11" a="1"/>
  <c r="C60" i="11" l="1"/>
  <c r="D60" i="11" a="1"/>
  <c r="D60" i="11" l="1"/>
  <c r="E60" i="11" a="1"/>
  <c r="E60" i="11" l="1"/>
  <c r="F60" i="11" a="1"/>
  <c r="F60" i="11" l="1"/>
  <c r="H60" i="11" s="1"/>
  <c r="B61" i="11" a="1"/>
  <c r="B61" i="11"/>
  <c r="C61" i="11" a="1"/>
  <c r="C61" i="11" l="1"/>
  <c r="D61" i="11" a="1"/>
  <c r="D61" i="11" l="1"/>
  <c r="E61" i="11" a="1"/>
  <c r="E61" i="11" l="1"/>
  <c r="F61" i="11" a="1"/>
  <c r="F61" i="11" l="1"/>
  <c r="H61" i="11" s="1"/>
  <c r="B62" i="11" a="1"/>
  <c r="B62" i="11"/>
  <c r="C62" i="11" a="1"/>
  <c r="C62" i="11" l="1"/>
  <c r="D62" i="11" a="1"/>
  <c r="D62" i="11" l="1"/>
  <c r="E62" i="11" a="1"/>
  <c r="E62" i="11" l="1"/>
  <c r="F62" i="11" a="1"/>
  <c r="F62" i="11" l="1"/>
  <c r="H62" i="11" s="1"/>
  <c r="B63" i="11" a="1"/>
  <c r="B63" i="11"/>
  <c r="C63" i="11" a="1"/>
  <c r="C63" i="11" l="1"/>
  <c r="D63" i="11" a="1"/>
  <c r="D63" i="11" l="1"/>
  <c r="E63" i="11" a="1"/>
  <c r="E63" i="11" l="1"/>
  <c r="F63" i="11" a="1"/>
  <c r="F63" i="11" l="1"/>
  <c r="H63" i="11" s="1"/>
  <c r="B64" i="11" a="1"/>
  <c r="B64" i="11"/>
  <c r="C64" i="11" a="1"/>
  <c r="C64" i="11" l="1"/>
  <c r="D64" i="11" a="1"/>
  <c r="D64" i="11" l="1"/>
  <c r="E64" i="11" a="1"/>
  <c r="E64" i="11" l="1"/>
  <c r="F64" i="11" a="1"/>
  <c r="F64" i="11" l="1"/>
  <c r="H64" i="11" s="1"/>
  <c r="B65" i="11" a="1"/>
  <c r="B65" i="11"/>
  <c r="C65" i="11" a="1"/>
  <c r="C65" i="11" l="1"/>
  <c r="D65" i="11" a="1"/>
  <c r="D65" i="11" l="1"/>
  <c r="E65" i="11" a="1"/>
  <c r="E65" i="11" l="1"/>
  <c r="F65" i="11" a="1"/>
  <c r="F65" i="11" l="1"/>
  <c r="H65" i="11" s="1"/>
  <c r="A17" i="10"/>
  <c r="B17" i="10"/>
  <c r="C17" i="10"/>
  <c r="D17" i="10"/>
  <c r="E17" i="10"/>
  <c r="F17" i="10"/>
  <c r="G17" i="10"/>
  <c r="H17" i="10"/>
  <c r="I17" i="10"/>
  <c r="J17" i="10"/>
  <c r="L17" i="10"/>
  <c r="M17" i="10"/>
  <c r="N17" i="10"/>
  <c r="O17" i="10"/>
  <c r="P17" i="10"/>
  <c r="Q17" i="10"/>
  <c r="R17" i="10"/>
  <c r="S17" i="10"/>
  <c r="T17" i="10"/>
  <c r="U17" i="10"/>
  <c r="A18" i="10"/>
  <c r="B18" i="10"/>
  <c r="C18" i="10"/>
  <c r="D18" i="10"/>
  <c r="E18" i="10"/>
  <c r="F18" i="10"/>
  <c r="G18" i="10"/>
  <c r="H18" i="10"/>
  <c r="I18" i="10"/>
  <c r="J18" i="10"/>
  <c r="L18" i="10"/>
  <c r="M18" i="10"/>
  <c r="N18" i="10"/>
  <c r="O18" i="10"/>
  <c r="P18" i="10"/>
  <c r="Q18" i="10"/>
  <c r="R18" i="10"/>
  <c r="S18" i="10"/>
  <c r="T18" i="10"/>
  <c r="U18" i="10"/>
  <c r="A19" i="10"/>
  <c r="B19" i="10"/>
  <c r="C19" i="10"/>
  <c r="D19" i="10"/>
  <c r="E19" i="10"/>
  <c r="F19" i="10"/>
  <c r="G19" i="10"/>
  <c r="H19" i="10"/>
  <c r="I19" i="10"/>
  <c r="J19" i="10"/>
  <c r="L19" i="10"/>
  <c r="M19" i="10"/>
  <c r="N19" i="10"/>
  <c r="O19" i="10"/>
  <c r="P19" i="10"/>
  <c r="Q19" i="10"/>
  <c r="R19" i="10"/>
  <c r="S19" i="10"/>
  <c r="T19" i="10"/>
  <c r="U19" i="10"/>
  <c r="B38" i="10"/>
  <c r="B40" i="10" a="1"/>
  <c r="B40" i="10"/>
  <c r="C40" i="10" a="1"/>
  <c r="C40" i="10"/>
  <c r="D40" i="10" a="1"/>
  <c r="D40" i="10"/>
  <c r="E40" i="10" a="1"/>
  <c r="E40" i="10"/>
  <c r="F40" i="10" a="1"/>
  <c r="F40" i="10"/>
  <c r="J40" i="10"/>
  <c r="B41" i="10" a="1"/>
  <c r="B41" i="10"/>
  <c r="C41" i="10" a="1"/>
  <c r="C41" i="10"/>
  <c r="D41" i="10" a="1"/>
  <c r="D41" i="10"/>
  <c r="E41" i="10" a="1"/>
  <c r="E41" i="10"/>
  <c r="F41" i="10" a="1"/>
  <c r="F41" i="10"/>
  <c r="J41" i="10"/>
  <c r="B42" i="10" a="1"/>
  <c r="B42" i="10"/>
  <c r="C42" i="10" a="1"/>
  <c r="C42" i="10"/>
  <c r="D42" i="10" a="1"/>
  <c r="D42" i="10"/>
  <c r="E42" i="10" a="1"/>
  <c r="E42" i="10"/>
  <c r="F42" i="10" a="1"/>
  <c r="F42" i="10"/>
  <c r="J42" i="10"/>
  <c r="B43" i="10" a="1"/>
  <c r="B43" i="10"/>
  <c r="C43" i="10" a="1"/>
  <c r="C43" i="10"/>
  <c r="D43" i="10" a="1"/>
  <c r="D43" i="10"/>
  <c r="E43" i="10" a="1"/>
  <c r="E43" i="10"/>
  <c r="F43" i="10" a="1"/>
  <c r="F43" i="10"/>
  <c r="J43" i="10"/>
  <c r="B44" i="10" a="1"/>
  <c r="B44" i="10"/>
  <c r="C44" i="10" a="1"/>
  <c r="C44" i="10"/>
  <c r="D44" i="10" a="1"/>
  <c r="D44" i="10"/>
  <c r="E44" i="10" a="1"/>
  <c r="E44" i="10"/>
  <c r="F44" i="10" a="1"/>
  <c r="F44" i="10"/>
  <c r="J44" i="10"/>
  <c r="B45" i="10" a="1"/>
  <c r="B45" i="10"/>
  <c r="C45" i="10" a="1"/>
  <c r="C45" i="10"/>
  <c r="D45" i="10" a="1"/>
  <c r="D45" i="10"/>
  <c r="E45" i="10" a="1"/>
  <c r="E45" i="10"/>
  <c r="F45" i="10" a="1"/>
  <c r="F45" i="10"/>
  <c r="J45" i="10"/>
  <c r="B47" i="10"/>
  <c r="B49" i="10" a="1"/>
  <c r="B49" i="10"/>
  <c r="C49" i="10" a="1"/>
  <c r="C49" i="10"/>
  <c r="D49" i="10" a="1"/>
  <c r="D49" i="10"/>
  <c r="E49" i="10" a="1"/>
  <c r="E49" i="10"/>
  <c r="F49" i="10" a="1"/>
  <c r="F49" i="10"/>
  <c r="J49" i="10"/>
  <c r="B50" i="10" a="1"/>
  <c r="B50" i="10"/>
  <c r="C50" i="10" a="1"/>
  <c r="C50" i="10"/>
  <c r="D50" i="10" a="1"/>
  <c r="D50" i="10"/>
  <c r="E50" i="10" a="1"/>
  <c r="E50" i="10"/>
  <c r="F50" i="10" a="1"/>
  <c r="F50" i="10"/>
  <c r="J50" i="10" s="1"/>
  <c r="B51" i="10" a="1"/>
  <c r="B51" i="10"/>
  <c r="C51" i="10" a="1"/>
  <c r="C51" i="10"/>
  <c r="D51" i="10" a="1"/>
  <c r="D51" i="10"/>
  <c r="E51" i="10" a="1"/>
  <c r="E51" i="10"/>
  <c r="F51" i="10" a="1"/>
  <c r="F51" i="10"/>
  <c r="J51" i="10"/>
  <c r="B52" i="10" a="1"/>
  <c r="B52" i="10"/>
  <c r="C52" i="10" a="1"/>
  <c r="C52" i="10"/>
  <c r="D52" i="10" a="1"/>
  <c r="D52" i="10"/>
  <c r="E52" i="10" a="1"/>
  <c r="E52" i="10"/>
  <c r="F52" i="10" a="1"/>
  <c r="F52" i="10"/>
  <c r="J52" i="10"/>
  <c r="B53" i="10" a="1"/>
  <c r="B53" i="10"/>
  <c r="C53" i="10" a="1"/>
  <c r="C53" i="10"/>
  <c r="D53" i="10" a="1"/>
  <c r="D53" i="10"/>
  <c r="E53" i="10" a="1"/>
  <c r="E53" i="10"/>
  <c r="F53" i="10" a="1"/>
  <c r="F53" i="10"/>
  <c r="J53" i="10" s="1"/>
  <c r="B54" i="10" a="1"/>
  <c r="B54" i="10"/>
  <c r="C54" i="10" a="1"/>
  <c r="C54" i="10"/>
  <c r="D54" i="10" a="1"/>
  <c r="D54" i="10"/>
  <c r="E54" i="10" a="1"/>
  <c r="E54" i="10"/>
  <c r="F54" i="10" a="1"/>
  <c r="F54" i="10"/>
  <c r="J54" i="10"/>
  <c r="B56" i="10"/>
  <c r="B58" i="10" a="1"/>
  <c r="B58" i="10"/>
  <c r="C58" i="10" a="1"/>
  <c r="C58" i="10"/>
  <c r="D58" i="10" a="1"/>
  <c r="D58" i="10"/>
  <c r="E58" i="10" a="1"/>
  <c r="E58" i="10"/>
  <c r="F58" i="10" a="1"/>
  <c r="F58" i="10"/>
  <c r="J58" i="10"/>
  <c r="B59" i="10" a="1"/>
  <c r="B59" i="10"/>
  <c r="C59" i="10" a="1"/>
  <c r="C59" i="10"/>
  <c r="D59" i="10" a="1"/>
  <c r="D59" i="10"/>
  <c r="E59" i="10" a="1"/>
  <c r="E59" i="10"/>
  <c r="F59" i="10" a="1"/>
  <c r="F59" i="10"/>
  <c r="J59" i="10"/>
  <c r="B60" i="10" a="1"/>
  <c r="B60" i="10"/>
  <c r="C60" i="10" a="1"/>
  <c r="C60" i="10"/>
  <c r="D60" i="10" a="1"/>
  <c r="D60" i="10"/>
  <c r="E60" i="10" a="1"/>
  <c r="E60" i="10"/>
  <c r="F60" i="10" a="1"/>
  <c r="F60" i="10"/>
  <c r="J60" i="10"/>
  <c r="B61" i="10" a="1"/>
  <c r="B61" i="10"/>
  <c r="C61" i="10" a="1"/>
  <c r="C61" i="10"/>
  <c r="D61" i="10" a="1"/>
  <c r="D61" i="10"/>
  <c r="E61" i="10" a="1"/>
  <c r="E61" i="10"/>
  <c r="F61" i="10" a="1"/>
  <c r="F61" i="10"/>
  <c r="J61" i="10" s="1"/>
  <c r="B62" i="10" a="1"/>
  <c r="B62" i="10"/>
  <c r="C62" i="10" a="1"/>
  <c r="C62" i="10"/>
  <c r="D62" i="10" a="1"/>
  <c r="D62" i="10"/>
  <c r="E62" i="10" a="1"/>
  <c r="E62" i="10"/>
  <c r="F62" i="10" a="1"/>
  <c r="F62" i="10"/>
  <c r="J62" i="10"/>
  <c r="B63" i="10" a="1"/>
  <c r="B63" i="10"/>
  <c r="C63" i="10" a="1"/>
  <c r="C63" i="10"/>
  <c r="D63" i="10" a="1"/>
  <c r="D63" i="10"/>
  <c r="E63" i="10" a="1"/>
  <c r="E63" i="10"/>
  <c r="F63" i="10" a="1"/>
  <c r="F63" i="10"/>
  <c r="J63" i="10"/>
  <c r="E27" i="6" l="1"/>
  <c r="E28" i="6"/>
  <c r="E32" i="6"/>
  <c r="E2" i="6"/>
  <c r="E33" i="6"/>
  <c r="E34" i="6"/>
  <c r="E35" i="6"/>
  <c r="E36" i="6"/>
  <c r="E3" i="6"/>
  <c r="E4" i="6"/>
  <c r="F4" i="6" s="1"/>
  <c r="E5" i="6"/>
  <c r="F5" i="6" s="1"/>
  <c r="E6" i="6"/>
  <c r="F6" i="6" s="1"/>
  <c r="E37" i="6"/>
  <c r="F37" i="6" s="1"/>
  <c r="E38" i="6"/>
  <c r="F38" i="6" s="1"/>
  <c r="E39" i="6"/>
  <c r="F39" i="6" s="1"/>
  <c r="E7" i="6"/>
  <c r="F7" i="6" s="1"/>
  <c r="E8" i="6"/>
  <c r="E40" i="6"/>
  <c r="E41" i="6"/>
  <c r="F41" i="6" s="1"/>
  <c r="G41" i="6" s="1"/>
  <c r="E42" i="6"/>
  <c r="F42" i="6" s="1"/>
  <c r="G42" i="6" s="1"/>
  <c r="E9" i="6"/>
  <c r="E29" i="6"/>
  <c r="E30" i="6"/>
  <c r="E31" i="6"/>
  <c r="E10" i="6"/>
  <c r="E11" i="6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E43" i="6"/>
  <c r="E19" i="6"/>
  <c r="F19" i="6" s="1"/>
  <c r="G19" i="6" s="1"/>
  <c r="E20" i="6"/>
  <c r="E21" i="6"/>
  <c r="E44" i="6"/>
  <c r="F44" i="6" s="1"/>
  <c r="E45" i="6"/>
  <c r="F45" i="6" s="1"/>
  <c r="E22" i="6"/>
  <c r="F22" i="6" s="1"/>
  <c r="E23" i="6"/>
  <c r="E24" i="6"/>
  <c r="F24" i="6" s="1"/>
  <c r="E25" i="6"/>
  <c r="F25" i="6" s="1"/>
  <c r="E46" i="6"/>
  <c r="F46" i="6" s="1"/>
  <c r="E26" i="6"/>
  <c r="F26" i="6" s="1"/>
  <c r="F36" i="6"/>
  <c r="G36" i="6" s="1"/>
  <c r="F33" i="6"/>
  <c r="F3" i="6"/>
  <c r="F8" i="6"/>
  <c r="F29" i="6"/>
  <c r="F10" i="6"/>
  <c r="F11" i="6"/>
  <c r="F18" i="6"/>
  <c r="F20" i="6"/>
  <c r="G20" i="6" s="1"/>
  <c r="F23" i="6"/>
  <c r="D15" i="4"/>
  <c r="E15" i="4"/>
  <c r="F15" i="4"/>
  <c r="G15" i="4"/>
  <c r="H15" i="4"/>
  <c r="I15" i="4"/>
  <c r="J15" i="4"/>
  <c r="K15" i="4"/>
  <c r="D16" i="4"/>
  <c r="E16" i="4"/>
  <c r="F16" i="4"/>
  <c r="G16" i="4"/>
  <c r="H16" i="4"/>
  <c r="I16" i="4"/>
  <c r="L16" i="4" s="1"/>
  <c r="J16" i="4"/>
  <c r="K16" i="4"/>
  <c r="D17" i="4"/>
  <c r="E17" i="4"/>
  <c r="F17" i="4"/>
  <c r="G17" i="4"/>
  <c r="H17" i="4"/>
  <c r="I17" i="4"/>
  <c r="L17" i="4" s="1"/>
  <c r="J17" i="4"/>
  <c r="K17" i="4"/>
  <c r="D18" i="4"/>
  <c r="E18" i="4"/>
  <c r="F18" i="4"/>
  <c r="G18" i="4"/>
  <c r="H18" i="4"/>
  <c r="I18" i="4"/>
  <c r="L18" i="4" s="1"/>
  <c r="J18" i="4"/>
  <c r="K18" i="4"/>
  <c r="D19" i="4"/>
  <c r="E19" i="4"/>
  <c r="F19" i="4"/>
  <c r="G19" i="4"/>
  <c r="H19" i="4"/>
  <c r="I19" i="4"/>
  <c r="J19" i="4"/>
  <c r="K19" i="4"/>
  <c r="K14" i="4"/>
  <c r="J14" i="4"/>
  <c r="I14" i="4"/>
  <c r="H14" i="4"/>
  <c r="G14" i="4"/>
  <c r="F14" i="4"/>
  <c r="E14" i="4"/>
  <c r="D14" i="4"/>
  <c r="C15" i="4"/>
  <c r="C16" i="4"/>
  <c r="C17" i="4"/>
  <c r="C18" i="4"/>
  <c r="C19" i="4"/>
  <c r="C14" i="4"/>
  <c r="N9" i="4"/>
  <c r="N10" i="4"/>
  <c r="L9" i="4"/>
  <c r="L10" i="4"/>
  <c r="J9" i="4"/>
  <c r="J10" i="4"/>
  <c r="J8" i="4"/>
  <c r="L8" i="4"/>
  <c r="N8" i="4"/>
  <c r="N7" i="4"/>
  <c r="N6" i="4"/>
  <c r="N5" i="4"/>
  <c r="N4" i="4"/>
  <c r="N3" i="4"/>
  <c r="L7" i="4"/>
  <c r="L6" i="4"/>
  <c r="L5" i="4"/>
  <c r="L4" i="4"/>
  <c r="L3" i="4"/>
  <c r="J4" i="4"/>
  <c r="J5" i="4"/>
  <c r="J6" i="4"/>
  <c r="J7" i="4"/>
  <c r="J3" i="4"/>
  <c r="G22" i="6" l="1"/>
  <c r="F31" i="6"/>
  <c r="G31" i="6" s="1"/>
  <c r="G45" i="6"/>
  <c r="F30" i="6"/>
  <c r="G30" i="6" s="1"/>
  <c r="F35" i="6"/>
  <c r="G35" i="6" s="1"/>
  <c r="F34" i="6"/>
  <c r="G34" i="6" s="1"/>
  <c r="F21" i="6"/>
  <c r="G21" i="6" s="1"/>
  <c r="F9" i="6"/>
  <c r="G9" i="6" s="1"/>
  <c r="F2" i="6"/>
  <c r="G2" i="6" s="1"/>
  <c r="G18" i="6"/>
  <c r="G8" i="6"/>
  <c r="F32" i="6"/>
  <c r="G32" i="6" s="1"/>
  <c r="G17" i="6"/>
  <c r="G7" i="6"/>
  <c r="F28" i="6"/>
  <c r="G28" i="6" s="1"/>
  <c r="G16" i="6"/>
  <c r="G39" i="6"/>
  <c r="F43" i="6"/>
  <c r="G43" i="6" s="1"/>
  <c r="F40" i="6"/>
  <c r="G40" i="6" s="1"/>
  <c r="F27" i="6"/>
  <c r="G27" i="6" s="1"/>
  <c r="G15" i="6"/>
  <c r="G38" i="6"/>
  <c r="G26" i="6"/>
  <c r="G14" i="6"/>
  <c r="G37" i="6"/>
  <c r="G46" i="6"/>
  <c r="G13" i="6"/>
  <c r="G6" i="6"/>
  <c r="G25" i="6"/>
  <c r="G12" i="6"/>
  <c r="G5" i="6"/>
  <c r="G24" i="6"/>
  <c r="G11" i="6"/>
  <c r="G4" i="6"/>
  <c r="G23" i="6"/>
  <c r="G10" i="6"/>
  <c r="G3" i="6"/>
  <c r="G44" i="6"/>
  <c r="G29" i="6"/>
  <c r="G33" i="6"/>
  <c r="L14" i="4"/>
  <c r="L15" i="4"/>
  <c r="L1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<sst xmlns="http://schemas.openxmlformats.org/spreadsheetml/2006/main" count="1463" uniqueCount="437">
  <si>
    <t>Variable</t>
  </si>
  <si>
    <t>Description</t>
  </si>
  <si>
    <t>loraProfile</t>
  </si>
  <si>
    <t>unitName</t>
  </si>
  <si>
    <t>freq</t>
  </si>
  <si>
    <t>The frequency for the LoRa radio module. Valid values are:
RFM95W: 868/915 MHz
RFM97W: 868/915 MHz
RFM96W/RFM98W: 433/470 MHz</t>
  </si>
  <si>
    <t>Used</t>
  </si>
  <si>
    <t>Yes</t>
  </si>
  <si>
    <t>No</t>
  </si>
  <si>
    <t>power</t>
  </si>
  <si>
    <t>myName</t>
  </si>
  <si>
    <t>myGroup3</t>
  </si>
  <si>
    <t>myGroup2</t>
  </si>
  <si>
    <t>myGroup1</t>
  </si>
  <si>
    <t>myID</t>
  </si>
  <si>
    <t>dest3</t>
  </si>
  <si>
    <t>dest2</t>
  </si>
  <si>
    <t>dest1</t>
  </si>
  <si>
    <t>dest0</t>
  </si>
  <si>
    <t>msgId3</t>
  </si>
  <si>
    <t>msgId2</t>
  </si>
  <si>
    <t>msgId1</t>
  </si>
  <si>
    <t>msgId0</t>
  </si>
  <si>
    <t>password</t>
  </si>
  <si>
    <t>passwordIv</t>
  </si>
  <si>
    <t>bright</t>
  </si>
  <si>
    <t>sleep</t>
  </si>
  <si>
    <t>font</t>
  </si>
  <si>
    <t>theme</t>
  </si>
  <si>
    <t>volume</t>
  </si>
  <si>
    <t>maxLines</t>
  </si>
  <si>
    <t>maxChars</t>
  </si>
  <si>
    <t>model</t>
  </si>
  <si>
    <t>cols</t>
  </si>
  <si>
    <t>rows</t>
  </si>
  <si>
    <t>keys1</t>
  </si>
  <si>
    <t>keys2</t>
  </si>
  <si>
    <t>keys3</t>
  </si>
  <si>
    <t>The model of the ARMACHAT. Valid values are "max" and "compact"</t>
  </si>
  <si>
    <t>Volatile Write</t>
  </si>
  <si>
    <t>Non-Volatile Write</t>
  </si>
  <si>
    <t>No*</t>
  </si>
  <si>
    <t>The GP IO numbers for the keyboard columns</t>
  </si>
  <si>
    <t>The GP IO numbers for the keyboard rows</t>
  </si>
  <si>
    <t>Matrix for key assignments for lowercase characters</t>
  </si>
  <si>
    <t>Matrix for key assignments for numeric characters</t>
  </si>
  <si>
    <t>Matrix for key assignments for uppercase characters</t>
  </si>
  <si>
    <t>Maximum lines visible on the display</t>
  </si>
  <si>
    <t>Maximum characters visible on the display per line</t>
  </si>
  <si>
    <t>The volume of the buzzer</t>
  </si>
  <si>
    <t>Displayed</t>
  </si>
  <si>
    <t>A</t>
  </si>
  <si>
    <t>B</t>
  </si>
  <si>
    <t>C</t>
  </si>
  <si>
    <t>D</t>
  </si>
  <si>
    <t>E</t>
  </si>
  <si>
    <t>F</t>
  </si>
  <si>
    <t>Display 1</t>
  </si>
  <si>
    <t>Display 2</t>
  </si>
  <si>
    <t>Bw125Cr45Sf128</t>
  </si>
  <si>
    <t>Bw500Cr45Sf128</t>
  </si>
  <si>
    <t>Bw31_25Cr48Sf512</t>
  </si>
  <si>
    <t>Bw125Cr48Sf4096</t>
  </si>
  <si>
    <t>Bw125Cr45Sf2048</t>
  </si>
  <si>
    <t>Bw31Cr48Sf4096</t>
  </si>
  <si>
    <t>Slow+long range</t>
  </si>
  <si>
    <t>Slow+Extra long range</t>
  </si>
  <si>
    <t>Cr</t>
  </si>
  <si>
    <t>CRC</t>
  </si>
  <si>
    <t>Bw (kHz)</t>
  </si>
  <si>
    <t>4/5</t>
  </si>
  <si>
    <t>4/8</t>
  </si>
  <si>
    <t>Sf (chips/symbol)</t>
  </si>
  <si>
    <t>on</t>
  </si>
  <si>
    <t>Value</t>
  </si>
  <si>
    <t>0x72</t>
  </si>
  <si>
    <t>0x92</t>
  </si>
  <si>
    <t>0x48</t>
  </si>
  <si>
    <t>0x78</t>
  </si>
  <si>
    <t>0x74</t>
  </si>
  <si>
    <t>0x94</t>
  </si>
  <si>
    <t>0xC4</t>
  </si>
  <si>
    <t>0xB4</t>
  </si>
  <si>
    <t>0x04</t>
  </si>
  <si>
    <t>0x0C</t>
  </si>
  <si>
    <t>Value b</t>
  </si>
  <si>
    <t>Pofile 1
Register 0x1d</t>
  </si>
  <si>
    <t>Pofile 2
Register 0x1e</t>
  </si>
  <si>
    <t>Pofile 3
Register 0x26</t>
  </si>
  <si>
    <t>CodingRate</t>
  </si>
  <si>
    <t>ImplicitHeaderModeOn</t>
  </si>
  <si>
    <t>SpreadingFactor</t>
  </si>
  <si>
    <t>TxContinuousMode</t>
  </si>
  <si>
    <t>RxPayloadCrcOn</t>
  </si>
  <si>
    <t>MobileNode</t>
  </si>
  <si>
    <t>AgcAutoOn</t>
  </si>
  <si>
    <t>SymbTimeout MSB</t>
  </si>
  <si>
    <t>Explicit Header mode</t>
  </si>
  <si>
    <t>normal mode</t>
  </si>
  <si>
    <t>CRC on</t>
  </si>
  <si>
    <t>Use for static node</t>
  </si>
  <si>
    <t>LNA gain set by the internal AGC loop</t>
  </si>
  <si>
    <t>Validated against datasheet from Hoperf Electronic (RF96_97_98.pdf pages 106 &amp; 107 of 121)</t>
  </si>
  <si>
    <t>4/6</t>
  </si>
  <si>
    <t>Use for mobile node</t>
  </si>
  <si>
    <t>Short/Fast</t>
  </si>
  <si>
    <t>Speed (kbps)</t>
  </si>
  <si>
    <t>Short/Slow</t>
  </si>
  <si>
    <t>Bw250Cr47Sf1024</t>
  </si>
  <si>
    <t>Medium/Fast</t>
  </si>
  <si>
    <t>4/7</t>
  </si>
  <si>
    <t>Bw250Cr46Sf2048</t>
  </si>
  <si>
    <t>Medium/Slow</t>
  </si>
  <si>
    <t>Long/Fast</t>
  </si>
  <si>
    <t>0x82</t>
  </si>
  <si>
    <t>0x84</t>
  </si>
  <si>
    <t>0xA4</t>
  </si>
  <si>
    <t>Long/Slow</t>
  </si>
  <si>
    <t>P1</t>
  </si>
  <si>
    <t>P2</t>
  </si>
  <si>
    <t>P3</t>
  </si>
  <si>
    <t>Python Code</t>
  </si>
  <si>
    <t>Numeric value for one of the 6 LoRa profiles defined in the ulora library.
# Matches Mestastic values in table at
# https://meshtastic.org/docs/settings/channel
# 1 =&gt; Bw500Cr45Sf128       Short/Fast
# 2 =&gt; Bw125Cr45Sf128       Short/Slow
# 3 =&gt; Bw250Cr47Sf1024      Medium/Fast
# 4 =&gt; Bw250Cr46Sf2048      Medium/Slow
# 5 =&gt; Bw31_25Cr48Sf512     Long/Fast
# 6 =&gt; Bw125Cr48Sf4096      Long/Slow</t>
  </si>
  <si>
    <t>Globals</t>
  </si>
  <si>
    <t>CS</t>
  </si>
  <si>
    <t>EditorScreen</t>
  </si>
  <si>
    <t>FREQ_LIST</t>
  </si>
  <si>
    <t>KBL</t>
  </si>
  <si>
    <t>LED</t>
  </si>
  <si>
    <t>PWMOut</t>
  </si>
  <si>
    <t>RESET</t>
  </si>
  <si>
    <t>SMPSmode</t>
  </si>
  <si>
    <t>ST7789</t>
  </si>
  <si>
    <t>SimpleTextDisplay</t>
  </si>
  <si>
    <t>VBUS_status</t>
  </si>
  <si>
    <t>VSYS_voltage</t>
  </si>
  <si>
    <t>__file__</t>
  </si>
  <si>
    <t>__name__</t>
  </si>
  <si>
    <t>adafruit_matrixkeypad</t>
  </si>
  <si>
    <t>aesio</t>
  </si>
  <si>
    <t>analogio</t>
  </si>
  <si>
    <t>backlight</t>
  </si>
  <si>
    <t>beep</t>
  </si>
  <si>
    <t>bitmap_font</t>
  </si>
  <si>
    <t>board</t>
  </si>
  <si>
    <t>busio</t>
  </si>
  <si>
    <t>changeMessageStatus</t>
  </si>
  <si>
    <t>clearScreen</t>
  </si>
  <si>
    <t>config</t>
  </si>
  <si>
    <t>countMessages</t>
  </si>
  <si>
    <t>digitalio</t>
  </si>
  <si>
    <t>display</t>
  </si>
  <si>
    <t>display_bus</t>
  </si>
  <si>
    <t>displayio</t>
  </si>
  <si>
    <t>editor</t>
  </si>
  <si>
    <t>font_file</t>
  </si>
  <si>
    <t>gc</t>
  </si>
  <si>
    <t>getListIndex</t>
  </si>
  <si>
    <t>get_VSYSvoltage</t>
  </si>
  <si>
    <t>hexlify</t>
  </si>
  <si>
    <t>label</t>
  </si>
  <si>
    <t>loraProfileSetup</t>
  </si>
  <si>
    <t>message</t>
  </si>
  <si>
    <t>messages</t>
  </si>
  <si>
    <t>microcontroller</t>
  </si>
  <si>
    <t>modemPreset</t>
  </si>
  <si>
    <t>modemPresetConfig</t>
  </si>
  <si>
    <t>modemPresetDescription</t>
  </si>
  <si>
    <t>msgCounter</t>
  </si>
  <si>
    <t>os</t>
  </si>
  <si>
    <t>radioInit</t>
  </si>
  <si>
    <t>random</t>
  </si>
  <si>
    <t>readKeyboard</t>
  </si>
  <si>
    <t>receiveMessage</t>
  </si>
  <si>
    <t>rfm9x</t>
  </si>
  <si>
    <t>ring</t>
  </si>
  <si>
    <t>screen</t>
  </si>
  <si>
    <t>screenSafeText</t>
  </si>
  <si>
    <t>sendMessage</t>
  </si>
  <si>
    <t>setup</t>
  </si>
  <si>
    <t>showMemory</t>
  </si>
  <si>
    <t>spi</t>
  </si>
  <si>
    <t>spi_clk</t>
  </si>
  <si>
    <t>spi_mosi</t>
  </si>
  <si>
    <t>splash</t>
  </si>
  <si>
    <t>terminalio</t>
  </si>
  <si>
    <t>text</t>
  </si>
  <si>
    <t>text_area</t>
  </si>
  <si>
    <t>tft_cs</t>
  </si>
  <si>
    <t>tft_dc</t>
  </si>
  <si>
    <t>time</t>
  </si>
  <si>
    <t>ulora</t>
  </si>
  <si>
    <t>valueUp</t>
  </si>
  <si>
    <t>valueUpList</t>
  </si>
  <si>
    <t>Type</t>
  </si>
  <si>
    <t>list</t>
  </si>
  <si>
    <t>tuple</t>
  </si>
  <si>
    <t>DigitalInOut</t>
  </si>
  <si>
    <t>type</t>
  </si>
  <si>
    <t>AnalogIn</t>
  </si>
  <si>
    <t>str</t>
  </si>
  <si>
    <t>module</t>
  </si>
  <si>
    <t>Pin</t>
  </si>
  <si>
    <t>function</t>
  </si>
  <si>
    <t>FourWire</t>
  </si>
  <si>
    <t>PCF</t>
  </si>
  <si>
    <t>int</t>
  </si>
  <si>
    <t>LoRa</t>
  </si>
  <si>
    <t>SPI</t>
  </si>
  <si>
    <t>Group</t>
  </si>
  <si>
    <t>Label</t>
  </si>
  <si>
    <t>#</t>
  </si>
  <si>
    <t>CONFIG_FILENAME</t>
  </si>
  <si>
    <t>configFileItems</t>
  </si>
  <si>
    <t>configToDict</t>
  </si>
  <si>
    <t>fileExists</t>
  </si>
  <si>
    <t>fileSystemWriteMode</t>
  </si>
  <si>
    <t>float</t>
  </si>
  <si>
    <t>readConfig</t>
  </si>
  <si>
    <t>writeConfig</t>
  </si>
  <si>
    <t>Name</t>
  </si>
  <si>
    <t>Include</t>
  </si>
  <si>
    <t>Exclude Type</t>
  </si>
  <si>
    <t>Exclude Name</t>
  </si>
  <si>
    <t>Check</t>
  </si>
  <si>
    <t>config_settings</t>
  </si>
  <si>
    <t>dict</t>
  </si>
  <si>
    <t>Byte</t>
  </si>
  <si>
    <t>Send</t>
  </si>
  <si>
    <t>Receive</t>
  </si>
  <si>
    <t>Destination</t>
  </si>
  <si>
    <t>Sender</t>
  </si>
  <si>
    <t>Message ID</t>
  </si>
  <si>
    <t>Hop Limit</t>
  </si>
  <si>
    <t>config.dest3</t>
  </si>
  <si>
    <t>config.dest2</t>
  </si>
  <si>
    <t>config.dest1</t>
  </si>
  <si>
    <t>config.dest0</t>
  </si>
  <si>
    <t>config.myGroup3</t>
  </si>
  <si>
    <t>config.myGroup2</t>
  </si>
  <si>
    <t>config.myGroup1</t>
  </si>
  <si>
    <t>config.myID</t>
  </si>
  <si>
    <t>random.randint(0, 255)</t>
  </si>
  <si>
    <t>Reserved</t>
  </si>
  <si>
    <t>Properties</t>
  </si>
  <si>
    <t>_freq</t>
  </si>
  <si>
    <t>_tx_power</t>
  </si>
  <si>
    <t>_modem_config</t>
  </si>
  <si>
    <t>_receive_all</t>
  </si>
  <si>
    <t>_acks</t>
  </si>
  <si>
    <t>last_rssi</t>
  </si>
  <si>
    <t>last_snr</t>
  </si>
  <si>
    <t>_this_address</t>
  </si>
  <si>
    <t>_group_mask</t>
  </si>
  <si>
    <t>_hop_limit</t>
  </si>
  <si>
    <t>_last_header_id</t>
  </si>
  <si>
    <t>_last_payload</t>
  </si>
  <si>
    <t>crypto</t>
  </si>
  <si>
    <t>cad_timeout</t>
  </si>
  <si>
    <t>send_retries</t>
  </si>
  <si>
    <t>wait_packet_sent_timeout</t>
  </si>
  <si>
    <t>retry_timeout</t>
  </si>
  <si>
    <t>message_count</t>
  </si>
  <si>
    <t>Range/Expected Values</t>
  </si>
  <si>
    <t>Notes</t>
  </si>
  <si>
    <t>Set on class initialization</t>
  </si>
  <si>
    <t>5 to 23</t>
  </si>
  <si>
    <t>default</t>
  </si>
  <si>
    <t>_mode</t>
  </si>
  <si>
    <t>_cad</t>
  </si>
  <si>
    <t>None</t>
  </si>
  <si>
    <t>3 bytes</t>
  </si>
  <si>
    <t>(0x72, 0x74, 0x04)</t>
  </si>
  <si>
    <t>False</t>
  </si>
  <si>
    <t>bool</t>
  </si>
  <si>
    <t>#-#-#-# w/# from 0 to 255</t>
  </si>
  <si>
    <t>0-0-0-0</t>
  </si>
  <si>
    <t>255-255-255-0</t>
  </si>
  <si>
    <t>0 to 255</t>
  </si>
  <si>
    <t>_device</t>
  </si>
  <si>
    <t>SPIDevice</t>
  </si>
  <si>
    <t>Methods</t>
  </si>
  <si>
    <t>send</t>
  </si>
  <si>
    <t>Return Type</t>
  </si>
  <si>
    <t>Parameters</t>
  </si>
  <si>
    <t>to</t>
  </si>
  <si>
    <t>data</t>
  </si>
  <si>
    <t>msgId</t>
  </si>
  <si>
    <t>list of integer value 0 to 255</t>
  </si>
  <si>
    <t>If None then will generate random id</t>
  </si>
  <si>
    <t>Calls</t>
  </si>
  <si>
    <t>set_mode_idle</t>
  </si>
  <si>
    <t>set_mode_tx</t>
  </si>
  <si>
    <t>_spi_read</t>
  </si>
  <si>
    <t>_spi_write</t>
  </si>
  <si>
    <t>receive</t>
  </si>
  <si>
    <t>bytes</t>
  </si>
  <si>
    <t>timeout</t>
  </si>
  <si>
    <t>5.0</t>
  </si>
  <si>
    <t>set_mode_rx</t>
  </si>
  <si>
    <t>Status</t>
  </si>
  <si>
    <t>169.0, 434.0, 868.0, 915.0</t>
  </si>
  <si>
    <t>868.0</t>
  </si>
  <si>
    <t>RIGHT</t>
  </si>
  <si>
    <t>ENT</t>
  </si>
  <si>
    <t>.</t>
  </si>
  <si>
    <t>SPC</t>
  </si>
  <si>
    <t>:</t>
  </si>
  <si>
    <t>M</t>
  </si>
  <si>
    <t>;</t>
  </si>
  <si>
    <t>N</t>
  </si>
  <si>
    <t>"</t>
  </si>
  <si>
    <t>/</t>
  </si>
  <si>
    <t>V</t>
  </si>
  <si>
    <t>?</t>
  </si>
  <si>
    <t>)</t>
  </si>
  <si>
    <t>X</t>
  </si>
  <si>
    <t>(</t>
  </si>
  <si>
    <t>Z</t>
  </si>
  <si>
    <t>UP</t>
  </si>
  <si>
    <t>ALT</t>
  </si>
  <si>
    <t>LEFT</t>
  </si>
  <si>
    <t>DEL</t>
  </si>
  <si>
    <t>-</t>
  </si>
  <si>
    <t>L</t>
  </si>
  <si>
    <t>*</t>
  </si>
  <si>
    <t>K</t>
  </si>
  <si>
    <t>&amp;</t>
  </si>
  <si>
    <t>J</t>
  </si>
  <si>
    <t>+</t>
  </si>
  <si>
    <t>H</t>
  </si>
  <si>
    <t>%</t>
  </si>
  <si>
    <t>G</t>
  </si>
  <si>
    <t>$</t>
  </si>
  <si>
    <t>@</t>
  </si>
  <si>
    <t>S</t>
  </si>
  <si>
    <t>!</t>
  </si>
  <si>
    <t>P</t>
  </si>
  <si>
    <t>O</t>
  </si>
  <si>
    <t>I</t>
  </si>
  <si>
    <t>U</t>
  </si>
  <si>
    <t>Y</t>
  </si>
  <si>
    <t>T</t>
  </si>
  <si>
    <t>R</t>
  </si>
  <si>
    <t>W</t>
  </si>
  <si>
    <t>Q</t>
  </si>
  <si>
    <t>Row</t>
  </si>
  <si>
    <t>Col</t>
  </si>
  <si>
    <t>Alt Key</t>
  </si>
  <si>
    <t>Key</t>
  </si>
  <si>
    <t>dn</t>
  </si>
  <si>
    <t>,</t>
  </si>
  <si>
    <t>alt</t>
  </si>
  <si>
    <t>up</t>
  </si>
  <si>
    <t>rt</t>
  </si>
  <si>
    <t>lt</t>
  </si>
  <si>
    <t>ent</t>
  </si>
  <si>
    <t xml:space="preserve"> </t>
  </si>
  <si>
    <t>m</t>
  </si>
  <si>
    <t>n</t>
  </si>
  <si>
    <t>b</t>
  </si>
  <si>
    <t>v</t>
  </si>
  <si>
    <t>c</t>
  </si>
  <si>
    <t>x</t>
  </si>
  <si>
    <t>z</t>
  </si>
  <si>
    <t>bsp</t>
  </si>
  <si>
    <t>l</t>
  </si>
  <si>
    <t>k</t>
  </si>
  <si>
    <t>j</t>
  </si>
  <si>
    <t>h</t>
  </si>
  <si>
    <t>g</t>
  </si>
  <si>
    <t>f</t>
  </si>
  <si>
    <t>d</t>
  </si>
  <si>
    <t>s</t>
  </si>
  <si>
    <t>a</t>
  </si>
  <si>
    <t>p</t>
  </si>
  <si>
    <t>o</t>
  </si>
  <si>
    <t>i</t>
  </si>
  <si>
    <t>u</t>
  </si>
  <si>
    <t>y</t>
  </si>
  <si>
    <t>t</t>
  </si>
  <si>
    <t>r</t>
  </si>
  <si>
    <t>e</t>
  </si>
  <si>
    <t>w</t>
  </si>
  <si>
    <t>q</t>
  </si>
  <si>
    <t>Key &amp; IO</t>
  </si>
  <si>
    <t>Key &amp; Array Indexes</t>
  </si>
  <si>
    <t>GP6</t>
  </si>
  <si>
    <t>GP8</t>
  </si>
  <si>
    <t>GP9</t>
  </si>
  <si>
    <t>GP7</t>
  </si>
  <si>
    <t>GP15</t>
  </si>
  <si>
    <t>GP22</t>
  </si>
  <si>
    <t>Rows</t>
  </si>
  <si>
    <t>GP1</t>
  </si>
  <si>
    <t>GP2</t>
  </si>
  <si>
    <t>GP3</t>
  </si>
  <si>
    <t>GP4</t>
  </si>
  <si>
    <t>GP5</t>
  </si>
  <si>
    <t>Columns</t>
  </si>
  <si>
    <t>Keys</t>
  </si>
  <si>
    <r>
      <rPr>
        <b/>
        <sz val="11"/>
        <color theme="1"/>
        <rFont val="Calibri"/>
        <family val="2"/>
      </rPr>
      <t>˄</t>
    </r>
    <r>
      <rPr>
        <b/>
        <sz val="11"/>
        <color theme="1"/>
        <rFont val="Calibri"/>
        <family val="2"/>
        <scheme val="minor"/>
      </rPr>
      <t>Row/Col˃</t>
    </r>
  </si>
  <si>
    <r>
      <rPr>
        <b/>
        <sz val="11"/>
        <color theme="1"/>
        <rFont val="Calibri"/>
        <family val="2"/>
      </rPr>
      <t>˅</t>
    </r>
    <r>
      <rPr>
        <b/>
        <sz val="11"/>
        <color theme="1"/>
        <rFont val="Calibri"/>
        <family val="2"/>
        <scheme val="minor"/>
      </rPr>
      <t>Row/Col˃</t>
    </r>
  </si>
  <si>
    <r>
      <rPr>
        <b/>
        <sz val="11"/>
        <color theme="1"/>
        <rFont val="Calibri"/>
        <family val="2"/>
      </rPr>
      <t>˂</t>
    </r>
    <r>
      <rPr>
        <b/>
        <sz val="11"/>
        <color theme="1"/>
        <rFont val="Calibri"/>
        <family val="2"/>
        <scheme val="minor"/>
      </rPr>
      <t>Col/Row˅</t>
    </r>
  </si>
  <si>
    <t>packet_text</t>
  </si>
  <si>
    <t>timeStamp</t>
  </si>
  <si>
    <t>snr</t>
  </si>
  <si>
    <t>rssi</t>
  </si>
  <si>
    <t>hop</t>
  </si>
  <si>
    <t>messageID</t>
  </si>
  <si>
    <t>sender</t>
  </si>
  <si>
    <t>destination</t>
  </si>
  <si>
    <t>hello</t>
  </si>
  <si>
    <t>b76ab505</t>
  </si>
  <si>
    <t>a8</t>
  </si>
  <si>
    <t>a7</t>
  </si>
  <si>
    <t>a6</t>
  </si>
  <si>
    <t>a5</t>
  </si>
  <si>
    <t>a4</t>
  </si>
  <si>
    <t>a3</t>
  </si>
  <si>
    <t>a2</t>
  </si>
  <si>
    <t>a1</t>
  </si>
  <si>
    <t>Code</t>
  </si>
  <si>
    <t>Default</t>
  </si>
  <si>
    <t>ARMACHAT</t>
  </si>
  <si>
    <t>DemoUser</t>
  </si>
  <si>
    <t>Depricated</t>
  </si>
  <si>
    <t>myAddress</t>
  </si>
  <si>
    <t>groupMask</t>
  </si>
  <si>
    <t>destinations</t>
  </si>
  <si>
    <t>hopLimit</t>
  </si>
  <si>
    <t>Test 1|12-36-124-1|Test 2|12-36-124-2|Test 3|12-36-124-3</t>
  </si>
  <si>
    <t>19-18-17-1</t>
  </si>
  <si>
    <t>Max number of hops that a message may make to reach destination (0 to 7)</t>
  </si>
  <si>
    <t>Name|Address pairs for phonebook</t>
  </si>
  <si>
    <t>Mask for setting the group</t>
  </si>
  <si>
    <t>Address to listen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</si>
</sst>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6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1" xfId="0" quotePrefix="1" applyFill="1" applyBorder="1"/>
    <xf numFmtId="16" fontId="0" fillId="2" borderId="1" xfId="0" quotePrefix="1" applyNumberForma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quotePrefix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3FCF-5327-4714-ACA1-F4C71F2EEC58}">
  <dimension ref="A1:H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1" max="1" width="12" bestFit="1" customWidth="1"/>
    <col min="2" max="2" width="68.85546875" bestFit="1" customWidth="1"/>
    <col min="3" max="3" width="10.7109375" bestFit="1" customWidth="1"/>
    <col min="4" max="4" width="53.28515625" bestFit="1" customWidth="1"/>
    <col min="5" max="5" width="9.7109375" bestFit="1" customWidth="1"/>
    <col min="7" max="7" width="13.7109375" bestFit="1" customWidth="1"/>
    <col min="8" max="8" width="18.285156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426</v>
      </c>
      <c r="D1" s="2" t="s">
        <v>423</v>
      </c>
      <c r="E1" s="2" t="s">
        <v>50</v>
      </c>
      <c r="F1" s="2" t="s">
        <v>6</v>
      </c>
      <c r="G1" s="2" t="s">
        <v>39</v>
      </c>
      <c r="H1" s="2" t="s">
        <v>40</v>
      </c>
    </row>
    <row r="2" spans="1:8" x14ac:dyDescent="0.25">
      <c r="A2" t="s">
        <v>3</v>
      </c>
      <c r="D2" t="s">
        <v>424</v>
      </c>
      <c r="E2" t="s">
        <v>8</v>
      </c>
      <c r="F2" t="s">
        <v>8</v>
      </c>
      <c r="G2" t="s">
        <v>8</v>
      </c>
      <c r="H2" t="s">
        <v>8</v>
      </c>
    </row>
    <row r="3" spans="1:8" ht="60" x14ac:dyDescent="0.25">
      <c r="A3" t="s">
        <v>4</v>
      </c>
      <c r="B3" s="1" t="s">
        <v>5</v>
      </c>
      <c r="C3" s="1"/>
      <c r="D3" s="61" t="s">
        <v>302</v>
      </c>
      <c r="E3" t="s">
        <v>7</v>
      </c>
      <c r="F3" t="s">
        <v>7</v>
      </c>
      <c r="G3" t="s">
        <v>7</v>
      </c>
      <c r="H3" t="s">
        <v>8</v>
      </c>
    </row>
    <row r="4" spans="1:8" x14ac:dyDescent="0.25">
      <c r="A4" t="s">
        <v>9</v>
      </c>
      <c r="D4">
        <v>23</v>
      </c>
      <c r="E4" t="s">
        <v>7</v>
      </c>
      <c r="F4" t="s">
        <v>7</v>
      </c>
      <c r="G4" t="s">
        <v>7</v>
      </c>
      <c r="H4" t="s">
        <v>8</v>
      </c>
    </row>
    <row r="5" spans="1:8" ht="150" x14ac:dyDescent="0.25">
      <c r="A5" t="s">
        <v>2</v>
      </c>
      <c r="B5" s="1" t="s">
        <v>122</v>
      </c>
      <c r="C5" s="1"/>
      <c r="D5" s="1">
        <v>1</v>
      </c>
      <c r="E5" s="1" t="s">
        <v>7</v>
      </c>
      <c r="F5" t="s">
        <v>7</v>
      </c>
      <c r="G5" t="s">
        <v>7</v>
      </c>
      <c r="H5" t="s">
        <v>8</v>
      </c>
    </row>
    <row r="6" spans="1:8" x14ac:dyDescent="0.25">
      <c r="A6" t="s">
        <v>10</v>
      </c>
      <c r="D6" t="s">
        <v>425</v>
      </c>
      <c r="E6" t="s">
        <v>7</v>
      </c>
      <c r="F6" t="s">
        <v>7</v>
      </c>
      <c r="G6" t="s">
        <v>7</v>
      </c>
      <c r="H6" t="s">
        <v>8</v>
      </c>
    </row>
    <row r="7" spans="1:8" x14ac:dyDescent="0.25">
      <c r="A7" t="s">
        <v>427</v>
      </c>
      <c r="B7" t="s">
        <v>436</v>
      </c>
      <c r="D7" t="s">
        <v>432</v>
      </c>
    </row>
    <row r="8" spans="1:8" x14ac:dyDescent="0.25">
      <c r="A8" t="s">
        <v>428</v>
      </c>
      <c r="B8" t="s">
        <v>435</v>
      </c>
      <c r="D8" t="s">
        <v>277</v>
      </c>
    </row>
    <row r="9" spans="1:8" x14ac:dyDescent="0.25">
      <c r="A9" t="s">
        <v>429</v>
      </c>
      <c r="B9" t="s">
        <v>434</v>
      </c>
      <c r="D9" t="s">
        <v>431</v>
      </c>
    </row>
    <row r="10" spans="1:8" x14ac:dyDescent="0.25">
      <c r="A10" t="s">
        <v>430</v>
      </c>
      <c r="B10" t="s">
        <v>433</v>
      </c>
      <c r="D10">
        <v>3</v>
      </c>
    </row>
    <row r="11" spans="1:8" x14ac:dyDescent="0.25">
      <c r="A11" t="s">
        <v>11</v>
      </c>
      <c r="C11" t="s">
        <v>7</v>
      </c>
      <c r="E11" t="s">
        <v>7</v>
      </c>
      <c r="F11" t="s">
        <v>7</v>
      </c>
      <c r="G11" t="s">
        <v>8</v>
      </c>
      <c r="H11" t="s">
        <v>8</v>
      </c>
    </row>
    <row r="12" spans="1:8" x14ac:dyDescent="0.25">
      <c r="A12" t="s">
        <v>12</v>
      </c>
      <c r="C12" t="s">
        <v>7</v>
      </c>
      <c r="E12" t="s">
        <v>7</v>
      </c>
      <c r="F12" t="s">
        <v>7</v>
      </c>
      <c r="G12" t="s">
        <v>8</v>
      </c>
      <c r="H12" t="s">
        <v>8</v>
      </c>
    </row>
    <row r="13" spans="1:8" x14ac:dyDescent="0.25">
      <c r="A13" t="s">
        <v>13</v>
      </c>
      <c r="C13" t="s">
        <v>7</v>
      </c>
      <c r="E13" t="s">
        <v>7</v>
      </c>
      <c r="F13" t="s">
        <v>7</v>
      </c>
      <c r="G13" t="s">
        <v>8</v>
      </c>
      <c r="H13" t="s">
        <v>8</v>
      </c>
    </row>
    <row r="14" spans="1:8" x14ac:dyDescent="0.25">
      <c r="A14" t="s">
        <v>14</v>
      </c>
      <c r="C14" t="s">
        <v>7</v>
      </c>
      <c r="E14" t="s">
        <v>7</v>
      </c>
      <c r="F14" t="s">
        <v>7</v>
      </c>
      <c r="G14" t="s">
        <v>8</v>
      </c>
      <c r="H14" t="s">
        <v>8</v>
      </c>
    </row>
    <row r="15" spans="1:8" x14ac:dyDescent="0.25">
      <c r="A15" t="s">
        <v>15</v>
      </c>
      <c r="C15" t="s">
        <v>7</v>
      </c>
      <c r="E15" t="s">
        <v>8</v>
      </c>
      <c r="F15" t="s">
        <v>7</v>
      </c>
      <c r="G15" t="s">
        <v>8</v>
      </c>
      <c r="H15" t="s">
        <v>8</v>
      </c>
    </row>
    <row r="16" spans="1:8" x14ac:dyDescent="0.25">
      <c r="A16" t="s">
        <v>16</v>
      </c>
      <c r="C16" t="s">
        <v>7</v>
      </c>
      <c r="E16" t="s">
        <v>8</v>
      </c>
      <c r="F16" t="s">
        <v>7</v>
      </c>
      <c r="G16" t="s">
        <v>8</v>
      </c>
      <c r="H16" t="s">
        <v>8</v>
      </c>
    </row>
    <row r="17" spans="1:8" x14ac:dyDescent="0.25">
      <c r="A17" t="s">
        <v>17</v>
      </c>
      <c r="C17" t="s">
        <v>7</v>
      </c>
      <c r="E17" t="s">
        <v>8</v>
      </c>
      <c r="F17" t="s">
        <v>7</v>
      </c>
      <c r="G17" t="s">
        <v>8</v>
      </c>
      <c r="H17" t="s">
        <v>8</v>
      </c>
    </row>
    <row r="18" spans="1:8" x14ac:dyDescent="0.25">
      <c r="A18" t="s">
        <v>18</v>
      </c>
      <c r="C18" t="s">
        <v>7</v>
      </c>
      <c r="E18" t="s">
        <v>7</v>
      </c>
      <c r="F18" t="s">
        <v>7</v>
      </c>
      <c r="G18" t="s">
        <v>8</v>
      </c>
      <c r="H18" t="s">
        <v>8</v>
      </c>
    </row>
    <row r="19" spans="1:8" x14ac:dyDescent="0.25">
      <c r="A19" t="s">
        <v>19</v>
      </c>
      <c r="C19" t="s">
        <v>7</v>
      </c>
      <c r="E19" t="s">
        <v>8</v>
      </c>
      <c r="F19" t="s">
        <v>7</v>
      </c>
      <c r="G19" t="s">
        <v>41</v>
      </c>
      <c r="H19" t="s">
        <v>8</v>
      </c>
    </row>
    <row r="20" spans="1:8" x14ac:dyDescent="0.25">
      <c r="A20" t="s">
        <v>20</v>
      </c>
      <c r="C20" t="s">
        <v>7</v>
      </c>
      <c r="E20" t="s">
        <v>8</v>
      </c>
      <c r="F20" t="s">
        <v>7</v>
      </c>
      <c r="G20" t="s">
        <v>41</v>
      </c>
      <c r="H20" t="s">
        <v>8</v>
      </c>
    </row>
    <row r="21" spans="1:8" x14ac:dyDescent="0.25">
      <c r="A21" t="s">
        <v>21</v>
      </c>
      <c r="C21" t="s">
        <v>7</v>
      </c>
      <c r="E21" t="s">
        <v>8</v>
      </c>
      <c r="F21" t="s">
        <v>7</v>
      </c>
      <c r="G21" t="s">
        <v>41</v>
      </c>
      <c r="H21" t="s">
        <v>8</v>
      </c>
    </row>
    <row r="22" spans="1:8" x14ac:dyDescent="0.25">
      <c r="A22" t="s">
        <v>22</v>
      </c>
      <c r="C22" t="s">
        <v>7</v>
      </c>
      <c r="E22" t="s">
        <v>8</v>
      </c>
      <c r="F22" t="s">
        <v>7</v>
      </c>
      <c r="G22" t="s">
        <v>41</v>
      </c>
      <c r="H22" t="s">
        <v>8</v>
      </c>
    </row>
    <row r="23" spans="1:8" x14ac:dyDescent="0.25">
      <c r="A23" t="s">
        <v>23</v>
      </c>
      <c r="E23" t="s">
        <v>8</v>
      </c>
      <c r="F23" t="s">
        <v>7</v>
      </c>
      <c r="G23" t="s">
        <v>8</v>
      </c>
      <c r="H23" t="s">
        <v>8</v>
      </c>
    </row>
    <row r="24" spans="1:8" x14ac:dyDescent="0.25">
      <c r="A24" t="s">
        <v>24</v>
      </c>
      <c r="E24" t="s">
        <v>8</v>
      </c>
      <c r="F24" t="s">
        <v>7</v>
      </c>
      <c r="G24" t="s">
        <v>8</v>
      </c>
      <c r="H24" t="s">
        <v>8</v>
      </c>
    </row>
    <row r="25" spans="1:8" x14ac:dyDescent="0.25">
      <c r="A25" t="s">
        <v>25</v>
      </c>
      <c r="E25" t="s">
        <v>7</v>
      </c>
      <c r="F25" t="s">
        <v>7</v>
      </c>
      <c r="G25" t="s">
        <v>8</v>
      </c>
      <c r="H25" t="s">
        <v>8</v>
      </c>
    </row>
    <row r="26" spans="1:8" x14ac:dyDescent="0.25">
      <c r="A26" t="s">
        <v>26</v>
      </c>
      <c r="E26" t="s">
        <v>7</v>
      </c>
      <c r="F26" t="s">
        <v>7</v>
      </c>
      <c r="G26" t="s">
        <v>8</v>
      </c>
      <c r="H26" t="s">
        <v>8</v>
      </c>
    </row>
    <row r="27" spans="1:8" x14ac:dyDescent="0.25">
      <c r="A27" t="s">
        <v>27</v>
      </c>
      <c r="E27" t="s">
        <v>7</v>
      </c>
      <c r="F27" t="s">
        <v>7</v>
      </c>
      <c r="G27" t="s">
        <v>8</v>
      </c>
      <c r="H27" t="s">
        <v>8</v>
      </c>
    </row>
    <row r="28" spans="1:8" x14ac:dyDescent="0.25">
      <c r="A28" t="s">
        <v>28</v>
      </c>
      <c r="E28" t="s">
        <v>7</v>
      </c>
      <c r="F28" t="s">
        <v>7</v>
      </c>
      <c r="G28" t="s">
        <v>8</v>
      </c>
      <c r="H28" t="s">
        <v>8</v>
      </c>
    </row>
    <row r="29" spans="1:8" x14ac:dyDescent="0.25">
      <c r="A29" t="s">
        <v>29</v>
      </c>
      <c r="B29" t="s">
        <v>49</v>
      </c>
      <c r="E29" t="s">
        <v>7</v>
      </c>
      <c r="F29" t="s">
        <v>7</v>
      </c>
      <c r="G29" t="s">
        <v>7</v>
      </c>
      <c r="H29" t="s">
        <v>8</v>
      </c>
    </row>
    <row r="30" spans="1:8" x14ac:dyDescent="0.25">
      <c r="A30" t="s">
        <v>30</v>
      </c>
      <c r="B30" t="s">
        <v>47</v>
      </c>
      <c r="E30" t="s">
        <v>8</v>
      </c>
      <c r="F30" t="s">
        <v>7</v>
      </c>
      <c r="G30" t="s">
        <v>8</v>
      </c>
      <c r="H30" t="s">
        <v>8</v>
      </c>
    </row>
    <row r="31" spans="1:8" x14ac:dyDescent="0.25">
      <c r="A31" t="s">
        <v>31</v>
      </c>
      <c r="B31" t="s">
        <v>48</v>
      </c>
      <c r="E31" t="s">
        <v>8</v>
      </c>
      <c r="F31" t="s">
        <v>7</v>
      </c>
      <c r="G31" t="s">
        <v>8</v>
      </c>
      <c r="H31" t="s">
        <v>8</v>
      </c>
    </row>
    <row r="32" spans="1:8" x14ac:dyDescent="0.25">
      <c r="A32" t="s">
        <v>32</v>
      </c>
      <c r="B32" t="s">
        <v>38</v>
      </c>
      <c r="E32" t="s">
        <v>8</v>
      </c>
      <c r="F32" t="s">
        <v>7</v>
      </c>
      <c r="G32" t="s">
        <v>8</v>
      </c>
      <c r="H32" t="s">
        <v>8</v>
      </c>
    </row>
    <row r="33" spans="1:8" x14ac:dyDescent="0.25">
      <c r="A33" t="s">
        <v>33</v>
      </c>
      <c r="B33" t="s">
        <v>42</v>
      </c>
      <c r="E33" t="s">
        <v>8</v>
      </c>
      <c r="F33" t="s">
        <v>7</v>
      </c>
      <c r="G33" t="s">
        <v>8</v>
      </c>
      <c r="H33" t="s">
        <v>8</v>
      </c>
    </row>
    <row r="34" spans="1:8" x14ac:dyDescent="0.25">
      <c r="A34" t="s">
        <v>34</v>
      </c>
      <c r="B34" t="s">
        <v>43</v>
      </c>
      <c r="E34" t="s">
        <v>8</v>
      </c>
      <c r="F34" t="s">
        <v>7</v>
      </c>
      <c r="G34" t="s">
        <v>8</v>
      </c>
      <c r="H34" t="s">
        <v>8</v>
      </c>
    </row>
    <row r="35" spans="1:8" x14ac:dyDescent="0.25">
      <c r="A35" t="s">
        <v>35</v>
      </c>
      <c r="B35" t="s">
        <v>44</v>
      </c>
      <c r="E35" t="s">
        <v>8</v>
      </c>
      <c r="F35" t="s">
        <v>7</v>
      </c>
      <c r="G35" t="s">
        <v>8</v>
      </c>
      <c r="H35" t="s">
        <v>8</v>
      </c>
    </row>
    <row r="36" spans="1:8" x14ac:dyDescent="0.25">
      <c r="A36" t="s">
        <v>36</v>
      </c>
      <c r="B36" t="s">
        <v>45</v>
      </c>
      <c r="E36" t="s">
        <v>8</v>
      </c>
      <c r="F36" t="s">
        <v>7</v>
      </c>
      <c r="G36" t="s">
        <v>8</v>
      </c>
      <c r="H36" t="s">
        <v>8</v>
      </c>
    </row>
    <row r="37" spans="1:8" x14ac:dyDescent="0.25">
      <c r="A37" t="s">
        <v>37</v>
      </c>
      <c r="B37" t="s">
        <v>46</v>
      </c>
      <c r="E37" t="s">
        <v>8</v>
      </c>
      <c r="F37" t="s">
        <v>7</v>
      </c>
      <c r="G37" t="s">
        <v>8</v>
      </c>
      <c r="H3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023C-8374-4359-AA64-F366FAE9EF28}">
  <dimension ref="A1:F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RowHeight="15" x14ac:dyDescent="0.25"/>
  <cols>
    <col min="1" max="1" width="11" bestFit="1" customWidth="1"/>
    <col min="2" max="2" width="66.28515625" bestFit="1" customWidth="1"/>
    <col min="3" max="3" width="9.7109375" bestFit="1" customWidth="1"/>
    <col min="5" max="5" width="13.7109375" bestFit="1" customWidth="1"/>
    <col min="6" max="6" width="18.28515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50</v>
      </c>
      <c r="D1" s="2" t="s">
        <v>6</v>
      </c>
      <c r="E1" s="2" t="s">
        <v>39</v>
      </c>
      <c r="F1" s="2" t="s">
        <v>40</v>
      </c>
    </row>
    <row r="2" spans="1:6" x14ac:dyDescent="0.25">
      <c r="A2" t="s">
        <v>3</v>
      </c>
      <c r="C2" t="s">
        <v>8</v>
      </c>
      <c r="D2" t="s">
        <v>8</v>
      </c>
      <c r="E2" t="s">
        <v>8</v>
      </c>
      <c r="F2" t="s">
        <v>8</v>
      </c>
    </row>
    <row r="3" spans="1:6" ht="60" x14ac:dyDescent="0.25">
      <c r="A3" t="s">
        <v>4</v>
      </c>
      <c r="B3" s="1" t="s">
        <v>5</v>
      </c>
      <c r="C3" t="s">
        <v>7</v>
      </c>
      <c r="D3" t="s">
        <v>7</v>
      </c>
      <c r="E3" t="s">
        <v>7</v>
      </c>
      <c r="F3" t="s">
        <v>8</v>
      </c>
    </row>
    <row r="4" spans="1:6" x14ac:dyDescent="0.25">
      <c r="A4" t="s">
        <v>9</v>
      </c>
      <c r="C4" t="s">
        <v>7</v>
      </c>
      <c r="D4" t="s">
        <v>7</v>
      </c>
      <c r="E4" t="s">
        <v>7</v>
      </c>
      <c r="F4" t="s">
        <v>8</v>
      </c>
    </row>
    <row r="5" spans="1:6" ht="150" x14ac:dyDescent="0.25">
      <c r="A5" t="s">
        <v>2</v>
      </c>
      <c r="B5" s="1" t="s">
        <v>122</v>
      </c>
      <c r="C5" s="1" t="s">
        <v>7</v>
      </c>
      <c r="D5" t="s">
        <v>7</v>
      </c>
      <c r="E5" t="s">
        <v>7</v>
      </c>
      <c r="F5" t="s">
        <v>8</v>
      </c>
    </row>
    <row r="6" spans="1:6" x14ac:dyDescent="0.25">
      <c r="A6" t="s">
        <v>10</v>
      </c>
      <c r="C6" t="s">
        <v>7</v>
      </c>
      <c r="D6" t="s">
        <v>7</v>
      </c>
      <c r="E6" t="s">
        <v>7</v>
      </c>
      <c r="F6" t="s">
        <v>8</v>
      </c>
    </row>
    <row r="7" spans="1:6" x14ac:dyDescent="0.25">
      <c r="A7" t="s">
        <v>11</v>
      </c>
      <c r="C7" t="s">
        <v>7</v>
      </c>
      <c r="D7" t="s">
        <v>7</v>
      </c>
      <c r="E7" t="s">
        <v>8</v>
      </c>
      <c r="F7" t="s">
        <v>8</v>
      </c>
    </row>
    <row r="8" spans="1:6" x14ac:dyDescent="0.25">
      <c r="A8" t="s">
        <v>12</v>
      </c>
      <c r="C8" t="s">
        <v>7</v>
      </c>
      <c r="D8" t="s">
        <v>7</v>
      </c>
      <c r="E8" t="s">
        <v>8</v>
      </c>
      <c r="F8" t="s">
        <v>8</v>
      </c>
    </row>
    <row r="9" spans="1:6" x14ac:dyDescent="0.25">
      <c r="A9" t="s">
        <v>13</v>
      </c>
      <c r="C9" t="s">
        <v>7</v>
      </c>
      <c r="D9" t="s">
        <v>7</v>
      </c>
      <c r="E9" t="s">
        <v>8</v>
      </c>
      <c r="F9" t="s">
        <v>8</v>
      </c>
    </row>
    <row r="10" spans="1:6" x14ac:dyDescent="0.25">
      <c r="A10" t="s">
        <v>14</v>
      </c>
      <c r="C10" t="s">
        <v>7</v>
      </c>
      <c r="D10" t="s">
        <v>7</v>
      </c>
      <c r="E10" t="s">
        <v>8</v>
      </c>
      <c r="F10" t="s">
        <v>8</v>
      </c>
    </row>
    <row r="11" spans="1:6" x14ac:dyDescent="0.25">
      <c r="A11" t="s">
        <v>15</v>
      </c>
      <c r="C11" t="s">
        <v>8</v>
      </c>
      <c r="D11" t="s">
        <v>7</v>
      </c>
      <c r="E11" t="s">
        <v>8</v>
      </c>
      <c r="F11" t="s">
        <v>8</v>
      </c>
    </row>
    <row r="12" spans="1:6" x14ac:dyDescent="0.25">
      <c r="A12" t="s">
        <v>16</v>
      </c>
      <c r="C12" t="s">
        <v>8</v>
      </c>
      <c r="D12" t="s">
        <v>7</v>
      </c>
      <c r="E12" t="s">
        <v>8</v>
      </c>
      <c r="F12" t="s">
        <v>8</v>
      </c>
    </row>
    <row r="13" spans="1:6" x14ac:dyDescent="0.25">
      <c r="A13" t="s">
        <v>17</v>
      </c>
      <c r="C13" t="s">
        <v>8</v>
      </c>
      <c r="D13" t="s">
        <v>7</v>
      </c>
      <c r="E13" t="s">
        <v>8</v>
      </c>
      <c r="F13" t="s">
        <v>8</v>
      </c>
    </row>
    <row r="14" spans="1:6" x14ac:dyDescent="0.25">
      <c r="A14" t="s">
        <v>18</v>
      </c>
      <c r="C14" t="s">
        <v>7</v>
      </c>
      <c r="D14" t="s">
        <v>7</v>
      </c>
      <c r="E14" t="s">
        <v>8</v>
      </c>
      <c r="F14" t="s">
        <v>8</v>
      </c>
    </row>
    <row r="15" spans="1:6" x14ac:dyDescent="0.25">
      <c r="A15" t="s">
        <v>19</v>
      </c>
      <c r="C15" t="s">
        <v>8</v>
      </c>
      <c r="D15" t="s">
        <v>7</v>
      </c>
      <c r="E15" t="s">
        <v>41</v>
      </c>
      <c r="F15" t="s">
        <v>8</v>
      </c>
    </row>
    <row r="16" spans="1:6" x14ac:dyDescent="0.25">
      <c r="A16" t="s">
        <v>20</v>
      </c>
      <c r="C16" t="s">
        <v>8</v>
      </c>
      <c r="D16" t="s">
        <v>7</v>
      </c>
      <c r="E16" t="s">
        <v>41</v>
      </c>
      <c r="F16" t="s">
        <v>8</v>
      </c>
    </row>
    <row r="17" spans="1:6" x14ac:dyDescent="0.25">
      <c r="A17" t="s">
        <v>21</v>
      </c>
      <c r="C17" t="s">
        <v>8</v>
      </c>
      <c r="D17" t="s">
        <v>7</v>
      </c>
      <c r="E17" t="s">
        <v>41</v>
      </c>
      <c r="F17" t="s">
        <v>8</v>
      </c>
    </row>
    <row r="18" spans="1:6" x14ac:dyDescent="0.25">
      <c r="A18" t="s">
        <v>22</v>
      </c>
      <c r="C18" t="s">
        <v>8</v>
      </c>
      <c r="D18" t="s">
        <v>7</v>
      </c>
      <c r="E18" t="s">
        <v>41</v>
      </c>
      <c r="F18" t="s">
        <v>8</v>
      </c>
    </row>
    <row r="19" spans="1:6" x14ac:dyDescent="0.25">
      <c r="A19" t="s">
        <v>23</v>
      </c>
      <c r="C19" t="s">
        <v>8</v>
      </c>
      <c r="D19" t="s">
        <v>7</v>
      </c>
      <c r="E19" t="s">
        <v>8</v>
      </c>
      <c r="F19" t="s">
        <v>8</v>
      </c>
    </row>
    <row r="20" spans="1:6" x14ac:dyDescent="0.25">
      <c r="A20" t="s">
        <v>24</v>
      </c>
      <c r="C20" t="s">
        <v>8</v>
      </c>
      <c r="D20" t="s">
        <v>7</v>
      </c>
      <c r="E20" t="s">
        <v>8</v>
      </c>
      <c r="F20" t="s">
        <v>8</v>
      </c>
    </row>
    <row r="21" spans="1:6" x14ac:dyDescent="0.25">
      <c r="A21" t="s">
        <v>25</v>
      </c>
      <c r="C21" t="s">
        <v>7</v>
      </c>
      <c r="D21" t="s">
        <v>7</v>
      </c>
      <c r="E21" t="s">
        <v>8</v>
      </c>
      <c r="F21" t="s">
        <v>8</v>
      </c>
    </row>
    <row r="22" spans="1:6" x14ac:dyDescent="0.25">
      <c r="A22" t="s">
        <v>26</v>
      </c>
      <c r="C22" t="s">
        <v>7</v>
      </c>
      <c r="D22" t="s">
        <v>7</v>
      </c>
      <c r="E22" t="s">
        <v>8</v>
      </c>
      <c r="F22" t="s">
        <v>8</v>
      </c>
    </row>
    <row r="23" spans="1:6" x14ac:dyDescent="0.25">
      <c r="A23" t="s">
        <v>27</v>
      </c>
      <c r="C23" t="s">
        <v>7</v>
      </c>
      <c r="D23" t="s">
        <v>7</v>
      </c>
      <c r="E23" t="s">
        <v>8</v>
      </c>
      <c r="F23" t="s">
        <v>8</v>
      </c>
    </row>
    <row r="24" spans="1:6" x14ac:dyDescent="0.25">
      <c r="A24" t="s">
        <v>28</v>
      </c>
      <c r="C24" t="s">
        <v>7</v>
      </c>
      <c r="D24" t="s">
        <v>7</v>
      </c>
      <c r="E24" t="s">
        <v>8</v>
      </c>
      <c r="F24" t="s">
        <v>8</v>
      </c>
    </row>
    <row r="25" spans="1:6" x14ac:dyDescent="0.25">
      <c r="A25" t="s">
        <v>29</v>
      </c>
      <c r="B25" t="s">
        <v>49</v>
      </c>
      <c r="C25" t="s">
        <v>7</v>
      </c>
      <c r="D25" t="s">
        <v>7</v>
      </c>
      <c r="E25" t="s">
        <v>7</v>
      </c>
      <c r="F25" t="s">
        <v>8</v>
      </c>
    </row>
    <row r="26" spans="1:6" x14ac:dyDescent="0.25">
      <c r="A26" t="s">
        <v>30</v>
      </c>
      <c r="B26" t="s">
        <v>47</v>
      </c>
      <c r="C26" t="s">
        <v>8</v>
      </c>
      <c r="D26" t="s">
        <v>7</v>
      </c>
      <c r="E26" t="s">
        <v>8</v>
      </c>
      <c r="F26" t="s">
        <v>8</v>
      </c>
    </row>
    <row r="27" spans="1:6" x14ac:dyDescent="0.25">
      <c r="A27" t="s">
        <v>31</v>
      </c>
      <c r="B27" t="s">
        <v>48</v>
      </c>
      <c r="C27" t="s">
        <v>8</v>
      </c>
      <c r="D27" t="s">
        <v>7</v>
      </c>
      <c r="E27" t="s">
        <v>8</v>
      </c>
      <c r="F27" t="s">
        <v>8</v>
      </c>
    </row>
    <row r="28" spans="1:6" x14ac:dyDescent="0.25">
      <c r="A28" t="s">
        <v>32</v>
      </c>
      <c r="B28" t="s">
        <v>38</v>
      </c>
      <c r="C28" t="s">
        <v>8</v>
      </c>
      <c r="D28" t="s">
        <v>7</v>
      </c>
      <c r="E28" t="s">
        <v>8</v>
      </c>
      <c r="F28" t="s">
        <v>8</v>
      </c>
    </row>
    <row r="29" spans="1:6" x14ac:dyDescent="0.25">
      <c r="A29" t="s">
        <v>33</v>
      </c>
      <c r="B29" t="s">
        <v>42</v>
      </c>
      <c r="C29" t="s">
        <v>8</v>
      </c>
      <c r="D29" t="s">
        <v>7</v>
      </c>
      <c r="E29" t="s">
        <v>8</v>
      </c>
      <c r="F29" t="s">
        <v>8</v>
      </c>
    </row>
    <row r="30" spans="1:6" x14ac:dyDescent="0.25">
      <c r="A30" t="s">
        <v>34</v>
      </c>
      <c r="B30" t="s">
        <v>43</v>
      </c>
      <c r="C30" t="s">
        <v>8</v>
      </c>
      <c r="D30" t="s">
        <v>7</v>
      </c>
      <c r="E30" t="s">
        <v>8</v>
      </c>
      <c r="F30" t="s">
        <v>8</v>
      </c>
    </row>
    <row r="31" spans="1:6" x14ac:dyDescent="0.25">
      <c r="A31" t="s">
        <v>35</v>
      </c>
      <c r="B31" t="s">
        <v>44</v>
      </c>
      <c r="C31" t="s">
        <v>8</v>
      </c>
      <c r="D31" t="s">
        <v>7</v>
      </c>
      <c r="E31" t="s">
        <v>8</v>
      </c>
      <c r="F31" t="s">
        <v>8</v>
      </c>
    </row>
    <row r="32" spans="1:6" x14ac:dyDescent="0.25">
      <c r="A32" t="s">
        <v>36</v>
      </c>
      <c r="B32" t="s">
        <v>45</v>
      </c>
      <c r="C32" t="s">
        <v>8</v>
      </c>
      <c r="D32" t="s">
        <v>7</v>
      </c>
      <c r="E32" t="s">
        <v>8</v>
      </c>
      <c r="F32" t="s">
        <v>8</v>
      </c>
    </row>
    <row r="33" spans="1:6" x14ac:dyDescent="0.25">
      <c r="A33" t="s">
        <v>37</v>
      </c>
      <c r="B33" t="s">
        <v>46</v>
      </c>
      <c r="C33" t="s">
        <v>8</v>
      </c>
      <c r="D33" t="s">
        <v>7</v>
      </c>
      <c r="E33" t="s">
        <v>8</v>
      </c>
      <c r="F3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F37F-9911-4703-B2DE-35103DA74C3A}">
  <dimension ref="A1:G46"/>
  <sheetViews>
    <sheetView topLeftCell="A10" workbookViewId="0">
      <selection activeCell="B25" sqref="B25"/>
    </sheetView>
  </sheetViews>
  <sheetFormatPr defaultRowHeight="15" x14ac:dyDescent="0.25"/>
  <cols>
    <col min="1" max="1" width="3" bestFit="1" customWidth="1"/>
    <col min="2" max="2" width="20.85546875" bestFit="1" customWidth="1"/>
    <col min="3" max="3" width="8.42578125" bestFit="1" customWidth="1"/>
    <col min="4" max="4" width="7.5703125" bestFit="1" customWidth="1"/>
    <col min="5" max="5" width="12.5703125" bestFit="1" customWidth="1"/>
    <col min="6" max="6" width="13.7109375" bestFit="1" customWidth="1"/>
    <col min="7" max="7" width="6.28515625" bestFit="1" customWidth="1"/>
  </cols>
  <sheetData>
    <row r="1" spans="1:7" s="2" customFormat="1" x14ac:dyDescent="0.25">
      <c r="A1" s="2" t="s">
        <v>211</v>
      </c>
      <c r="B1" s="2" t="s">
        <v>220</v>
      </c>
      <c r="C1" s="2" t="s">
        <v>194</v>
      </c>
      <c r="D1" s="2" t="s">
        <v>221</v>
      </c>
      <c r="E1" s="2" t="s">
        <v>222</v>
      </c>
      <c r="F1" s="2" t="s">
        <v>223</v>
      </c>
      <c r="G1" s="2" t="s">
        <v>224</v>
      </c>
    </row>
    <row r="2" spans="1:7" x14ac:dyDescent="0.25">
      <c r="A2">
        <v>5</v>
      </c>
      <c r="B2" t="s">
        <v>25</v>
      </c>
      <c r="C2" t="s">
        <v>206</v>
      </c>
      <c r="D2" t="s">
        <v>7</v>
      </c>
      <c r="E2" t="str">
        <f t="shared" ref="E2:E46" si="0">IF(OR(C2="module",C2="function",C2="tuple",C2="list",C2="dict"),"Yes","")</f>
        <v/>
      </c>
      <c r="F2" t="str">
        <f t="shared" ref="F2:F46" si="1">IF(AND(D2="",E2=""),"Yes","")</f>
        <v/>
      </c>
      <c r="G2">
        <f t="shared" ref="G2:G46" si="2">COUNTIF(D2:F2,"Yes")</f>
        <v>1</v>
      </c>
    </row>
    <row r="3" spans="1:7" x14ac:dyDescent="0.25">
      <c r="A3">
        <v>10</v>
      </c>
      <c r="B3" t="s">
        <v>18</v>
      </c>
      <c r="C3" t="s">
        <v>206</v>
      </c>
      <c r="D3" t="s">
        <v>7</v>
      </c>
      <c r="E3" t="str">
        <f t="shared" si="0"/>
        <v/>
      </c>
      <c r="F3" t="str">
        <f t="shared" si="1"/>
        <v/>
      </c>
      <c r="G3">
        <f t="shared" si="2"/>
        <v>1</v>
      </c>
    </row>
    <row r="4" spans="1:7" x14ac:dyDescent="0.25">
      <c r="A4">
        <v>11</v>
      </c>
      <c r="B4" t="s">
        <v>17</v>
      </c>
      <c r="C4" t="s">
        <v>206</v>
      </c>
      <c r="D4" t="s">
        <v>7</v>
      </c>
      <c r="E4" t="str">
        <f t="shared" si="0"/>
        <v/>
      </c>
      <c r="F4" t="str">
        <f t="shared" si="1"/>
        <v/>
      </c>
      <c r="G4">
        <f t="shared" si="2"/>
        <v>1</v>
      </c>
    </row>
    <row r="5" spans="1:7" x14ac:dyDescent="0.25">
      <c r="A5">
        <v>12</v>
      </c>
      <c r="B5" t="s">
        <v>16</v>
      </c>
      <c r="C5" t="s">
        <v>206</v>
      </c>
      <c r="D5" t="s">
        <v>7</v>
      </c>
      <c r="E5" t="str">
        <f t="shared" si="0"/>
        <v/>
      </c>
      <c r="F5" t="str">
        <f t="shared" si="1"/>
        <v/>
      </c>
      <c r="G5">
        <f t="shared" si="2"/>
        <v>1</v>
      </c>
    </row>
    <row r="6" spans="1:7" x14ac:dyDescent="0.25">
      <c r="A6">
        <v>13</v>
      </c>
      <c r="B6" t="s">
        <v>15</v>
      </c>
      <c r="C6" t="s">
        <v>206</v>
      </c>
      <c r="D6" t="s">
        <v>7</v>
      </c>
      <c r="E6" t="str">
        <f t="shared" si="0"/>
        <v/>
      </c>
      <c r="F6" t="str">
        <f t="shared" si="1"/>
        <v/>
      </c>
      <c r="G6">
        <f t="shared" si="2"/>
        <v>1</v>
      </c>
    </row>
    <row r="7" spans="1:7" x14ac:dyDescent="0.25">
      <c r="A7">
        <v>17</v>
      </c>
      <c r="B7" t="s">
        <v>27</v>
      </c>
      <c r="C7" t="s">
        <v>206</v>
      </c>
      <c r="D7" t="s">
        <v>7</v>
      </c>
      <c r="E7" t="str">
        <f t="shared" si="0"/>
        <v/>
      </c>
      <c r="F7" t="str">
        <f t="shared" si="1"/>
        <v/>
      </c>
      <c r="G7">
        <f t="shared" si="2"/>
        <v>1</v>
      </c>
    </row>
    <row r="8" spans="1:7" x14ac:dyDescent="0.25">
      <c r="A8">
        <v>18</v>
      </c>
      <c r="B8" t="s">
        <v>4</v>
      </c>
      <c r="C8" t="s">
        <v>217</v>
      </c>
      <c r="D8" t="s">
        <v>7</v>
      </c>
      <c r="E8" t="str">
        <f t="shared" si="0"/>
        <v/>
      </c>
      <c r="F8" t="str">
        <f t="shared" si="1"/>
        <v/>
      </c>
      <c r="G8">
        <f t="shared" si="2"/>
        <v>1</v>
      </c>
    </row>
    <row r="9" spans="1:7" x14ac:dyDescent="0.25">
      <c r="A9">
        <v>22</v>
      </c>
      <c r="B9" t="s">
        <v>2</v>
      </c>
      <c r="C9" t="s">
        <v>206</v>
      </c>
      <c r="D9" t="s">
        <v>7</v>
      </c>
      <c r="E9" t="str">
        <f t="shared" si="0"/>
        <v/>
      </c>
      <c r="F9" t="str">
        <f t="shared" si="1"/>
        <v/>
      </c>
      <c r="G9">
        <f t="shared" si="2"/>
        <v>1</v>
      </c>
    </row>
    <row r="10" spans="1:7" x14ac:dyDescent="0.25">
      <c r="A10">
        <v>26</v>
      </c>
      <c r="B10" t="s">
        <v>22</v>
      </c>
      <c r="C10" t="s">
        <v>206</v>
      </c>
      <c r="D10" t="s">
        <v>7</v>
      </c>
      <c r="E10" t="str">
        <f t="shared" si="0"/>
        <v/>
      </c>
      <c r="F10" t="str">
        <f t="shared" si="1"/>
        <v/>
      </c>
      <c r="G10">
        <f t="shared" si="2"/>
        <v>1</v>
      </c>
    </row>
    <row r="11" spans="1:7" x14ac:dyDescent="0.25">
      <c r="A11">
        <v>27</v>
      </c>
      <c r="B11" t="s">
        <v>21</v>
      </c>
      <c r="C11" t="s">
        <v>206</v>
      </c>
      <c r="D11" t="s">
        <v>7</v>
      </c>
      <c r="E11" t="str">
        <f t="shared" si="0"/>
        <v/>
      </c>
      <c r="F11" t="str">
        <f t="shared" si="1"/>
        <v/>
      </c>
      <c r="G11">
        <f t="shared" si="2"/>
        <v>1</v>
      </c>
    </row>
    <row r="12" spans="1:7" x14ac:dyDescent="0.25">
      <c r="A12">
        <v>28</v>
      </c>
      <c r="B12" t="s">
        <v>20</v>
      </c>
      <c r="C12" t="s">
        <v>206</v>
      </c>
      <c r="D12" t="s">
        <v>7</v>
      </c>
      <c r="E12" t="str">
        <f t="shared" si="0"/>
        <v/>
      </c>
      <c r="F12" t="str">
        <f t="shared" si="1"/>
        <v/>
      </c>
      <c r="G12">
        <f t="shared" si="2"/>
        <v>1</v>
      </c>
    </row>
    <row r="13" spans="1:7" x14ac:dyDescent="0.25">
      <c r="A13">
        <v>29</v>
      </c>
      <c r="B13" t="s">
        <v>19</v>
      </c>
      <c r="C13" t="s">
        <v>206</v>
      </c>
      <c r="D13" t="s">
        <v>7</v>
      </c>
      <c r="E13" t="str">
        <f t="shared" si="0"/>
        <v/>
      </c>
      <c r="F13" t="str">
        <f t="shared" si="1"/>
        <v/>
      </c>
      <c r="G13">
        <f t="shared" si="2"/>
        <v>1</v>
      </c>
    </row>
    <row r="14" spans="1:7" x14ac:dyDescent="0.25">
      <c r="A14">
        <v>30</v>
      </c>
      <c r="B14" t="s">
        <v>13</v>
      </c>
      <c r="C14" t="s">
        <v>206</v>
      </c>
      <c r="D14" t="s">
        <v>7</v>
      </c>
      <c r="E14" t="str">
        <f t="shared" si="0"/>
        <v/>
      </c>
      <c r="F14" t="str">
        <f t="shared" si="1"/>
        <v/>
      </c>
      <c r="G14">
        <f t="shared" si="2"/>
        <v>1</v>
      </c>
    </row>
    <row r="15" spans="1:7" x14ac:dyDescent="0.25">
      <c r="A15">
        <v>31</v>
      </c>
      <c r="B15" t="s">
        <v>12</v>
      </c>
      <c r="C15" t="s">
        <v>206</v>
      </c>
      <c r="D15" t="s">
        <v>7</v>
      </c>
      <c r="E15" t="str">
        <f t="shared" si="0"/>
        <v/>
      </c>
      <c r="F15" t="str">
        <f t="shared" si="1"/>
        <v/>
      </c>
      <c r="G15">
        <f t="shared" si="2"/>
        <v>1</v>
      </c>
    </row>
    <row r="16" spans="1:7" x14ac:dyDescent="0.25">
      <c r="A16">
        <v>32</v>
      </c>
      <c r="B16" t="s">
        <v>11</v>
      </c>
      <c r="C16" t="s">
        <v>206</v>
      </c>
      <c r="D16" t="s">
        <v>7</v>
      </c>
      <c r="E16" t="str">
        <f t="shared" si="0"/>
        <v/>
      </c>
      <c r="F16" t="str">
        <f t="shared" si="1"/>
        <v/>
      </c>
      <c r="G16">
        <f t="shared" si="2"/>
        <v>1</v>
      </c>
    </row>
    <row r="17" spans="1:7" x14ac:dyDescent="0.25">
      <c r="A17">
        <v>33</v>
      </c>
      <c r="B17" t="s">
        <v>14</v>
      </c>
      <c r="C17" t="s">
        <v>206</v>
      </c>
      <c r="D17" t="s">
        <v>7</v>
      </c>
      <c r="E17" t="str">
        <f t="shared" si="0"/>
        <v/>
      </c>
      <c r="F17" t="str">
        <f t="shared" si="1"/>
        <v/>
      </c>
      <c r="G17">
        <f t="shared" si="2"/>
        <v>1</v>
      </c>
    </row>
    <row r="18" spans="1:7" x14ac:dyDescent="0.25">
      <c r="A18">
        <v>34</v>
      </c>
      <c r="B18" t="s">
        <v>10</v>
      </c>
      <c r="C18" t="s">
        <v>200</v>
      </c>
      <c r="D18" t="s">
        <v>7</v>
      </c>
      <c r="E18" t="str">
        <f t="shared" si="0"/>
        <v/>
      </c>
      <c r="F18" t="str">
        <f t="shared" si="1"/>
        <v/>
      </c>
      <c r="G18">
        <f t="shared" si="2"/>
        <v>1</v>
      </c>
    </row>
    <row r="19" spans="1:7" x14ac:dyDescent="0.25">
      <c r="A19">
        <v>36</v>
      </c>
      <c r="B19" t="s">
        <v>23</v>
      </c>
      <c r="C19" t="s">
        <v>200</v>
      </c>
      <c r="D19" t="s">
        <v>7</v>
      </c>
      <c r="E19" t="str">
        <f t="shared" si="0"/>
        <v/>
      </c>
      <c r="F19" t="str">
        <f t="shared" si="1"/>
        <v/>
      </c>
      <c r="G19">
        <f t="shared" si="2"/>
        <v>1</v>
      </c>
    </row>
    <row r="20" spans="1:7" x14ac:dyDescent="0.25">
      <c r="A20">
        <v>37</v>
      </c>
      <c r="B20" t="s">
        <v>24</v>
      </c>
      <c r="C20" t="s">
        <v>200</v>
      </c>
      <c r="D20" t="s">
        <v>7</v>
      </c>
      <c r="E20" t="str">
        <f t="shared" si="0"/>
        <v/>
      </c>
      <c r="F20" t="str">
        <f t="shared" si="1"/>
        <v/>
      </c>
      <c r="G20">
        <f t="shared" si="2"/>
        <v>1</v>
      </c>
    </row>
    <row r="21" spans="1:7" x14ac:dyDescent="0.25">
      <c r="A21">
        <v>38</v>
      </c>
      <c r="B21" t="s">
        <v>9</v>
      </c>
      <c r="C21" t="s">
        <v>206</v>
      </c>
      <c r="D21" t="s">
        <v>7</v>
      </c>
      <c r="E21" t="str">
        <f t="shared" si="0"/>
        <v/>
      </c>
      <c r="F21" t="str">
        <f t="shared" si="1"/>
        <v/>
      </c>
      <c r="G21">
        <f t="shared" si="2"/>
        <v>1</v>
      </c>
    </row>
    <row r="22" spans="1:7" x14ac:dyDescent="0.25">
      <c r="A22">
        <v>41</v>
      </c>
      <c r="B22" t="s">
        <v>26</v>
      </c>
      <c r="C22" t="s">
        <v>206</v>
      </c>
      <c r="D22" t="s">
        <v>7</v>
      </c>
      <c r="E22" t="str">
        <f t="shared" si="0"/>
        <v/>
      </c>
      <c r="F22" t="str">
        <f t="shared" si="1"/>
        <v/>
      </c>
      <c r="G22">
        <f t="shared" si="2"/>
        <v>1</v>
      </c>
    </row>
    <row r="23" spans="1:7" x14ac:dyDescent="0.25">
      <c r="A23">
        <v>42</v>
      </c>
      <c r="B23" t="s">
        <v>28</v>
      </c>
      <c r="C23" t="s">
        <v>206</v>
      </c>
      <c r="D23" t="s">
        <v>7</v>
      </c>
      <c r="E23" t="str">
        <f t="shared" si="0"/>
        <v/>
      </c>
      <c r="F23" t="str">
        <f t="shared" si="1"/>
        <v/>
      </c>
      <c r="G23">
        <f t="shared" si="2"/>
        <v>1</v>
      </c>
    </row>
    <row r="24" spans="1:7" x14ac:dyDescent="0.25">
      <c r="A24">
        <v>43</v>
      </c>
      <c r="B24" t="s">
        <v>3</v>
      </c>
      <c r="C24" t="s">
        <v>200</v>
      </c>
      <c r="D24" t="s">
        <v>7</v>
      </c>
      <c r="E24" t="str">
        <f t="shared" si="0"/>
        <v/>
      </c>
      <c r="F24" t="str">
        <f t="shared" si="1"/>
        <v/>
      </c>
      <c r="G24">
        <f t="shared" si="2"/>
        <v>1</v>
      </c>
    </row>
    <row r="25" spans="1:7" x14ac:dyDescent="0.25">
      <c r="A25">
        <v>44</v>
      </c>
      <c r="B25" t="s">
        <v>29</v>
      </c>
      <c r="C25" t="s">
        <v>206</v>
      </c>
      <c r="D25" t="s">
        <v>7</v>
      </c>
      <c r="E25" t="str">
        <f t="shared" si="0"/>
        <v/>
      </c>
      <c r="F25" t="str">
        <f t="shared" si="1"/>
        <v/>
      </c>
      <c r="G25">
        <f t="shared" si="2"/>
        <v>1</v>
      </c>
    </row>
    <row r="26" spans="1:7" x14ac:dyDescent="0.25">
      <c r="A26">
        <v>1</v>
      </c>
      <c r="B26" t="s">
        <v>212</v>
      </c>
      <c r="C26" t="s">
        <v>200</v>
      </c>
      <c r="E26" t="str">
        <f t="shared" si="0"/>
        <v/>
      </c>
      <c r="F26" t="str">
        <f t="shared" si="1"/>
        <v>Yes</v>
      </c>
      <c r="G26">
        <f t="shared" si="2"/>
        <v>1</v>
      </c>
    </row>
    <row r="27" spans="1:7" x14ac:dyDescent="0.25">
      <c r="A27">
        <v>2</v>
      </c>
      <c r="B27" t="s">
        <v>136</v>
      </c>
      <c r="C27" t="s">
        <v>200</v>
      </c>
      <c r="E27" t="str">
        <f t="shared" si="0"/>
        <v/>
      </c>
      <c r="F27" t="str">
        <f t="shared" si="1"/>
        <v>Yes</v>
      </c>
      <c r="G27">
        <f t="shared" si="2"/>
        <v>1</v>
      </c>
    </row>
    <row r="28" spans="1:7" x14ac:dyDescent="0.25">
      <c r="A28">
        <v>3</v>
      </c>
      <c r="B28" t="s">
        <v>137</v>
      </c>
      <c r="C28" t="s">
        <v>200</v>
      </c>
      <c r="E28" t="str">
        <f t="shared" si="0"/>
        <v/>
      </c>
      <c r="F28" t="str">
        <f t="shared" si="1"/>
        <v>Yes</v>
      </c>
      <c r="G28">
        <f t="shared" si="2"/>
        <v>1</v>
      </c>
    </row>
    <row r="29" spans="1:7" x14ac:dyDescent="0.25">
      <c r="A29">
        <v>23</v>
      </c>
      <c r="B29" t="s">
        <v>31</v>
      </c>
      <c r="C29" t="s">
        <v>206</v>
      </c>
      <c r="E29" t="str">
        <f t="shared" si="0"/>
        <v/>
      </c>
      <c r="F29" t="str">
        <f t="shared" si="1"/>
        <v>Yes</v>
      </c>
      <c r="G29">
        <f t="shared" si="2"/>
        <v>1</v>
      </c>
    </row>
    <row r="30" spans="1:7" x14ac:dyDescent="0.25">
      <c r="A30">
        <v>24</v>
      </c>
      <c r="B30" t="s">
        <v>30</v>
      </c>
      <c r="C30" t="s">
        <v>206</v>
      </c>
      <c r="E30" t="str">
        <f t="shared" si="0"/>
        <v/>
      </c>
      <c r="F30" t="str">
        <f t="shared" si="1"/>
        <v>Yes</v>
      </c>
      <c r="G30">
        <f t="shared" si="2"/>
        <v>1</v>
      </c>
    </row>
    <row r="31" spans="1:7" x14ac:dyDescent="0.25">
      <c r="A31">
        <v>25</v>
      </c>
      <c r="B31" t="s">
        <v>32</v>
      </c>
      <c r="C31" t="s">
        <v>200</v>
      </c>
      <c r="E31" t="str">
        <f t="shared" si="0"/>
        <v/>
      </c>
      <c r="F31" t="str">
        <f t="shared" si="1"/>
        <v>Yes</v>
      </c>
      <c r="G31">
        <f t="shared" si="2"/>
        <v>1</v>
      </c>
    </row>
    <row r="32" spans="1:7" x14ac:dyDescent="0.25">
      <c r="A32">
        <v>4</v>
      </c>
      <c r="B32" t="s">
        <v>144</v>
      </c>
      <c r="C32" t="s">
        <v>201</v>
      </c>
      <c r="E32" t="str">
        <f t="shared" si="0"/>
        <v>Yes</v>
      </c>
      <c r="F32" t="str">
        <f t="shared" si="1"/>
        <v/>
      </c>
      <c r="G32">
        <f t="shared" si="2"/>
        <v>1</v>
      </c>
    </row>
    <row r="33" spans="1:7" x14ac:dyDescent="0.25">
      <c r="A33">
        <v>6</v>
      </c>
      <c r="B33" t="s">
        <v>33</v>
      </c>
      <c r="C33" t="s">
        <v>195</v>
      </c>
      <c r="E33" t="str">
        <f t="shared" si="0"/>
        <v>Yes</v>
      </c>
      <c r="F33" t="str">
        <f t="shared" si="1"/>
        <v/>
      </c>
      <c r="G33">
        <f t="shared" si="2"/>
        <v>1</v>
      </c>
    </row>
    <row r="34" spans="1:7" x14ac:dyDescent="0.25">
      <c r="A34">
        <v>7</v>
      </c>
      <c r="B34" t="s">
        <v>213</v>
      </c>
      <c r="C34" t="s">
        <v>195</v>
      </c>
      <c r="E34" t="str">
        <f t="shared" si="0"/>
        <v>Yes</v>
      </c>
      <c r="F34" t="str">
        <f t="shared" si="1"/>
        <v/>
      </c>
      <c r="G34">
        <f t="shared" si="2"/>
        <v>1</v>
      </c>
    </row>
    <row r="35" spans="1:7" x14ac:dyDescent="0.25">
      <c r="A35">
        <v>8</v>
      </c>
      <c r="B35" t="s">
        <v>214</v>
      </c>
      <c r="C35" t="s">
        <v>203</v>
      </c>
      <c r="E35" t="str">
        <f t="shared" si="0"/>
        <v>Yes</v>
      </c>
      <c r="F35" t="str">
        <f t="shared" si="1"/>
        <v/>
      </c>
      <c r="G35">
        <f t="shared" si="2"/>
        <v>1</v>
      </c>
    </row>
    <row r="36" spans="1:7" x14ac:dyDescent="0.25">
      <c r="A36">
        <v>9</v>
      </c>
      <c r="B36" t="s">
        <v>225</v>
      </c>
      <c r="C36" t="s">
        <v>226</v>
      </c>
      <c r="E36" t="str">
        <f t="shared" si="0"/>
        <v>Yes</v>
      </c>
      <c r="F36" t="str">
        <f t="shared" si="1"/>
        <v/>
      </c>
      <c r="G36">
        <f t="shared" si="2"/>
        <v>1</v>
      </c>
    </row>
    <row r="37" spans="1:7" x14ac:dyDescent="0.25">
      <c r="A37">
        <v>14</v>
      </c>
      <c r="B37" t="s">
        <v>150</v>
      </c>
      <c r="C37" t="s">
        <v>201</v>
      </c>
      <c r="E37" t="str">
        <f t="shared" si="0"/>
        <v>Yes</v>
      </c>
      <c r="F37" t="str">
        <f t="shared" si="1"/>
        <v/>
      </c>
      <c r="G37">
        <f t="shared" si="2"/>
        <v>1</v>
      </c>
    </row>
    <row r="38" spans="1:7" x14ac:dyDescent="0.25">
      <c r="A38">
        <v>15</v>
      </c>
      <c r="B38" t="s">
        <v>215</v>
      </c>
      <c r="C38" t="s">
        <v>203</v>
      </c>
      <c r="E38" t="str">
        <f t="shared" si="0"/>
        <v>Yes</v>
      </c>
      <c r="F38" t="str">
        <f t="shared" si="1"/>
        <v/>
      </c>
      <c r="G38">
        <f t="shared" si="2"/>
        <v>1</v>
      </c>
    </row>
    <row r="39" spans="1:7" x14ac:dyDescent="0.25">
      <c r="A39">
        <v>16</v>
      </c>
      <c r="B39" t="s">
        <v>216</v>
      </c>
      <c r="C39" t="s">
        <v>203</v>
      </c>
      <c r="E39" t="str">
        <f t="shared" si="0"/>
        <v>Yes</v>
      </c>
      <c r="F39" t="str">
        <f t="shared" si="1"/>
        <v/>
      </c>
      <c r="G39">
        <f t="shared" si="2"/>
        <v>1</v>
      </c>
    </row>
    <row r="40" spans="1:7" x14ac:dyDescent="0.25">
      <c r="A40">
        <v>19</v>
      </c>
      <c r="B40" t="s">
        <v>35</v>
      </c>
      <c r="C40" t="s">
        <v>196</v>
      </c>
      <c r="E40" t="str">
        <f t="shared" si="0"/>
        <v>Yes</v>
      </c>
      <c r="F40" t="str">
        <f t="shared" si="1"/>
        <v/>
      </c>
      <c r="G40">
        <f t="shared" si="2"/>
        <v>1</v>
      </c>
    </row>
    <row r="41" spans="1:7" x14ac:dyDescent="0.25">
      <c r="A41">
        <v>20</v>
      </c>
      <c r="B41" t="s">
        <v>36</v>
      </c>
      <c r="C41" t="s">
        <v>196</v>
      </c>
      <c r="E41" t="str">
        <f t="shared" si="0"/>
        <v>Yes</v>
      </c>
      <c r="F41" t="str">
        <f t="shared" si="1"/>
        <v/>
      </c>
      <c r="G41">
        <f t="shared" si="2"/>
        <v>1</v>
      </c>
    </row>
    <row r="42" spans="1:7" x14ac:dyDescent="0.25">
      <c r="A42">
        <v>21</v>
      </c>
      <c r="B42" t="s">
        <v>37</v>
      </c>
      <c r="C42" t="s">
        <v>196</v>
      </c>
      <c r="E42" t="str">
        <f t="shared" si="0"/>
        <v>Yes</v>
      </c>
      <c r="F42" t="str">
        <f t="shared" si="1"/>
        <v/>
      </c>
      <c r="G42">
        <f t="shared" si="2"/>
        <v>1</v>
      </c>
    </row>
    <row r="43" spans="1:7" x14ac:dyDescent="0.25">
      <c r="A43">
        <v>35</v>
      </c>
      <c r="B43" t="s">
        <v>169</v>
      </c>
      <c r="C43" t="s">
        <v>201</v>
      </c>
      <c r="E43" t="str">
        <f t="shared" si="0"/>
        <v>Yes</v>
      </c>
      <c r="F43" t="str">
        <f t="shared" si="1"/>
        <v/>
      </c>
      <c r="G43">
        <f t="shared" si="2"/>
        <v>1</v>
      </c>
    </row>
    <row r="44" spans="1:7" x14ac:dyDescent="0.25">
      <c r="A44">
        <v>39</v>
      </c>
      <c r="B44" t="s">
        <v>218</v>
      </c>
      <c r="C44" t="s">
        <v>203</v>
      </c>
      <c r="E44" t="str">
        <f t="shared" si="0"/>
        <v>Yes</v>
      </c>
      <c r="F44" t="str">
        <f t="shared" si="1"/>
        <v/>
      </c>
      <c r="G44">
        <f t="shared" si="2"/>
        <v>1</v>
      </c>
    </row>
    <row r="45" spans="1:7" x14ac:dyDescent="0.25">
      <c r="A45">
        <v>40</v>
      </c>
      <c r="B45" t="s">
        <v>34</v>
      </c>
      <c r="C45" t="s">
        <v>195</v>
      </c>
      <c r="E45" t="str">
        <f t="shared" si="0"/>
        <v>Yes</v>
      </c>
      <c r="F45" t="str">
        <f t="shared" si="1"/>
        <v/>
      </c>
      <c r="G45">
        <f t="shared" si="2"/>
        <v>1</v>
      </c>
    </row>
    <row r="46" spans="1:7" x14ac:dyDescent="0.25">
      <c r="A46">
        <v>45</v>
      </c>
      <c r="B46" t="s">
        <v>219</v>
      </c>
      <c r="C46" t="s">
        <v>203</v>
      </c>
      <c r="E46" t="str">
        <f t="shared" si="0"/>
        <v>Yes</v>
      </c>
      <c r="F46" t="str">
        <f t="shared" si="1"/>
        <v/>
      </c>
      <c r="G46">
        <f t="shared" si="2"/>
        <v>1</v>
      </c>
    </row>
  </sheetData>
  <sortState xmlns:xlrd2="http://schemas.microsoft.com/office/spreadsheetml/2017/richdata2" ref="A2:G46">
    <sortCondition ref="D2:D46"/>
    <sortCondition ref="E2:E46"/>
    <sortCondition ref="F2:F46"/>
    <sortCondition ref="A2:A46"/>
    <sortCondition ref="C2:C4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33AE-81BB-4B5A-9308-082C89A3D61E}">
  <dimension ref="A1:E17"/>
  <sheetViews>
    <sheetView workbookViewId="0">
      <selection activeCell="C16" sqref="C16"/>
    </sheetView>
  </sheetViews>
  <sheetFormatPr defaultRowHeight="15" x14ac:dyDescent="0.25"/>
  <cols>
    <col min="2" max="2" width="21.7109375" bestFit="1" customWidth="1"/>
  </cols>
  <sheetData>
    <row r="1" spans="1:5" x14ac:dyDescent="0.25">
      <c r="A1" t="s">
        <v>227</v>
      </c>
      <c r="B1" t="s">
        <v>228</v>
      </c>
      <c r="D1" t="s">
        <v>229</v>
      </c>
    </row>
    <row r="2" spans="1:5" ht="15" customHeight="1" x14ac:dyDescent="0.25">
      <c r="A2">
        <v>0</v>
      </c>
      <c r="B2" t="s">
        <v>234</v>
      </c>
      <c r="C2" s="35" t="s">
        <v>230</v>
      </c>
      <c r="E2" s="35" t="s">
        <v>230</v>
      </c>
    </row>
    <row r="3" spans="1:5" x14ac:dyDescent="0.25">
      <c r="A3">
        <v>1</v>
      </c>
      <c r="B3" t="s">
        <v>235</v>
      </c>
      <c r="C3" s="35"/>
      <c r="E3" s="35"/>
    </row>
    <row r="4" spans="1:5" x14ac:dyDescent="0.25">
      <c r="A4">
        <v>2</v>
      </c>
      <c r="B4" t="s">
        <v>236</v>
      </c>
      <c r="C4" s="35"/>
      <c r="E4" s="35"/>
    </row>
    <row r="5" spans="1:5" x14ac:dyDescent="0.25">
      <c r="A5">
        <v>3</v>
      </c>
      <c r="B5" t="s">
        <v>237</v>
      </c>
      <c r="C5" s="35"/>
      <c r="E5" s="35"/>
    </row>
    <row r="6" spans="1:5" ht="15" customHeight="1" x14ac:dyDescent="0.25">
      <c r="A6">
        <v>4</v>
      </c>
      <c r="B6" t="s">
        <v>238</v>
      </c>
      <c r="C6" s="35" t="s">
        <v>231</v>
      </c>
      <c r="E6" s="35" t="s">
        <v>231</v>
      </c>
    </row>
    <row r="7" spans="1:5" x14ac:dyDescent="0.25">
      <c r="A7">
        <v>5</v>
      </c>
      <c r="B7" t="s">
        <v>239</v>
      </c>
      <c r="C7" s="35"/>
      <c r="E7" s="35"/>
    </row>
    <row r="8" spans="1:5" x14ac:dyDescent="0.25">
      <c r="A8">
        <v>6</v>
      </c>
      <c r="B8" t="s">
        <v>240</v>
      </c>
      <c r="C8" s="35"/>
      <c r="E8" s="35"/>
    </row>
    <row r="9" spans="1:5" x14ac:dyDescent="0.25">
      <c r="A9">
        <v>7</v>
      </c>
      <c r="B9" t="s">
        <v>241</v>
      </c>
      <c r="C9" s="35"/>
      <c r="E9" s="35"/>
    </row>
    <row r="10" spans="1:5" x14ac:dyDescent="0.25">
      <c r="A10">
        <v>8</v>
      </c>
      <c r="B10" t="s">
        <v>242</v>
      </c>
      <c r="C10" s="35" t="s">
        <v>232</v>
      </c>
      <c r="E10" s="35" t="s">
        <v>232</v>
      </c>
    </row>
    <row r="11" spans="1:5" x14ac:dyDescent="0.25">
      <c r="A11">
        <v>9</v>
      </c>
      <c r="B11" t="s">
        <v>242</v>
      </c>
      <c r="C11" s="35"/>
      <c r="E11" s="35"/>
    </row>
    <row r="12" spans="1:5" x14ac:dyDescent="0.25">
      <c r="A12">
        <v>10</v>
      </c>
      <c r="B12" t="s">
        <v>242</v>
      </c>
      <c r="C12" s="35"/>
      <c r="E12" s="35"/>
    </row>
    <row r="13" spans="1:5" x14ac:dyDescent="0.25">
      <c r="A13">
        <v>11</v>
      </c>
      <c r="B13" t="s">
        <v>168</v>
      </c>
      <c r="C13" s="35"/>
      <c r="E13" s="35"/>
    </row>
    <row r="14" spans="1:5" ht="15" customHeight="1" x14ac:dyDescent="0.25">
      <c r="A14">
        <v>12</v>
      </c>
      <c r="B14">
        <v>0</v>
      </c>
      <c r="C14" t="s">
        <v>243</v>
      </c>
      <c r="E14" s="35" t="s">
        <v>233</v>
      </c>
    </row>
    <row r="15" spans="1:5" x14ac:dyDescent="0.25">
      <c r="A15">
        <v>13</v>
      </c>
      <c r="B15">
        <v>0</v>
      </c>
      <c r="C15" t="s">
        <v>243</v>
      </c>
      <c r="E15" s="35"/>
    </row>
    <row r="16" spans="1:5" x14ac:dyDescent="0.25">
      <c r="A16">
        <v>14</v>
      </c>
      <c r="B16">
        <v>0</v>
      </c>
      <c r="C16" t="s">
        <v>300</v>
      </c>
      <c r="E16" s="35"/>
    </row>
    <row r="17" spans="1:5" x14ac:dyDescent="0.25">
      <c r="A17">
        <v>15</v>
      </c>
      <c r="B17">
        <v>3</v>
      </c>
      <c r="C17" t="s">
        <v>233</v>
      </c>
      <c r="E17" s="35"/>
    </row>
  </sheetData>
  <mergeCells count="7">
    <mergeCell ref="E2:E5"/>
    <mergeCell ref="E6:E9"/>
    <mergeCell ref="E10:E13"/>
    <mergeCell ref="E14:E17"/>
    <mergeCell ref="C2:C5"/>
    <mergeCell ref="C6:C9"/>
    <mergeCell ref="C10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A9A2-3E3D-446A-98C2-CE08A8B2B5F9}">
  <dimension ref="A1:H39"/>
  <sheetViews>
    <sheetView workbookViewId="0">
      <selection activeCell="C17" sqref="C17"/>
    </sheetView>
  </sheetViews>
  <sheetFormatPr defaultRowHeight="15" x14ac:dyDescent="0.25"/>
  <cols>
    <col min="1" max="1" width="25.140625" bestFit="1" customWidth="1"/>
    <col min="2" max="2" width="11.7109375" bestFit="1" customWidth="1"/>
    <col min="3" max="3" width="23.28515625" bestFit="1" customWidth="1"/>
    <col min="4" max="4" width="22.28515625" customWidth="1"/>
    <col min="5" max="5" width="25.85546875" bestFit="1" customWidth="1"/>
    <col min="7" max="7" width="34.5703125" bestFit="1" customWidth="1"/>
    <col min="8" max="8" width="25.140625" bestFit="1" customWidth="1"/>
  </cols>
  <sheetData>
    <row r="1" spans="1:5" s="20" customFormat="1" x14ac:dyDescent="0.25">
      <c r="A1" s="37" t="s">
        <v>244</v>
      </c>
      <c r="B1" s="36"/>
      <c r="C1" s="36"/>
      <c r="D1" s="36"/>
      <c r="E1" s="38"/>
    </row>
    <row r="2" spans="1:5" s="2" customFormat="1" x14ac:dyDescent="0.25">
      <c r="A2" s="31" t="s">
        <v>220</v>
      </c>
      <c r="B2" s="19" t="s">
        <v>194</v>
      </c>
      <c r="C2" s="19" t="s">
        <v>263</v>
      </c>
      <c r="D2" s="19" t="s">
        <v>267</v>
      </c>
      <c r="E2" s="32" t="s">
        <v>264</v>
      </c>
    </row>
    <row r="3" spans="1:5" x14ac:dyDescent="0.25">
      <c r="A3" s="23" t="s">
        <v>268</v>
      </c>
      <c r="B3" s="9"/>
      <c r="C3" s="7"/>
      <c r="D3" s="9" t="s">
        <v>270</v>
      </c>
      <c r="E3" s="24"/>
    </row>
    <row r="4" spans="1:5" x14ac:dyDescent="0.25">
      <c r="A4" s="23" t="s">
        <v>269</v>
      </c>
      <c r="B4" s="9"/>
      <c r="C4" s="7"/>
      <c r="D4" s="9" t="s">
        <v>270</v>
      </c>
      <c r="E4" s="24"/>
    </row>
    <row r="5" spans="1:5" x14ac:dyDescent="0.25">
      <c r="A5" s="23" t="s">
        <v>245</v>
      </c>
      <c r="B5" s="9" t="s">
        <v>217</v>
      </c>
      <c r="C5" s="7" t="s">
        <v>301</v>
      </c>
      <c r="D5" s="13" t="s">
        <v>302</v>
      </c>
      <c r="E5" s="24" t="s">
        <v>265</v>
      </c>
    </row>
    <row r="6" spans="1:5" x14ac:dyDescent="0.25">
      <c r="A6" s="23" t="s">
        <v>246</v>
      </c>
      <c r="B6" s="9" t="s">
        <v>206</v>
      </c>
      <c r="C6" s="7" t="s">
        <v>266</v>
      </c>
      <c r="D6" s="9">
        <v>14</v>
      </c>
      <c r="E6" s="24" t="s">
        <v>265</v>
      </c>
    </row>
    <row r="7" spans="1:5" x14ac:dyDescent="0.25">
      <c r="A7" s="23" t="s">
        <v>247</v>
      </c>
      <c r="B7" s="9" t="s">
        <v>196</v>
      </c>
      <c r="C7" s="7" t="s">
        <v>271</v>
      </c>
      <c r="D7" s="9" t="s">
        <v>272</v>
      </c>
      <c r="E7" s="24" t="s">
        <v>265</v>
      </c>
    </row>
    <row r="8" spans="1:5" x14ac:dyDescent="0.25">
      <c r="A8" s="23" t="s">
        <v>248</v>
      </c>
      <c r="B8" s="9" t="s">
        <v>274</v>
      </c>
      <c r="C8" s="7"/>
      <c r="D8" s="13" t="s">
        <v>273</v>
      </c>
      <c r="E8" s="24" t="s">
        <v>265</v>
      </c>
    </row>
    <row r="9" spans="1:5" x14ac:dyDescent="0.25">
      <c r="A9" s="23" t="s">
        <v>249</v>
      </c>
      <c r="B9" s="9"/>
      <c r="C9" s="7"/>
      <c r="D9" s="13" t="s">
        <v>273</v>
      </c>
      <c r="E9" s="24" t="s">
        <v>265</v>
      </c>
    </row>
    <row r="10" spans="1:5" x14ac:dyDescent="0.25">
      <c r="A10" s="23" t="s">
        <v>250</v>
      </c>
      <c r="B10" s="9"/>
      <c r="C10" s="7"/>
      <c r="D10" s="9" t="s">
        <v>270</v>
      </c>
      <c r="E10" s="24"/>
    </row>
    <row r="11" spans="1:5" x14ac:dyDescent="0.25">
      <c r="A11" s="23" t="s">
        <v>251</v>
      </c>
      <c r="B11" s="9"/>
      <c r="C11" s="7"/>
      <c r="D11" s="9" t="s">
        <v>270</v>
      </c>
      <c r="E11" s="24"/>
    </row>
    <row r="12" spans="1:5" x14ac:dyDescent="0.25">
      <c r="A12" s="23" t="s">
        <v>252</v>
      </c>
      <c r="B12" s="9" t="s">
        <v>200</v>
      </c>
      <c r="C12" s="7" t="s">
        <v>275</v>
      </c>
      <c r="D12" s="13" t="s">
        <v>276</v>
      </c>
      <c r="E12" s="24" t="s">
        <v>265</v>
      </c>
    </row>
    <row r="13" spans="1:5" x14ac:dyDescent="0.25">
      <c r="A13" s="23" t="s">
        <v>253</v>
      </c>
      <c r="B13" s="9" t="s">
        <v>200</v>
      </c>
      <c r="C13" s="7" t="s">
        <v>275</v>
      </c>
      <c r="D13" s="13" t="s">
        <v>277</v>
      </c>
      <c r="E13" s="24" t="s">
        <v>265</v>
      </c>
    </row>
    <row r="14" spans="1:5" x14ac:dyDescent="0.25">
      <c r="A14" s="23" t="s">
        <v>254</v>
      </c>
      <c r="B14" s="9" t="s">
        <v>206</v>
      </c>
      <c r="C14" s="7" t="s">
        <v>278</v>
      </c>
      <c r="D14" s="9">
        <v>3</v>
      </c>
      <c r="E14" s="24" t="s">
        <v>265</v>
      </c>
    </row>
    <row r="15" spans="1:5" x14ac:dyDescent="0.25">
      <c r="A15" s="23" t="s">
        <v>255</v>
      </c>
      <c r="B15" s="9"/>
      <c r="C15" s="7"/>
      <c r="D15" s="9">
        <v>0</v>
      </c>
      <c r="E15" s="24"/>
    </row>
    <row r="16" spans="1:5" x14ac:dyDescent="0.25">
      <c r="A16" s="23" t="s">
        <v>256</v>
      </c>
      <c r="B16" s="9"/>
      <c r="C16" s="7"/>
      <c r="D16" s="9" t="s">
        <v>270</v>
      </c>
      <c r="E16" s="24"/>
    </row>
    <row r="17" spans="1:8" x14ac:dyDescent="0.25">
      <c r="A17" s="23" t="s">
        <v>257</v>
      </c>
      <c r="B17" s="9"/>
      <c r="C17" s="7"/>
      <c r="D17" s="9" t="s">
        <v>270</v>
      </c>
      <c r="E17" s="24" t="s">
        <v>265</v>
      </c>
    </row>
    <row r="18" spans="1:8" x14ac:dyDescent="0.25">
      <c r="A18" s="23" t="s">
        <v>258</v>
      </c>
      <c r="B18" s="9"/>
      <c r="C18" s="7"/>
      <c r="D18" s="9">
        <v>0</v>
      </c>
      <c r="E18" s="24"/>
    </row>
    <row r="19" spans="1:8" x14ac:dyDescent="0.25">
      <c r="A19" s="23" t="s">
        <v>259</v>
      </c>
      <c r="B19" s="9"/>
      <c r="C19" s="7"/>
      <c r="D19" s="9">
        <v>2</v>
      </c>
      <c r="E19" s="24"/>
    </row>
    <row r="20" spans="1:8" x14ac:dyDescent="0.25">
      <c r="A20" s="23" t="s">
        <v>260</v>
      </c>
      <c r="B20" s="9"/>
      <c r="C20" s="7"/>
      <c r="D20" s="9">
        <v>20</v>
      </c>
      <c r="E20" s="24"/>
    </row>
    <row r="21" spans="1:8" x14ac:dyDescent="0.25">
      <c r="A21" s="23" t="s">
        <v>261</v>
      </c>
      <c r="B21" s="9"/>
      <c r="C21" s="7"/>
      <c r="D21" s="9">
        <v>0.2</v>
      </c>
      <c r="E21" s="24"/>
    </row>
    <row r="22" spans="1:8" x14ac:dyDescent="0.25">
      <c r="A22" s="23" t="s">
        <v>262</v>
      </c>
      <c r="B22" s="9"/>
      <c r="C22" s="7"/>
      <c r="D22" s="9">
        <v>0</v>
      </c>
      <c r="E22" s="24"/>
    </row>
    <row r="23" spans="1:8" ht="15.75" thickBot="1" x14ac:dyDescent="0.3">
      <c r="A23" s="25" t="s">
        <v>279</v>
      </c>
      <c r="B23" s="34" t="s">
        <v>280</v>
      </c>
      <c r="C23" s="26"/>
      <c r="D23" s="34"/>
      <c r="E23" s="27"/>
    </row>
    <row r="26" spans="1:8" ht="15.75" thickBot="1" x14ac:dyDescent="0.3"/>
    <row r="27" spans="1:8" s="20" customFormat="1" x14ac:dyDescent="0.25">
      <c r="A27" s="37" t="s">
        <v>281</v>
      </c>
      <c r="B27" s="36"/>
      <c r="C27" s="36" t="s">
        <v>284</v>
      </c>
      <c r="D27" s="36"/>
      <c r="E27" s="36"/>
      <c r="F27" s="36"/>
      <c r="G27" s="36"/>
      <c r="H27" s="22" t="s">
        <v>290</v>
      </c>
    </row>
    <row r="28" spans="1:8" s="2" customFormat="1" x14ac:dyDescent="0.25">
      <c r="A28" s="30" t="s">
        <v>220</v>
      </c>
      <c r="B28" s="28" t="s">
        <v>283</v>
      </c>
      <c r="C28" s="28" t="s">
        <v>220</v>
      </c>
      <c r="D28" s="28" t="s">
        <v>194</v>
      </c>
      <c r="E28" s="28" t="s">
        <v>263</v>
      </c>
      <c r="F28" s="28" t="s">
        <v>267</v>
      </c>
      <c r="G28" s="28" t="s">
        <v>264</v>
      </c>
      <c r="H28" s="29" t="s">
        <v>220</v>
      </c>
    </row>
    <row r="29" spans="1:8" x14ac:dyDescent="0.25">
      <c r="A29" s="23" t="s">
        <v>282</v>
      </c>
      <c r="B29" s="7" t="s">
        <v>274</v>
      </c>
      <c r="C29" s="7" t="s">
        <v>285</v>
      </c>
      <c r="D29" s="7" t="s">
        <v>200</v>
      </c>
      <c r="E29" s="7" t="s">
        <v>275</v>
      </c>
      <c r="F29" s="21"/>
      <c r="G29" s="7"/>
      <c r="H29" s="24" t="s">
        <v>291</v>
      </c>
    </row>
    <row r="30" spans="1:8" x14ac:dyDescent="0.25">
      <c r="A30" s="23"/>
      <c r="B30" s="7"/>
      <c r="C30" s="7" t="s">
        <v>286</v>
      </c>
      <c r="D30" s="7" t="s">
        <v>195</v>
      </c>
      <c r="E30" s="7" t="s">
        <v>288</v>
      </c>
      <c r="F30" s="7"/>
      <c r="G30" s="7"/>
      <c r="H30" s="24" t="s">
        <v>292</v>
      </c>
    </row>
    <row r="31" spans="1:8" x14ac:dyDescent="0.25">
      <c r="A31" s="23"/>
      <c r="B31" s="7"/>
      <c r="C31" s="7" t="s">
        <v>287</v>
      </c>
      <c r="D31" s="7" t="s">
        <v>200</v>
      </c>
      <c r="E31" s="7" t="s">
        <v>275</v>
      </c>
      <c r="F31" s="7" t="s">
        <v>270</v>
      </c>
      <c r="G31" s="7" t="s">
        <v>289</v>
      </c>
      <c r="H31" s="24" t="s">
        <v>260</v>
      </c>
    </row>
    <row r="32" spans="1:8" x14ac:dyDescent="0.25">
      <c r="A32" s="23"/>
      <c r="B32" s="7"/>
      <c r="C32" s="7"/>
      <c r="D32" s="7"/>
      <c r="E32" s="7"/>
      <c r="F32" s="7"/>
      <c r="G32" s="7"/>
      <c r="H32" s="24" t="s">
        <v>293</v>
      </c>
    </row>
    <row r="33" spans="1:8" ht="15.75" thickBot="1" x14ac:dyDescent="0.3">
      <c r="A33" s="25"/>
      <c r="B33" s="26"/>
      <c r="C33" s="26"/>
      <c r="D33" s="26"/>
      <c r="E33" s="26"/>
      <c r="F33" s="26"/>
      <c r="G33" s="26"/>
      <c r="H33" s="27" t="s">
        <v>294</v>
      </c>
    </row>
    <row r="34" spans="1:8" ht="15.75" thickBot="1" x14ac:dyDescent="0.3"/>
    <row r="35" spans="1:8" x14ac:dyDescent="0.25">
      <c r="A35" s="37" t="s">
        <v>281</v>
      </c>
      <c r="B35" s="36"/>
      <c r="C35" s="36" t="s">
        <v>284</v>
      </c>
      <c r="D35" s="36"/>
      <c r="E35" s="36"/>
      <c r="F35" s="36"/>
      <c r="G35" s="36"/>
      <c r="H35" s="22" t="s">
        <v>290</v>
      </c>
    </row>
    <row r="36" spans="1:8" x14ac:dyDescent="0.25">
      <c r="A36" s="31" t="s">
        <v>220</v>
      </c>
      <c r="B36" s="19" t="s">
        <v>283</v>
      </c>
      <c r="C36" s="19" t="s">
        <v>220</v>
      </c>
      <c r="D36" s="19" t="s">
        <v>194</v>
      </c>
      <c r="E36" s="19" t="s">
        <v>263</v>
      </c>
      <c r="F36" s="19" t="s">
        <v>267</v>
      </c>
      <c r="G36" s="19" t="s">
        <v>264</v>
      </c>
      <c r="H36" s="32" t="s">
        <v>220</v>
      </c>
    </row>
    <row r="37" spans="1:8" x14ac:dyDescent="0.25">
      <c r="A37" s="23" t="s">
        <v>295</v>
      </c>
      <c r="B37" s="7" t="s">
        <v>296</v>
      </c>
      <c r="C37" s="7" t="s">
        <v>297</v>
      </c>
      <c r="D37" s="7" t="s">
        <v>217</v>
      </c>
      <c r="E37" s="7"/>
      <c r="F37" s="21" t="s">
        <v>298</v>
      </c>
      <c r="G37" s="7"/>
      <c r="H37" s="24" t="s">
        <v>299</v>
      </c>
    </row>
    <row r="38" spans="1:8" x14ac:dyDescent="0.25">
      <c r="A38" s="23"/>
      <c r="B38" s="7"/>
      <c r="C38" s="7"/>
      <c r="D38" s="7"/>
      <c r="E38" s="7"/>
      <c r="F38" s="7"/>
      <c r="G38" s="7"/>
      <c r="H38" s="24" t="s">
        <v>293</v>
      </c>
    </row>
    <row r="39" spans="1:8" ht="15.75" thickBot="1" x14ac:dyDescent="0.3">
      <c r="A39" s="25"/>
      <c r="B39" s="26"/>
      <c r="C39" s="26"/>
      <c r="D39" s="26"/>
      <c r="E39" s="26"/>
      <c r="F39" s="26"/>
      <c r="G39" s="26"/>
      <c r="H39" s="27" t="s">
        <v>294</v>
      </c>
    </row>
  </sheetData>
  <mergeCells count="5">
    <mergeCell ref="C27:G27"/>
    <mergeCell ref="A27:B27"/>
    <mergeCell ref="A35:B35"/>
    <mergeCell ref="C35:G35"/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BA15-0604-4D03-AB13-CCFB96E3109C}">
  <dimension ref="A1:C72"/>
  <sheetViews>
    <sheetView workbookViewId="0">
      <selection activeCell="C4" sqref="C4"/>
    </sheetView>
  </sheetViews>
  <sheetFormatPr defaultRowHeight="15" x14ac:dyDescent="0.25"/>
  <cols>
    <col min="1" max="1" width="3" bestFit="1" customWidth="1"/>
    <col min="2" max="2" width="24.140625" bestFit="1" customWidth="1"/>
    <col min="3" max="3" width="17.7109375" bestFit="1" customWidth="1"/>
  </cols>
  <sheetData>
    <row r="1" spans="1:3" x14ac:dyDescent="0.25">
      <c r="A1" s="2" t="s">
        <v>211</v>
      </c>
      <c r="B1" s="2" t="s">
        <v>123</v>
      </c>
      <c r="C1" s="2" t="s">
        <v>194</v>
      </c>
    </row>
    <row r="2" spans="1:3" x14ac:dyDescent="0.25">
      <c r="A2">
        <v>1</v>
      </c>
      <c r="B2" t="s">
        <v>124</v>
      </c>
      <c r="C2" t="s">
        <v>197</v>
      </c>
    </row>
    <row r="3" spans="1:3" x14ac:dyDescent="0.25">
      <c r="A3">
        <v>2</v>
      </c>
      <c r="B3" t="s">
        <v>125</v>
      </c>
      <c r="C3" t="s">
        <v>133</v>
      </c>
    </row>
    <row r="4" spans="1:3" x14ac:dyDescent="0.25">
      <c r="A4">
        <v>3</v>
      </c>
      <c r="B4" t="s">
        <v>126</v>
      </c>
      <c r="C4" t="s">
        <v>195</v>
      </c>
    </row>
    <row r="5" spans="1:3" x14ac:dyDescent="0.25">
      <c r="A5">
        <v>4</v>
      </c>
      <c r="B5" t="s">
        <v>127</v>
      </c>
      <c r="C5" t="s">
        <v>197</v>
      </c>
    </row>
    <row r="6" spans="1:3" x14ac:dyDescent="0.25">
      <c r="A6">
        <v>5</v>
      </c>
      <c r="B6" t="s">
        <v>128</v>
      </c>
      <c r="C6" t="s">
        <v>197</v>
      </c>
    </row>
    <row r="7" spans="1:3" x14ac:dyDescent="0.25">
      <c r="A7">
        <v>6</v>
      </c>
      <c r="B7" t="s">
        <v>129</v>
      </c>
      <c r="C7" t="s">
        <v>198</v>
      </c>
    </row>
    <row r="8" spans="1:3" x14ac:dyDescent="0.25">
      <c r="A8">
        <v>7</v>
      </c>
      <c r="B8" t="s">
        <v>130</v>
      </c>
      <c r="C8" t="s">
        <v>197</v>
      </c>
    </row>
    <row r="9" spans="1:3" x14ac:dyDescent="0.25">
      <c r="A9">
        <v>8</v>
      </c>
      <c r="B9" t="s">
        <v>131</v>
      </c>
      <c r="C9" t="s">
        <v>197</v>
      </c>
    </row>
    <row r="10" spans="1:3" x14ac:dyDescent="0.25">
      <c r="A10">
        <v>9</v>
      </c>
      <c r="B10" t="s">
        <v>132</v>
      </c>
      <c r="C10" t="s">
        <v>198</v>
      </c>
    </row>
    <row r="11" spans="1:3" x14ac:dyDescent="0.25">
      <c r="A11">
        <v>10</v>
      </c>
      <c r="B11" t="s">
        <v>133</v>
      </c>
      <c r="C11" t="s">
        <v>198</v>
      </c>
    </row>
    <row r="12" spans="1:3" x14ac:dyDescent="0.25">
      <c r="A12">
        <v>11</v>
      </c>
      <c r="B12" t="s">
        <v>134</v>
      </c>
      <c r="C12" t="s">
        <v>197</v>
      </c>
    </row>
    <row r="13" spans="1:3" x14ac:dyDescent="0.25">
      <c r="A13">
        <v>12</v>
      </c>
      <c r="B13" t="s">
        <v>135</v>
      </c>
      <c r="C13" t="s">
        <v>199</v>
      </c>
    </row>
    <row r="14" spans="1:3" x14ac:dyDescent="0.25">
      <c r="A14">
        <v>13</v>
      </c>
      <c r="B14" t="s">
        <v>136</v>
      </c>
      <c r="C14" t="s">
        <v>200</v>
      </c>
    </row>
    <row r="15" spans="1:3" x14ac:dyDescent="0.25">
      <c r="A15">
        <v>14</v>
      </c>
      <c r="B15" t="s">
        <v>137</v>
      </c>
      <c r="C15" t="s">
        <v>200</v>
      </c>
    </row>
    <row r="16" spans="1:3" x14ac:dyDescent="0.25">
      <c r="A16">
        <v>15</v>
      </c>
      <c r="B16" t="s">
        <v>138</v>
      </c>
      <c r="C16" t="s">
        <v>201</v>
      </c>
    </row>
    <row r="17" spans="1:3" x14ac:dyDescent="0.25">
      <c r="A17">
        <v>16</v>
      </c>
      <c r="B17" t="s">
        <v>139</v>
      </c>
      <c r="C17" t="s">
        <v>201</v>
      </c>
    </row>
    <row r="18" spans="1:3" x14ac:dyDescent="0.25">
      <c r="A18">
        <v>17</v>
      </c>
      <c r="B18" t="s">
        <v>140</v>
      </c>
      <c r="C18" t="s">
        <v>201</v>
      </c>
    </row>
    <row r="19" spans="1:3" x14ac:dyDescent="0.25">
      <c r="A19">
        <v>18</v>
      </c>
      <c r="B19" t="s">
        <v>141</v>
      </c>
      <c r="C19" t="s">
        <v>202</v>
      </c>
    </row>
    <row r="20" spans="1:3" x14ac:dyDescent="0.25">
      <c r="A20">
        <v>19</v>
      </c>
      <c r="B20" t="s">
        <v>142</v>
      </c>
      <c r="C20" t="s">
        <v>203</v>
      </c>
    </row>
    <row r="21" spans="1:3" x14ac:dyDescent="0.25">
      <c r="A21">
        <v>20</v>
      </c>
      <c r="B21" t="s">
        <v>143</v>
      </c>
      <c r="C21" t="s">
        <v>201</v>
      </c>
    </row>
    <row r="22" spans="1:3" x14ac:dyDescent="0.25">
      <c r="A22">
        <v>21</v>
      </c>
      <c r="B22" t="s">
        <v>144</v>
      </c>
      <c r="C22" t="s">
        <v>201</v>
      </c>
    </row>
    <row r="23" spans="1:3" x14ac:dyDescent="0.25">
      <c r="A23">
        <v>22</v>
      </c>
      <c r="B23" t="s">
        <v>145</v>
      </c>
      <c r="C23" t="s">
        <v>201</v>
      </c>
    </row>
    <row r="24" spans="1:3" x14ac:dyDescent="0.25">
      <c r="A24">
        <v>23</v>
      </c>
      <c r="B24" t="s">
        <v>146</v>
      </c>
      <c r="C24" t="s">
        <v>203</v>
      </c>
    </row>
    <row r="25" spans="1:3" x14ac:dyDescent="0.25">
      <c r="A25">
        <v>24</v>
      </c>
      <c r="B25" t="s">
        <v>147</v>
      </c>
      <c r="C25" t="s">
        <v>203</v>
      </c>
    </row>
    <row r="26" spans="1:3" x14ac:dyDescent="0.25">
      <c r="A26">
        <v>25</v>
      </c>
      <c r="B26" t="s">
        <v>148</v>
      </c>
      <c r="C26" t="s">
        <v>201</v>
      </c>
    </row>
    <row r="27" spans="1:3" x14ac:dyDescent="0.25">
      <c r="A27">
        <v>26</v>
      </c>
      <c r="B27" t="s">
        <v>149</v>
      </c>
      <c r="C27" t="s">
        <v>203</v>
      </c>
    </row>
    <row r="28" spans="1:3" x14ac:dyDescent="0.25">
      <c r="A28">
        <v>27</v>
      </c>
      <c r="B28" t="s">
        <v>150</v>
      </c>
      <c r="C28" t="s">
        <v>201</v>
      </c>
    </row>
    <row r="29" spans="1:3" x14ac:dyDescent="0.25">
      <c r="A29">
        <v>28</v>
      </c>
      <c r="B29" t="s">
        <v>151</v>
      </c>
      <c r="C29" t="s">
        <v>132</v>
      </c>
    </row>
    <row r="30" spans="1:3" x14ac:dyDescent="0.25">
      <c r="A30">
        <v>29</v>
      </c>
      <c r="B30" t="s">
        <v>152</v>
      </c>
      <c r="C30" t="s">
        <v>204</v>
      </c>
    </row>
    <row r="31" spans="1:3" x14ac:dyDescent="0.25">
      <c r="A31">
        <v>30</v>
      </c>
      <c r="B31" t="s">
        <v>153</v>
      </c>
      <c r="C31" t="s">
        <v>201</v>
      </c>
    </row>
    <row r="32" spans="1:3" x14ac:dyDescent="0.25">
      <c r="A32">
        <v>31</v>
      </c>
      <c r="B32" t="s">
        <v>154</v>
      </c>
      <c r="C32" t="s">
        <v>203</v>
      </c>
    </row>
    <row r="33" spans="1:3" x14ac:dyDescent="0.25">
      <c r="A33">
        <v>32</v>
      </c>
      <c r="B33" t="s">
        <v>27</v>
      </c>
      <c r="C33" t="s">
        <v>205</v>
      </c>
    </row>
    <row r="34" spans="1:3" x14ac:dyDescent="0.25">
      <c r="A34">
        <v>33</v>
      </c>
      <c r="B34" t="s">
        <v>155</v>
      </c>
      <c r="C34" t="s">
        <v>200</v>
      </c>
    </row>
    <row r="35" spans="1:3" x14ac:dyDescent="0.25">
      <c r="A35">
        <v>34</v>
      </c>
      <c r="B35" t="s">
        <v>156</v>
      </c>
      <c r="C35" t="s">
        <v>201</v>
      </c>
    </row>
    <row r="36" spans="1:3" x14ac:dyDescent="0.25">
      <c r="A36">
        <v>35</v>
      </c>
      <c r="B36" t="s">
        <v>157</v>
      </c>
      <c r="C36" t="s">
        <v>203</v>
      </c>
    </row>
    <row r="37" spans="1:3" x14ac:dyDescent="0.25">
      <c r="A37">
        <v>36</v>
      </c>
      <c r="B37" t="s">
        <v>158</v>
      </c>
      <c r="C37" t="s">
        <v>203</v>
      </c>
    </row>
    <row r="38" spans="1:3" x14ac:dyDescent="0.25">
      <c r="A38">
        <v>37</v>
      </c>
      <c r="B38" t="s">
        <v>159</v>
      </c>
      <c r="C38" t="s">
        <v>203</v>
      </c>
    </row>
    <row r="39" spans="1:3" x14ac:dyDescent="0.25">
      <c r="A39">
        <v>38</v>
      </c>
      <c r="B39" t="s">
        <v>160</v>
      </c>
      <c r="C39" t="s">
        <v>201</v>
      </c>
    </row>
    <row r="40" spans="1:3" x14ac:dyDescent="0.25">
      <c r="A40">
        <v>39</v>
      </c>
      <c r="B40" t="s">
        <v>161</v>
      </c>
      <c r="C40" t="s">
        <v>203</v>
      </c>
    </row>
    <row r="41" spans="1:3" x14ac:dyDescent="0.25">
      <c r="A41">
        <v>40</v>
      </c>
      <c r="B41" t="s">
        <v>162</v>
      </c>
      <c r="C41" t="s">
        <v>200</v>
      </c>
    </row>
    <row r="42" spans="1:3" x14ac:dyDescent="0.25">
      <c r="A42">
        <v>41</v>
      </c>
      <c r="B42" t="s">
        <v>163</v>
      </c>
      <c r="C42" t="s">
        <v>195</v>
      </c>
    </row>
    <row r="43" spans="1:3" x14ac:dyDescent="0.25">
      <c r="A43">
        <v>42</v>
      </c>
      <c r="B43" t="s">
        <v>164</v>
      </c>
      <c r="C43" t="s">
        <v>201</v>
      </c>
    </row>
    <row r="44" spans="1:3" x14ac:dyDescent="0.25">
      <c r="A44">
        <v>43</v>
      </c>
      <c r="B44" t="s">
        <v>165</v>
      </c>
      <c r="C44" t="s">
        <v>196</v>
      </c>
    </row>
    <row r="45" spans="1:3" x14ac:dyDescent="0.25">
      <c r="A45">
        <v>44</v>
      </c>
      <c r="B45" t="s">
        <v>166</v>
      </c>
      <c r="C45" t="s">
        <v>200</v>
      </c>
    </row>
    <row r="46" spans="1:3" x14ac:dyDescent="0.25">
      <c r="A46">
        <v>45</v>
      </c>
      <c r="B46" t="s">
        <v>167</v>
      </c>
      <c r="C46" t="s">
        <v>200</v>
      </c>
    </row>
    <row r="47" spans="1:3" x14ac:dyDescent="0.25">
      <c r="A47">
        <v>46</v>
      </c>
      <c r="B47" t="s">
        <v>168</v>
      </c>
      <c r="C47" t="s">
        <v>206</v>
      </c>
    </row>
    <row r="48" spans="1:3" x14ac:dyDescent="0.25">
      <c r="A48">
        <v>47</v>
      </c>
      <c r="B48" t="s">
        <v>169</v>
      </c>
      <c r="C48" t="s">
        <v>201</v>
      </c>
    </row>
    <row r="49" spans="1:3" x14ac:dyDescent="0.25">
      <c r="A49">
        <v>48</v>
      </c>
      <c r="B49" t="s">
        <v>170</v>
      </c>
      <c r="C49" t="s">
        <v>203</v>
      </c>
    </row>
    <row r="50" spans="1:3" x14ac:dyDescent="0.25">
      <c r="A50">
        <v>49</v>
      </c>
      <c r="B50" t="s">
        <v>171</v>
      </c>
      <c r="C50" t="s">
        <v>201</v>
      </c>
    </row>
    <row r="51" spans="1:3" x14ac:dyDescent="0.25">
      <c r="A51">
        <v>50</v>
      </c>
      <c r="B51" t="s">
        <v>172</v>
      </c>
      <c r="C51" t="s">
        <v>203</v>
      </c>
    </row>
    <row r="52" spans="1:3" x14ac:dyDescent="0.25">
      <c r="A52">
        <v>51</v>
      </c>
      <c r="B52" t="s">
        <v>173</v>
      </c>
      <c r="C52" t="s">
        <v>203</v>
      </c>
    </row>
    <row r="53" spans="1:3" x14ac:dyDescent="0.25">
      <c r="A53">
        <v>52</v>
      </c>
      <c r="B53" t="s">
        <v>174</v>
      </c>
      <c r="C53" t="s">
        <v>207</v>
      </c>
    </row>
    <row r="54" spans="1:3" x14ac:dyDescent="0.25">
      <c r="A54">
        <v>53</v>
      </c>
      <c r="B54" t="s">
        <v>175</v>
      </c>
      <c r="C54" t="s">
        <v>203</v>
      </c>
    </row>
    <row r="55" spans="1:3" x14ac:dyDescent="0.25">
      <c r="A55">
        <v>54</v>
      </c>
      <c r="B55" t="s">
        <v>176</v>
      </c>
      <c r="C55" t="s">
        <v>133</v>
      </c>
    </row>
    <row r="56" spans="1:3" x14ac:dyDescent="0.25">
      <c r="A56">
        <v>55</v>
      </c>
      <c r="B56" t="s">
        <v>177</v>
      </c>
      <c r="C56" t="s">
        <v>203</v>
      </c>
    </row>
    <row r="57" spans="1:3" x14ac:dyDescent="0.25">
      <c r="A57">
        <v>56</v>
      </c>
      <c r="B57" t="s">
        <v>178</v>
      </c>
      <c r="C57" t="s">
        <v>203</v>
      </c>
    </row>
    <row r="58" spans="1:3" x14ac:dyDescent="0.25">
      <c r="A58">
        <v>57</v>
      </c>
      <c r="B58" t="s">
        <v>179</v>
      </c>
      <c r="C58" t="s">
        <v>203</v>
      </c>
    </row>
    <row r="59" spans="1:3" x14ac:dyDescent="0.25">
      <c r="A59">
        <v>58</v>
      </c>
      <c r="B59" t="s">
        <v>180</v>
      </c>
      <c r="C59" t="s">
        <v>203</v>
      </c>
    </row>
    <row r="60" spans="1:3" x14ac:dyDescent="0.25">
      <c r="A60">
        <v>59</v>
      </c>
      <c r="B60" t="s">
        <v>181</v>
      </c>
      <c r="C60" t="s">
        <v>208</v>
      </c>
    </row>
    <row r="61" spans="1:3" x14ac:dyDescent="0.25">
      <c r="A61">
        <v>60</v>
      </c>
      <c r="B61" t="s">
        <v>182</v>
      </c>
      <c r="C61" t="s">
        <v>202</v>
      </c>
    </row>
    <row r="62" spans="1:3" x14ac:dyDescent="0.25">
      <c r="A62">
        <v>61</v>
      </c>
      <c r="B62" t="s">
        <v>183</v>
      </c>
      <c r="C62" t="s">
        <v>202</v>
      </c>
    </row>
    <row r="63" spans="1:3" x14ac:dyDescent="0.25">
      <c r="A63">
        <v>62</v>
      </c>
      <c r="B63" t="s">
        <v>184</v>
      </c>
      <c r="C63" t="s">
        <v>209</v>
      </c>
    </row>
    <row r="64" spans="1:3" x14ac:dyDescent="0.25">
      <c r="A64">
        <v>63</v>
      </c>
      <c r="B64" t="s">
        <v>185</v>
      </c>
      <c r="C64" t="s">
        <v>201</v>
      </c>
    </row>
    <row r="65" spans="1:3" x14ac:dyDescent="0.25">
      <c r="A65">
        <v>64</v>
      </c>
      <c r="B65" t="s">
        <v>186</v>
      </c>
      <c r="C65" t="s">
        <v>200</v>
      </c>
    </row>
    <row r="66" spans="1:3" x14ac:dyDescent="0.25">
      <c r="A66">
        <v>65</v>
      </c>
      <c r="B66" t="s">
        <v>187</v>
      </c>
      <c r="C66" t="s">
        <v>210</v>
      </c>
    </row>
    <row r="67" spans="1:3" x14ac:dyDescent="0.25">
      <c r="A67">
        <v>66</v>
      </c>
      <c r="B67" t="s">
        <v>188</v>
      </c>
      <c r="C67" t="s">
        <v>202</v>
      </c>
    </row>
    <row r="68" spans="1:3" x14ac:dyDescent="0.25">
      <c r="A68">
        <v>67</v>
      </c>
      <c r="B68" t="s">
        <v>189</v>
      </c>
      <c r="C68" t="s">
        <v>202</v>
      </c>
    </row>
    <row r="69" spans="1:3" x14ac:dyDescent="0.25">
      <c r="A69">
        <v>68</v>
      </c>
      <c r="B69" t="s">
        <v>190</v>
      </c>
      <c r="C69" t="s">
        <v>201</v>
      </c>
    </row>
    <row r="70" spans="1:3" x14ac:dyDescent="0.25">
      <c r="A70">
        <v>69</v>
      </c>
      <c r="B70" t="s">
        <v>191</v>
      </c>
      <c r="C70" t="s">
        <v>201</v>
      </c>
    </row>
    <row r="71" spans="1:3" x14ac:dyDescent="0.25">
      <c r="A71">
        <v>70</v>
      </c>
      <c r="B71" t="s">
        <v>192</v>
      </c>
      <c r="C71" t="s">
        <v>203</v>
      </c>
    </row>
    <row r="72" spans="1:3" x14ac:dyDescent="0.25">
      <c r="A72">
        <v>71</v>
      </c>
      <c r="B72" t="s">
        <v>193</v>
      </c>
      <c r="C72" t="s">
        <v>203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D7A2-8391-4ADB-A590-3104D9FECDC1}">
  <dimension ref="A1:E17"/>
  <sheetViews>
    <sheetView workbookViewId="0">
      <selection activeCell="B14" sqref="B14:E14"/>
    </sheetView>
  </sheetViews>
  <sheetFormatPr defaultRowHeight="15" x14ac:dyDescent="0.25"/>
  <sheetData>
    <row r="1" spans="1:5" x14ac:dyDescent="0.25">
      <c r="B1">
        <v>3</v>
      </c>
      <c r="C1">
        <v>2</v>
      </c>
      <c r="D1">
        <v>1</v>
      </c>
      <c r="E1">
        <v>0</v>
      </c>
    </row>
    <row r="2" spans="1:5" x14ac:dyDescent="0.25">
      <c r="A2" s="3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 s="3">
        <v>1</v>
      </c>
      <c r="B3">
        <v>0</v>
      </c>
      <c r="C3">
        <v>0</v>
      </c>
      <c r="D3">
        <v>0</v>
      </c>
      <c r="E3">
        <v>1</v>
      </c>
    </row>
    <row r="4" spans="1:5" x14ac:dyDescent="0.25">
      <c r="A4" s="3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 s="3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 s="3">
        <v>4</v>
      </c>
      <c r="B6">
        <v>0</v>
      </c>
      <c r="C6">
        <v>1</v>
      </c>
      <c r="D6">
        <v>0</v>
      </c>
      <c r="E6">
        <v>0</v>
      </c>
    </row>
    <row r="7" spans="1:5" x14ac:dyDescent="0.25">
      <c r="A7" s="3">
        <v>5</v>
      </c>
      <c r="B7">
        <v>0</v>
      </c>
      <c r="C7">
        <v>1</v>
      </c>
      <c r="D7">
        <v>0</v>
      </c>
      <c r="E7">
        <v>1</v>
      </c>
    </row>
    <row r="8" spans="1:5" x14ac:dyDescent="0.25">
      <c r="A8" s="3">
        <v>6</v>
      </c>
      <c r="B8">
        <v>0</v>
      </c>
      <c r="C8">
        <v>1</v>
      </c>
      <c r="D8">
        <v>1</v>
      </c>
      <c r="E8">
        <v>0</v>
      </c>
    </row>
    <row r="9" spans="1:5" x14ac:dyDescent="0.25">
      <c r="A9" s="3">
        <v>7</v>
      </c>
      <c r="B9">
        <v>0</v>
      </c>
      <c r="C9">
        <v>1</v>
      </c>
      <c r="D9">
        <v>1</v>
      </c>
      <c r="E9">
        <v>1</v>
      </c>
    </row>
    <row r="10" spans="1:5" x14ac:dyDescent="0.25">
      <c r="A10" s="3">
        <v>8</v>
      </c>
      <c r="B10">
        <v>1</v>
      </c>
      <c r="C10">
        <v>0</v>
      </c>
      <c r="D10">
        <v>0</v>
      </c>
      <c r="E10">
        <v>0</v>
      </c>
    </row>
    <row r="11" spans="1:5" x14ac:dyDescent="0.25">
      <c r="A11" s="3">
        <v>9</v>
      </c>
      <c r="B11">
        <v>1</v>
      </c>
      <c r="C11">
        <v>0</v>
      </c>
      <c r="D11">
        <v>0</v>
      </c>
      <c r="E11">
        <v>1</v>
      </c>
    </row>
    <row r="12" spans="1:5" x14ac:dyDescent="0.25">
      <c r="A12" s="3" t="s">
        <v>51</v>
      </c>
      <c r="B12">
        <v>1</v>
      </c>
      <c r="C12">
        <v>0</v>
      </c>
      <c r="D12">
        <v>1</v>
      </c>
      <c r="E12">
        <v>0</v>
      </c>
    </row>
    <row r="13" spans="1:5" x14ac:dyDescent="0.25">
      <c r="A13" s="3" t="s">
        <v>52</v>
      </c>
      <c r="B13">
        <v>1</v>
      </c>
      <c r="C13">
        <v>0</v>
      </c>
      <c r="D13">
        <v>1</v>
      </c>
      <c r="E13">
        <v>1</v>
      </c>
    </row>
    <row r="14" spans="1:5" x14ac:dyDescent="0.25">
      <c r="A14" s="3" t="s">
        <v>53</v>
      </c>
      <c r="B14">
        <v>1</v>
      </c>
      <c r="C14">
        <v>1</v>
      </c>
      <c r="D14">
        <v>0</v>
      </c>
      <c r="E14">
        <v>0</v>
      </c>
    </row>
    <row r="15" spans="1:5" x14ac:dyDescent="0.25">
      <c r="A15" s="3" t="s">
        <v>54</v>
      </c>
      <c r="B15">
        <v>1</v>
      </c>
      <c r="C15">
        <v>1</v>
      </c>
      <c r="D15">
        <v>0</v>
      </c>
      <c r="E15">
        <v>1</v>
      </c>
    </row>
    <row r="16" spans="1:5" x14ac:dyDescent="0.25">
      <c r="A16" s="3" t="s">
        <v>55</v>
      </c>
      <c r="B16">
        <v>1</v>
      </c>
      <c r="C16">
        <v>1</v>
      </c>
      <c r="D16">
        <v>1</v>
      </c>
      <c r="E16">
        <v>0</v>
      </c>
    </row>
    <row r="17" spans="1:5" x14ac:dyDescent="0.25">
      <c r="A17" s="3" t="s">
        <v>56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72F3-57A4-4A91-B3C8-01D30D1CD003}">
  <dimension ref="A1:W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28.7109375" bestFit="1" customWidth="1"/>
    <col min="4" max="4" width="12.5703125" bestFit="1" customWidth="1"/>
    <col min="5" max="5" width="8.7109375" bestFit="1" customWidth="1"/>
    <col min="6" max="6" width="3.85546875" bestFit="1" customWidth="1"/>
    <col min="7" max="7" width="16.5703125" bestFit="1" customWidth="1"/>
    <col min="8" max="8" width="4.42578125" bestFit="1" customWidth="1"/>
    <col min="9" max="9" width="6.140625" bestFit="1" customWidth="1"/>
    <col min="10" max="10" width="9.42578125" bestFit="1" customWidth="1"/>
    <col min="11" max="11" width="6.140625" bestFit="1" customWidth="1"/>
    <col min="12" max="12" width="9.42578125" bestFit="1" customWidth="1"/>
    <col min="13" max="13" width="6.140625" bestFit="1" customWidth="1"/>
    <col min="14" max="14" width="9.42578125" bestFit="1" customWidth="1"/>
    <col min="15" max="15" width="8.7109375" bestFit="1" customWidth="1"/>
    <col min="16" max="16" width="11.140625" bestFit="1" customWidth="1"/>
    <col min="17" max="17" width="22.42578125" bestFit="1" customWidth="1"/>
    <col min="18" max="18" width="15.42578125" bestFit="1" customWidth="1"/>
    <col min="19" max="19" width="18.7109375" bestFit="1" customWidth="1"/>
    <col min="20" max="20" width="15.5703125" bestFit="1" customWidth="1"/>
    <col min="21" max="21" width="18" bestFit="1" customWidth="1"/>
    <col min="22" max="22" width="19.28515625" bestFit="1" customWidth="1"/>
    <col min="23" max="23" width="34.7109375" bestFit="1" customWidth="1"/>
  </cols>
  <sheetData>
    <row r="1" spans="1:23" ht="33" customHeight="1" x14ac:dyDescent="0.25">
      <c r="I1" s="39" t="s">
        <v>86</v>
      </c>
      <c r="J1" s="39"/>
      <c r="K1" s="39" t="s">
        <v>87</v>
      </c>
      <c r="L1" s="39"/>
      <c r="M1" s="39" t="s">
        <v>88</v>
      </c>
      <c r="N1" s="39"/>
      <c r="O1" s="43" t="s">
        <v>102</v>
      </c>
      <c r="P1" s="43"/>
      <c r="Q1" s="43"/>
      <c r="R1" s="43"/>
      <c r="S1" s="43"/>
      <c r="T1" s="43"/>
      <c r="U1" s="43"/>
      <c r="V1" s="43"/>
      <c r="W1" s="43"/>
    </row>
    <row r="2" spans="1:23" s="2" customFormat="1" x14ac:dyDescent="0.25">
      <c r="A2" s="4" t="s">
        <v>2</v>
      </c>
      <c r="B2" s="4" t="s">
        <v>57</v>
      </c>
      <c r="C2" s="4" t="s">
        <v>58</v>
      </c>
      <c r="D2" s="4" t="s">
        <v>106</v>
      </c>
      <c r="E2" s="4" t="s">
        <v>69</v>
      </c>
      <c r="F2" s="4" t="s">
        <v>67</v>
      </c>
      <c r="G2" s="4" t="s">
        <v>72</v>
      </c>
      <c r="H2" s="4" t="s">
        <v>68</v>
      </c>
      <c r="I2" s="4" t="s">
        <v>74</v>
      </c>
      <c r="J2" s="4" t="s">
        <v>85</v>
      </c>
      <c r="K2" s="4" t="s">
        <v>74</v>
      </c>
      <c r="L2" s="4" t="s">
        <v>85</v>
      </c>
      <c r="M2" s="4" t="s">
        <v>74</v>
      </c>
      <c r="N2" s="4" t="s">
        <v>85</v>
      </c>
      <c r="O2" s="5" t="s">
        <v>69</v>
      </c>
      <c r="P2" s="5" t="s">
        <v>89</v>
      </c>
      <c r="Q2" s="5" t="s">
        <v>90</v>
      </c>
      <c r="R2" s="6" t="s">
        <v>91</v>
      </c>
      <c r="S2" s="6" t="s">
        <v>92</v>
      </c>
      <c r="T2" s="6" t="s">
        <v>93</v>
      </c>
      <c r="U2" s="6" t="s">
        <v>96</v>
      </c>
      <c r="V2" s="14" t="s">
        <v>94</v>
      </c>
      <c r="W2" s="14" t="s">
        <v>95</v>
      </c>
    </row>
    <row r="3" spans="1:23" x14ac:dyDescent="0.25">
      <c r="A3" s="7">
        <v>1</v>
      </c>
      <c r="B3" s="7" t="s">
        <v>59</v>
      </c>
      <c r="C3" s="7" t="s">
        <v>107</v>
      </c>
      <c r="D3" s="7">
        <v>4.6900000000000004</v>
      </c>
      <c r="E3" s="7">
        <v>125</v>
      </c>
      <c r="F3" s="8" t="s">
        <v>70</v>
      </c>
      <c r="G3" s="7">
        <v>128</v>
      </c>
      <c r="H3" s="9" t="s">
        <v>73</v>
      </c>
      <c r="I3" s="10" t="s">
        <v>75</v>
      </c>
      <c r="J3" s="10" t="str">
        <f>LEFT(HEX2BIN(RIGHT(I3,2),8), 4) &amp; " " &amp; RIGHT(HEX2BIN(RIGHT(I3,2),8), 4)</f>
        <v>0111 0010</v>
      </c>
      <c r="K3" s="10" t="s">
        <v>79</v>
      </c>
      <c r="L3" s="10" t="str">
        <f>LEFT(HEX2BIN(RIGHT(K3,2),8), 4) &amp; " " &amp; RIGHT(HEX2BIN(RIGHT(K3,2),8), 4)</f>
        <v>0111 0100</v>
      </c>
      <c r="M3" s="10" t="s">
        <v>83</v>
      </c>
      <c r="N3" s="10" t="str">
        <f>LEFT(HEX2BIN(RIGHT(M3,2),8), 4) &amp; " " &amp; RIGHT(HEX2BIN(RIGHT(M3,2),8), 4)</f>
        <v>0000 0100</v>
      </c>
      <c r="O3" s="11">
        <v>125</v>
      </c>
      <c r="P3" s="16" t="s">
        <v>70</v>
      </c>
      <c r="Q3" s="11" t="s">
        <v>97</v>
      </c>
      <c r="R3" s="12">
        <v>128</v>
      </c>
      <c r="S3" s="12" t="s">
        <v>98</v>
      </c>
      <c r="T3" s="12" t="s">
        <v>99</v>
      </c>
      <c r="U3" s="12">
        <v>0</v>
      </c>
      <c r="V3" s="15" t="s">
        <v>100</v>
      </c>
      <c r="W3" s="15" t="s">
        <v>101</v>
      </c>
    </row>
    <row r="4" spans="1:23" x14ac:dyDescent="0.25">
      <c r="A4" s="7">
        <v>2</v>
      </c>
      <c r="B4" s="7" t="s">
        <v>60</v>
      </c>
      <c r="C4" s="7" t="s">
        <v>105</v>
      </c>
      <c r="D4" s="7">
        <v>18.89</v>
      </c>
      <c r="E4" s="7">
        <v>500</v>
      </c>
      <c r="F4" s="8" t="s">
        <v>70</v>
      </c>
      <c r="G4" s="7">
        <v>128</v>
      </c>
      <c r="H4" s="9" t="s">
        <v>73</v>
      </c>
      <c r="I4" s="10" t="s">
        <v>76</v>
      </c>
      <c r="J4" s="10" t="str">
        <f t="shared" ref="J4:J10" si="0">LEFT(HEX2BIN(RIGHT(I4,2),8), 4) &amp; " " &amp; RIGHT(HEX2BIN(RIGHT(I4,2),8), 4)</f>
        <v>1001 0010</v>
      </c>
      <c r="K4" s="10" t="s">
        <v>79</v>
      </c>
      <c r="L4" s="10" t="str">
        <f t="shared" ref="L4:L10" si="1">LEFT(HEX2BIN(RIGHT(K4,2),8), 4) &amp; " " &amp; RIGHT(HEX2BIN(RIGHT(K4,2),8), 4)</f>
        <v>0111 0100</v>
      </c>
      <c r="M4" s="10" t="s">
        <v>83</v>
      </c>
      <c r="N4" s="10" t="str">
        <f t="shared" ref="N4:N10" si="2">LEFT(HEX2BIN(RIGHT(M4,2),8), 4) &amp; " " &amp; RIGHT(HEX2BIN(RIGHT(M4,2),8), 4)</f>
        <v>0000 0100</v>
      </c>
      <c r="O4" s="11">
        <v>500</v>
      </c>
      <c r="P4" s="16" t="s">
        <v>70</v>
      </c>
      <c r="Q4" s="11" t="s">
        <v>97</v>
      </c>
      <c r="R4" s="12">
        <v>128</v>
      </c>
      <c r="S4" s="12" t="s">
        <v>98</v>
      </c>
      <c r="T4" s="12" t="s">
        <v>99</v>
      </c>
      <c r="U4" s="12">
        <v>0</v>
      </c>
      <c r="V4" s="15" t="s">
        <v>100</v>
      </c>
      <c r="W4" s="15" t="s">
        <v>101</v>
      </c>
    </row>
    <row r="5" spans="1:23" x14ac:dyDescent="0.25">
      <c r="A5" s="7">
        <v>3</v>
      </c>
      <c r="B5" s="7" t="s">
        <v>61</v>
      </c>
      <c r="C5" s="7" t="s">
        <v>113</v>
      </c>
      <c r="D5" s="7">
        <v>0.19</v>
      </c>
      <c r="E5" s="7">
        <v>31.25</v>
      </c>
      <c r="F5" s="13" t="s">
        <v>71</v>
      </c>
      <c r="G5" s="7">
        <v>512</v>
      </c>
      <c r="H5" s="9" t="s">
        <v>73</v>
      </c>
      <c r="I5" s="10" t="s">
        <v>77</v>
      </c>
      <c r="J5" s="10" t="str">
        <f t="shared" si="0"/>
        <v>0100 1000</v>
      </c>
      <c r="K5" s="10" t="s">
        <v>80</v>
      </c>
      <c r="L5" s="10" t="str">
        <f t="shared" si="1"/>
        <v>1001 0100</v>
      </c>
      <c r="M5" s="10" t="s">
        <v>83</v>
      </c>
      <c r="N5" s="10" t="str">
        <f t="shared" si="2"/>
        <v>0000 0100</v>
      </c>
      <c r="O5" s="11">
        <v>31.25</v>
      </c>
      <c r="P5" s="16" t="s">
        <v>71</v>
      </c>
      <c r="Q5" s="11" t="s">
        <v>97</v>
      </c>
      <c r="R5" s="12">
        <v>512</v>
      </c>
      <c r="S5" s="12" t="s">
        <v>98</v>
      </c>
      <c r="T5" s="12" t="s">
        <v>99</v>
      </c>
      <c r="U5" s="12">
        <v>0</v>
      </c>
      <c r="V5" s="15" t="s">
        <v>100</v>
      </c>
      <c r="W5" s="15" t="s">
        <v>101</v>
      </c>
    </row>
    <row r="6" spans="1:23" x14ac:dyDescent="0.25">
      <c r="A6" s="7">
        <v>4</v>
      </c>
      <c r="B6" s="7" t="s">
        <v>62</v>
      </c>
      <c r="C6" s="7" t="s">
        <v>117</v>
      </c>
      <c r="D6" s="7">
        <v>0.13</v>
      </c>
      <c r="E6" s="7">
        <v>125</v>
      </c>
      <c r="F6" s="13" t="s">
        <v>71</v>
      </c>
      <c r="G6" s="7">
        <v>4096</v>
      </c>
      <c r="H6" s="9" t="s">
        <v>73</v>
      </c>
      <c r="I6" s="10" t="s">
        <v>78</v>
      </c>
      <c r="J6" s="10" t="str">
        <f t="shared" si="0"/>
        <v>0111 1000</v>
      </c>
      <c r="K6" s="10" t="s">
        <v>81</v>
      </c>
      <c r="L6" s="10" t="str">
        <f t="shared" si="1"/>
        <v>1100 0100</v>
      </c>
      <c r="M6" s="10" t="s">
        <v>84</v>
      </c>
      <c r="N6" s="10" t="str">
        <f t="shared" si="2"/>
        <v>0000 1100</v>
      </c>
      <c r="O6" s="11">
        <v>125</v>
      </c>
      <c r="P6" s="16" t="s">
        <v>71</v>
      </c>
      <c r="Q6" s="11" t="s">
        <v>97</v>
      </c>
      <c r="R6" s="12">
        <v>4096</v>
      </c>
      <c r="S6" s="12" t="s">
        <v>98</v>
      </c>
      <c r="T6" s="12" t="s">
        <v>99</v>
      </c>
      <c r="U6" s="12">
        <v>0</v>
      </c>
      <c r="V6" s="15" t="s">
        <v>104</v>
      </c>
      <c r="W6" s="15" t="s">
        <v>101</v>
      </c>
    </row>
    <row r="7" spans="1:23" x14ac:dyDescent="0.25">
      <c r="A7" s="7">
        <v>5</v>
      </c>
      <c r="B7" s="7" t="s">
        <v>63</v>
      </c>
      <c r="C7" s="7" t="s">
        <v>65</v>
      </c>
      <c r="D7" s="7"/>
      <c r="E7" s="7">
        <v>125</v>
      </c>
      <c r="F7" s="13" t="s">
        <v>70</v>
      </c>
      <c r="G7" s="7">
        <v>2048</v>
      </c>
      <c r="H7" s="9" t="s">
        <v>73</v>
      </c>
      <c r="I7" s="10" t="s">
        <v>75</v>
      </c>
      <c r="J7" s="10" t="str">
        <f t="shared" si="0"/>
        <v>0111 0010</v>
      </c>
      <c r="K7" s="10" t="s">
        <v>82</v>
      </c>
      <c r="L7" s="10" t="str">
        <f t="shared" si="1"/>
        <v>1011 0100</v>
      </c>
      <c r="M7" s="10" t="s">
        <v>83</v>
      </c>
      <c r="N7" s="10" t="str">
        <f t="shared" si="2"/>
        <v>0000 0100</v>
      </c>
      <c r="O7" s="11">
        <v>125</v>
      </c>
      <c r="P7" s="17" t="s">
        <v>70</v>
      </c>
      <c r="Q7" s="11" t="s">
        <v>97</v>
      </c>
      <c r="R7" s="12">
        <v>2048</v>
      </c>
      <c r="S7" s="12" t="s">
        <v>98</v>
      </c>
      <c r="T7" s="12" t="s">
        <v>99</v>
      </c>
      <c r="U7" s="12">
        <v>0</v>
      </c>
      <c r="V7" s="15" t="s">
        <v>100</v>
      </c>
      <c r="W7" s="15" t="s">
        <v>101</v>
      </c>
    </row>
    <row r="8" spans="1:23" x14ac:dyDescent="0.25">
      <c r="A8" s="7">
        <v>6</v>
      </c>
      <c r="B8" s="7" t="s">
        <v>64</v>
      </c>
      <c r="C8" s="7" t="s">
        <v>66</v>
      </c>
      <c r="D8" s="7"/>
      <c r="E8" s="7">
        <v>31.25</v>
      </c>
      <c r="F8" s="13" t="s">
        <v>70</v>
      </c>
      <c r="G8" s="7">
        <v>4096</v>
      </c>
      <c r="H8" s="9" t="s">
        <v>73</v>
      </c>
      <c r="I8" s="10" t="s">
        <v>77</v>
      </c>
      <c r="J8" s="10" t="str">
        <f t="shared" si="0"/>
        <v>0100 1000</v>
      </c>
      <c r="K8" s="10" t="s">
        <v>81</v>
      </c>
      <c r="L8" s="10" t="str">
        <f t="shared" si="1"/>
        <v>1100 0100</v>
      </c>
      <c r="M8" s="10" t="s">
        <v>83</v>
      </c>
      <c r="N8" s="10" t="str">
        <f t="shared" si="2"/>
        <v>0000 0100</v>
      </c>
      <c r="O8" s="11">
        <v>31.25</v>
      </c>
      <c r="P8" s="16" t="s">
        <v>70</v>
      </c>
      <c r="Q8" s="11" t="s">
        <v>97</v>
      </c>
      <c r="R8" s="12">
        <v>4096</v>
      </c>
      <c r="S8" s="12" t="s">
        <v>98</v>
      </c>
      <c r="T8" s="12" t="s">
        <v>99</v>
      </c>
      <c r="U8" s="12">
        <v>0</v>
      </c>
      <c r="V8" s="15" t="s">
        <v>100</v>
      </c>
      <c r="W8" s="15" t="s">
        <v>101</v>
      </c>
    </row>
    <row r="9" spans="1:23" x14ac:dyDescent="0.25">
      <c r="A9" s="7"/>
      <c r="B9" s="7" t="s">
        <v>108</v>
      </c>
      <c r="C9" s="7" t="s">
        <v>109</v>
      </c>
      <c r="D9" s="7">
        <v>1.2</v>
      </c>
      <c r="E9" s="7">
        <v>250</v>
      </c>
      <c r="F9" s="13" t="s">
        <v>110</v>
      </c>
      <c r="G9" s="7">
        <v>1024</v>
      </c>
      <c r="H9" s="9" t="s">
        <v>73</v>
      </c>
      <c r="I9" s="10" t="s">
        <v>114</v>
      </c>
      <c r="J9" s="10" t="str">
        <f t="shared" si="0"/>
        <v>1000 0010</v>
      </c>
      <c r="K9" s="10" t="s">
        <v>116</v>
      </c>
      <c r="L9" s="10" t="str">
        <f t="shared" si="1"/>
        <v>1010 0100</v>
      </c>
      <c r="M9" s="10" t="s">
        <v>83</v>
      </c>
      <c r="N9" s="10" t="str">
        <f t="shared" si="2"/>
        <v>0000 0100</v>
      </c>
      <c r="O9" s="11">
        <v>250</v>
      </c>
      <c r="P9" s="16" t="s">
        <v>110</v>
      </c>
      <c r="Q9" s="11" t="s">
        <v>97</v>
      </c>
      <c r="R9" s="12">
        <v>1024</v>
      </c>
      <c r="S9" s="12" t="s">
        <v>98</v>
      </c>
      <c r="T9" s="12" t="s">
        <v>99</v>
      </c>
      <c r="U9" s="12">
        <v>0</v>
      </c>
      <c r="V9" s="15" t="s">
        <v>100</v>
      </c>
      <c r="W9" s="15" t="s">
        <v>101</v>
      </c>
    </row>
    <row r="10" spans="1:23" x14ac:dyDescent="0.25">
      <c r="A10" s="7"/>
      <c r="B10" s="7" t="s">
        <v>111</v>
      </c>
      <c r="C10" s="7" t="s">
        <v>112</v>
      </c>
      <c r="D10" s="7">
        <v>0.75</v>
      </c>
      <c r="E10" s="7">
        <v>250</v>
      </c>
      <c r="F10" s="13" t="s">
        <v>103</v>
      </c>
      <c r="G10" s="7">
        <v>2048</v>
      </c>
      <c r="H10" s="9" t="s">
        <v>73</v>
      </c>
      <c r="I10" s="10" t="s">
        <v>115</v>
      </c>
      <c r="J10" s="10" t="str">
        <f t="shared" si="0"/>
        <v>1000 0100</v>
      </c>
      <c r="K10" s="10" t="s">
        <v>82</v>
      </c>
      <c r="L10" s="10" t="str">
        <f t="shared" si="1"/>
        <v>1011 0100</v>
      </c>
      <c r="M10" s="10" t="s">
        <v>83</v>
      </c>
      <c r="N10" s="10" t="str">
        <f t="shared" si="2"/>
        <v>0000 0100</v>
      </c>
      <c r="O10" s="11">
        <v>250</v>
      </c>
      <c r="P10" s="16" t="s">
        <v>103</v>
      </c>
      <c r="Q10" s="11" t="s">
        <v>97</v>
      </c>
      <c r="R10" s="12">
        <v>2048</v>
      </c>
      <c r="S10" s="12" t="s">
        <v>98</v>
      </c>
      <c r="T10" s="12" t="s">
        <v>99</v>
      </c>
      <c r="U10" s="12">
        <v>0</v>
      </c>
      <c r="V10" s="15" t="s">
        <v>100</v>
      </c>
      <c r="W10" s="15" t="s">
        <v>101</v>
      </c>
    </row>
    <row r="13" spans="1:23" s="3" customFormat="1" x14ac:dyDescent="0.25">
      <c r="A13" s="4" t="s">
        <v>2</v>
      </c>
      <c r="B13" s="4" t="s">
        <v>57</v>
      </c>
      <c r="C13" s="4" t="s">
        <v>58</v>
      </c>
      <c r="D13" s="4" t="s">
        <v>106</v>
      </c>
      <c r="E13" s="4" t="s">
        <v>69</v>
      </c>
      <c r="F13" s="4" t="s">
        <v>67</v>
      </c>
      <c r="G13" s="4" t="s">
        <v>72</v>
      </c>
      <c r="H13" s="4" t="s">
        <v>68</v>
      </c>
      <c r="I13" s="4" t="s">
        <v>118</v>
      </c>
      <c r="J13" s="4" t="s">
        <v>119</v>
      </c>
      <c r="K13" s="4" t="s">
        <v>120</v>
      </c>
      <c r="L13" s="44" t="s">
        <v>121</v>
      </c>
      <c r="M13" s="44"/>
      <c r="N13" s="44"/>
      <c r="O13" s="44"/>
      <c r="P13" s="44"/>
      <c r="Q13" s="44"/>
    </row>
    <row r="14" spans="1:23" ht="78" customHeight="1" x14ac:dyDescent="0.25">
      <c r="A14" s="7">
        <v>1</v>
      </c>
      <c r="B14" s="7" t="s">
        <v>60</v>
      </c>
      <c r="C14" s="7" t="str">
        <f>VLOOKUP($B14,$B$3:$N$10,2,FALSE)</f>
        <v>Short/Fast</v>
      </c>
      <c r="D14" s="7">
        <f>VLOOKUP($B14,$B$3:$N$10,3,FALSE)</f>
        <v>18.89</v>
      </c>
      <c r="E14" s="7">
        <f>VLOOKUP($B14,$B$3:$N$10,4,FALSE)</f>
        <v>500</v>
      </c>
      <c r="F14" s="7" t="str">
        <f>VLOOKUP($B14,$B$3:$N$10,5,FALSE)</f>
        <v>4/5</v>
      </c>
      <c r="G14" s="7">
        <f>VLOOKUP($B14,$B$3:$N$10,6,FALSE)</f>
        <v>128</v>
      </c>
      <c r="H14" s="7" t="str">
        <f>VLOOKUP($B14,$B$3:$N$10,7,FALSE)</f>
        <v>on</v>
      </c>
      <c r="I14" s="7" t="str">
        <f>VLOOKUP($B14,$B$3:$N$10,8,FALSE)</f>
        <v>0x92</v>
      </c>
      <c r="J14" s="7" t="str">
        <f>VLOOKUP($B14,$B$3:$N$10,10,FALSE)</f>
        <v>0x74</v>
      </c>
      <c r="K14" s="7" t="str">
        <f>VLOOKUP($B14,$B$3:$N$10,12,FALSE)</f>
        <v>0x04</v>
      </c>
      <c r="L14" s="40" t="str">
        <f>"    if profile == " &amp; A14 &amp; ":" &amp; CHAR(13) &amp; CHAR(10) &amp;
"        modemPreset = (" &amp; I14 &amp; ", " &amp; J14 &amp; ", " &amp; K14 &amp; ")  # Bw = " &amp; E14 &amp; "kHz, Cr = " &amp; F14 &amp; "," &amp; CHAR(13) &amp; CHAR(10) &amp;
"        #   Sf = " &amp; G14 &amp; "chips/symbol, CRC on." &amp; CHAR(13) &amp; CHAR(10) &amp;
"        modemPresetConfig = """ &amp; B14 &amp; """" &amp; CHAR(13) &amp; CHAR(10) &amp;
"        modemPresetDescription = """ &amp; C14 &amp; """"</f>
        <v xml:space="preserve">    if profile == 1:_x000D_
        modemPreset = (0x92, 0x74, 0x04)  # Bw = 500kHz, Cr = 4/5,_x000D_
        #   Sf = 128chips/symbol, CRC on._x000D_
        modemPresetConfig = "Bw500Cr45Sf128"_x000D_
        modemPresetDescription = "Short/Fast"</v>
      </c>
      <c r="M14" s="41"/>
      <c r="N14" s="41"/>
      <c r="O14" s="41"/>
      <c r="P14" s="41"/>
      <c r="Q14" s="42"/>
    </row>
    <row r="15" spans="1:23" ht="78" customHeight="1" x14ac:dyDescent="0.25">
      <c r="A15" s="7">
        <v>2</v>
      </c>
      <c r="B15" s="7" t="s">
        <v>59</v>
      </c>
      <c r="C15" s="7" t="str">
        <f t="shared" ref="C15:C19" si="3">VLOOKUP($B15,$B$3:$N$10,2,FALSE)</f>
        <v>Short/Slow</v>
      </c>
      <c r="D15" s="7">
        <f t="shared" ref="D15:D19" si="4">VLOOKUP($B15,$B$3:$N$10,3,FALSE)</f>
        <v>4.6900000000000004</v>
      </c>
      <c r="E15" s="7">
        <f t="shared" ref="E15:E19" si="5">VLOOKUP($B15,$B$3:$N$10,4,FALSE)</f>
        <v>125</v>
      </c>
      <c r="F15" s="7" t="str">
        <f t="shared" ref="F15:F19" si="6">VLOOKUP($B15,$B$3:$N$10,5,FALSE)</f>
        <v>4/5</v>
      </c>
      <c r="G15" s="7">
        <f t="shared" ref="G15:G19" si="7">VLOOKUP($B15,$B$3:$N$10,6,FALSE)</f>
        <v>128</v>
      </c>
      <c r="H15" s="7" t="str">
        <f t="shared" ref="H15:H19" si="8">VLOOKUP($B15,$B$3:$N$10,7,FALSE)</f>
        <v>on</v>
      </c>
      <c r="I15" s="7" t="str">
        <f t="shared" ref="I15:I19" si="9">VLOOKUP($B15,$B$3:$N$10,8,FALSE)</f>
        <v>0x72</v>
      </c>
      <c r="J15" s="7" t="str">
        <f t="shared" ref="J15:J19" si="10">VLOOKUP($B15,$B$3:$N$10,10,FALSE)</f>
        <v>0x74</v>
      </c>
      <c r="K15" s="7" t="str">
        <f t="shared" ref="K15:K19" si="11">VLOOKUP($B15,$B$3:$N$10,12,FALSE)</f>
        <v>0x04</v>
      </c>
      <c r="L15" s="40" t="str">
        <f t="shared" ref="L15:L19" si="12">"    if profile == " &amp; A15 &amp; ":" &amp; CHAR(13) &amp; CHAR(10) &amp;
"        modemPreset = (" &amp; I15 &amp; ", " &amp; J15 &amp; ", " &amp; K15 &amp; ")  # Bw = " &amp; E15 &amp; "kHz, Cr = " &amp; F15 &amp; "," &amp; CHAR(13) &amp; CHAR(10) &amp;
"        #   Sf = " &amp; G15 &amp; "chips/symbol, CRC on." &amp; CHAR(13) &amp; CHAR(10) &amp;
"        modemPresetConfig = """ &amp; B15 &amp; """" &amp; CHAR(13) &amp; CHAR(10) &amp;
"        modemPresetDescription = """ &amp; C15 &amp; """"</f>
        <v xml:space="preserve">    if profile == 2:_x000D_
        modemPreset = (0x72, 0x74, 0x04)  # Bw = 125kHz, Cr = 4/5,_x000D_
        #   Sf = 128chips/symbol, CRC on._x000D_
        modemPresetConfig = "Bw125Cr45Sf128"_x000D_
        modemPresetDescription = "Short/Slow"</v>
      </c>
      <c r="M15" s="41"/>
      <c r="N15" s="41"/>
      <c r="O15" s="41"/>
      <c r="P15" s="41"/>
      <c r="Q15" s="42"/>
    </row>
    <row r="16" spans="1:23" ht="78" customHeight="1" x14ac:dyDescent="0.25">
      <c r="A16" s="7">
        <v>3</v>
      </c>
      <c r="B16" s="18" t="s">
        <v>108</v>
      </c>
      <c r="C16" s="7" t="str">
        <f t="shared" si="3"/>
        <v>Medium/Fast</v>
      </c>
      <c r="D16" s="7">
        <f t="shared" si="4"/>
        <v>1.2</v>
      </c>
      <c r="E16" s="7">
        <f t="shared" si="5"/>
        <v>250</v>
      </c>
      <c r="F16" s="7" t="str">
        <f t="shared" si="6"/>
        <v>4/7</v>
      </c>
      <c r="G16" s="7">
        <f t="shared" si="7"/>
        <v>1024</v>
      </c>
      <c r="H16" s="7" t="str">
        <f t="shared" si="8"/>
        <v>on</v>
      </c>
      <c r="I16" s="7" t="str">
        <f t="shared" si="9"/>
        <v>0x82</v>
      </c>
      <c r="J16" s="7" t="str">
        <f t="shared" si="10"/>
        <v>0xA4</v>
      </c>
      <c r="K16" s="7" t="str">
        <f t="shared" si="11"/>
        <v>0x04</v>
      </c>
      <c r="L16" s="40" t="str">
        <f t="shared" si="12"/>
        <v xml:space="preserve">    if profile == 3:_x000D_
        modemPreset = (0x82, 0xA4, 0x04)  # Bw = 250kHz, Cr = 4/7,_x000D_
        #   Sf = 1024chips/symbol, CRC on._x000D_
        modemPresetConfig = "Bw250Cr47Sf1024"_x000D_
        modemPresetDescription = "Medium/Fast"</v>
      </c>
      <c r="M16" s="41"/>
      <c r="N16" s="41"/>
      <c r="O16" s="41"/>
      <c r="P16" s="41"/>
      <c r="Q16" s="42"/>
    </row>
    <row r="17" spans="1:17" ht="78" customHeight="1" x14ac:dyDescent="0.25">
      <c r="A17" s="7">
        <v>4</v>
      </c>
      <c r="B17" s="18" t="s">
        <v>111</v>
      </c>
      <c r="C17" s="7" t="str">
        <f t="shared" si="3"/>
        <v>Medium/Slow</v>
      </c>
      <c r="D17" s="7">
        <f t="shared" si="4"/>
        <v>0.75</v>
      </c>
      <c r="E17" s="7">
        <f t="shared" si="5"/>
        <v>250</v>
      </c>
      <c r="F17" s="7" t="str">
        <f t="shared" si="6"/>
        <v>4/6</v>
      </c>
      <c r="G17" s="7">
        <f t="shared" si="7"/>
        <v>2048</v>
      </c>
      <c r="H17" s="7" t="str">
        <f t="shared" si="8"/>
        <v>on</v>
      </c>
      <c r="I17" s="7" t="str">
        <f t="shared" si="9"/>
        <v>0x84</v>
      </c>
      <c r="J17" s="7" t="str">
        <f t="shared" si="10"/>
        <v>0xB4</v>
      </c>
      <c r="K17" s="7" t="str">
        <f t="shared" si="11"/>
        <v>0x04</v>
      </c>
      <c r="L17" s="40" t="str">
        <f t="shared" si="12"/>
        <v xml:space="preserve">    if profile == 4:_x000D_
        modemPreset = (0x84, 0xB4, 0x04)  # Bw = 250kHz, Cr = 4/6,_x000D_
        #   Sf = 2048chips/symbol, CRC on._x000D_
        modemPresetConfig = "Bw250Cr46Sf2048"_x000D_
        modemPresetDescription = "Medium/Slow"</v>
      </c>
      <c r="M17" s="41"/>
      <c r="N17" s="41"/>
      <c r="O17" s="41"/>
      <c r="P17" s="41"/>
      <c r="Q17" s="42"/>
    </row>
    <row r="18" spans="1:17" ht="78" customHeight="1" x14ac:dyDescent="0.25">
      <c r="A18" s="7">
        <v>5</v>
      </c>
      <c r="B18" s="18" t="s">
        <v>61</v>
      </c>
      <c r="C18" s="7" t="str">
        <f t="shared" si="3"/>
        <v>Long/Fast</v>
      </c>
      <c r="D18" s="7">
        <f t="shared" si="4"/>
        <v>0.19</v>
      </c>
      <c r="E18" s="7">
        <f t="shared" si="5"/>
        <v>31.25</v>
      </c>
      <c r="F18" s="7" t="str">
        <f t="shared" si="6"/>
        <v>4/8</v>
      </c>
      <c r="G18" s="7">
        <f t="shared" si="7"/>
        <v>512</v>
      </c>
      <c r="H18" s="7" t="str">
        <f t="shared" si="8"/>
        <v>on</v>
      </c>
      <c r="I18" s="7" t="str">
        <f t="shared" si="9"/>
        <v>0x48</v>
      </c>
      <c r="J18" s="7" t="str">
        <f t="shared" si="10"/>
        <v>0x94</v>
      </c>
      <c r="K18" s="7" t="str">
        <f t="shared" si="11"/>
        <v>0x04</v>
      </c>
      <c r="L18" s="40" t="str">
        <f t="shared" si="12"/>
        <v xml:space="preserve">    if profile == 5:_x000D_
        modemPreset = (0x48, 0x94, 0x04)  # Bw = 31.25kHz, Cr = 4/8,_x000D_
        #   Sf = 512chips/symbol, CRC on._x000D_
        modemPresetConfig = "Bw31_25Cr48Sf512"_x000D_
        modemPresetDescription = "Long/Fast"</v>
      </c>
      <c r="M18" s="41"/>
      <c r="N18" s="41"/>
      <c r="O18" s="41"/>
      <c r="P18" s="41"/>
      <c r="Q18" s="42"/>
    </row>
    <row r="19" spans="1:17" ht="78" customHeight="1" x14ac:dyDescent="0.25">
      <c r="A19" s="7">
        <v>6</v>
      </c>
      <c r="B19" s="18" t="s">
        <v>62</v>
      </c>
      <c r="C19" s="7" t="str">
        <f t="shared" si="3"/>
        <v>Long/Slow</v>
      </c>
      <c r="D19" s="7">
        <f t="shared" si="4"/>
        <v>0.13</v>
      </c>
      <c r="E19" s="7">
        <f t="shared" si="5"/>
        <v>125</v>
      </c>
      <c r="F19" s="7" t="str">
        <f t="shared" si="6"/>
        <v>4/8</v>
      </c>
      <c r="G19" s="7">
        <f t="shared" si="7"/>
        <v>4096</v>
      </c>
      <c r="H19" s="7" t="str">
        <f t="shared" si="8"/>
        <v>on</v>
      </c>
      <c r="I19" s="7" t="str">
        <f t="shared" si="9"/>
        <v>0x78</v>
      </c>
      <c r="J19" s="7" t="str">
        <f t="shared" si="10"/>
        <v>0xC4</v>
      </c>
      <c r="K19" s="7" t="str">
        <f t="shared" si="11"/>
        <v>0x0C</v>
      </c>
      <c r="L19" s="40" t="str">
        <f t="shared" si="12"/>
        <v xml:space="preserve">    if profile == 6:_x000D_
        modemPreset = (0x78, 0xC4, 0x0C)  # Bw = 125kHz, Cr = 4/8,_x000D_
        #   Sf = 4096chips/symbol, CRC on._x000D_
        modemPresetConfig = "Bw125Cr48Sf4096"_x000D_
        modemPresetDescription = "Long/Slow"</v>
      </c>
      <c r="M19" s="41"/>
      <c r="N19" s="41"/>
      <c r="O19" s="41"/>
      <c r="P19" s="41"/>
      <c r="Q19" s="42"/>
    </row>
  </sheetData>
  <mergeCells count="11">
    <mergeCell ref="I1:J1"/>
    <mergeCell ref="K1:L1"/>
    <mergeCell ref="L17:Q17"/>
    <mergeCell ref="L18:Q18"/>
    <mergeCell ref="L19:Q19"/>
    <mergeCell ref="M1:N1"/>
    <mergeCell ref="O1:W1"/>
    <mergeCell ref="L13:Q13"/>
    <mergeCell ref="L14:Q14"/>
    <mergeCell ref="L15:Q15"/>
    <mergeCell ref="L16:Q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596F-B24F-4061-904A-F8C6C6BBF4CA}">
  <dimension ref="A1:D31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2" width="9.140625" style="3"/>
  </cols>
  <sheetData>
    <row r="1" spans="1:4" x14ac:dyDescent="0.25">
      <c r="A1" s="33" t="s">
        <v>349</v>
      </c>
      <c r="B1" s="33" t="s">
        <v>348</v>
      </c>
      <c r="C1" s="33" t="s">
        <v>347</v>
      </c>
      <c r="D1" s="33" t="s">
        <v>346</v>
      </c>
    </row>
    <row r="2" spans="1:4" x14ac:dyDescent="0.25">
      <c r="A2" s="9" t="s">
        <v>345</v>
      </c>
      <c r="B2" s="9">
        <v>1</v>
      </c>
      <c r="C2" s="7">
        <v>1</v>
      </c>
      <c r="D2" s="7">
        <v>6</v>
      </c>
    </row>
    <row r="3" spans="1:4" x14ac:dyDescent="0.25">
      <c r="A3" s="9" t="s">
        <v>344</v>
      </c>
      <c r="B3" s="9">
        <v>2</v>
      </c>
      <c r="C3" s="7">
        <v>2</v>
      </c>
      <c r="D3" s="7">
        <v>6</v>
      </c>
    </row>
    <row r="4" spans="1:4" x14ac:dyDescent="0.25">
      <c r="A4" s="9" t="s">
        <v>55</v>
      </c>
      <c r="B4" s="9">
        <v>3</v>
      </c>
      <c r="C4" s="7">
        <v>3</v>
      </c>
      <c r="D4" s="7">
        <v>6</v>
      </c>
    </row>
    <row r="5" spans="1:4" x14ac:dyDescent="0.25">
      <c r="A5" s="9" t="s">
        <v>343</v>
      </c>
      <c r="B5" s="9">
        <v>4</v>
      </c>
      <c r="C5" s="7">
        <v>4</v>
      </c>
      <c r="D5" s="7">
        <v>6</v>
      </c>
    </row>
    <row r="6" spans="1:4" x14ac:dyDescent="0.25">
      <c r="A6" s="9" t="s">
        <v>342</v>
      </c>
      <c r="B6" s="9">
        <v>5</v>
      </c>
      <c r="C6" s="7">
        <v>5</v>
      </c>
      <c r="D6" s="7">
        <v>6</v>
      </c>
    </row>
    <row r="7" spans="1:4" x14ac:dyDescent="0.25">
      <c r="A7" s="9" t="s">
        <v>341</v>
      </c>
      <c r="B7" s="9">
        <v>6</v>
      </c>
      <c r="C7" s="7">
        <v>5</v>
      </c>
      <c r="D7" s="7">
        <v>3</v>
      </c>
    </row>
    <row r="8" spans="1:4" x14ac:dyDescent="0.25">
      <c r="A8" s="9" t="s">
        <v>340</v>
      </c>
      <c r="B8" s="9">
        <v>7</v>
      </c>
      <c r="C8" s="7">
        <v>4</v>
      </c>
      <c r="D8" s="7">
        <v>3</v>
      </c>
    </row>
    <row r="9" spans="1:4" x14ac:dyDescent="0.25">
      <c r="A9" s="9" t="s">
        <v>339</v>
      </c>
      <c r="B9" s="9">
        <v>8</v>
      </c>
      <c r="C9" s="7">
        <v>3</v>
      </c>
      <c r="D9" s="7">
        <v>3</v>
      </c>
    </row>
    <row r="10" spans="1:4" x14ac:dyDescent="0.25">
      <c r="A10" s="9" t="s">
        <v>338</v>
      </c>
      <c r="B10" s="9">
        <v>9</v>
      </c>
      <c r="C10" s="7">
        <v>2</v>
      </c>
      <c r="D10" s="7">
        <v>3</v>
      </c>
    </row>
    <row r="11" spans="1:4" x14ac:dyDescent="0.25">
      <c r="A11" s="9" t="s">
        <v>337</v>
      </c>
      <c r="B11" s="9">
        <v>0</v>
      </c>
      <c r="C11" s="7">
        <v>1</v>
      </c>
      <c r="D11" s="7">
        <v>3</v>
      </c>
    </row>
    <row r="12" spans="1:4" x14ac:dyDescent="0.25">
      <c r="A12" s="9" t="s">
        <v>51</v>
      </c>
      <c r="B12" s="9" t="s">
        <v>336</v>
      </c>
      <c r="C12" s="7">
        <v>1</v>
      </c>
      <c r="D12" s="7">
        <v>5</v>
      </c>
    </row>
    <row r="13" spans="1:4" x14ac:dyDescent="0.25">
      <c r="A13" s="9" t="s">
        <v>335</v>
      </c>
      <c r="B13" s="9" t="s">
        <v>334</v>
      </c>
      <c r="C13" s="7">
        <v>2</v>
      </c>
      <c r="D13" s="7">
        <v>5</v>
      </c>
    </row>
    <row r="14" spans="1:4" x14ac:dyDescent="0.25">
      <c r="A14" s="9" t="s">
        <v>54</v>
      </c>
      <c r="B14" s="9" t="s">
        <v>211</v>
      </c>
      <c r="C14" s="7">
        <v>3</v>
      </c>
      <c r="D14" s="7">
        <v>5</v>
      </c>
    </row>
    <row r="15" spans="1:4" x14ac:dyDescent="0.25">
      <c r="A15" s="9" t="s">
        <v>56</v>
      </c>
      <c r="B15" s="9" t="s">
        <v>333</v>
      </c>
      <c r="C15" s="7">
        <v>4</v>
      </c>
      <c r="D15" s="7">
        <v>5</v>
      </c>
    </row>
    <row r="16" spans="1:4" x14ac:dyDescent="0.25">
      <c r="A16" s="9" t="s">
        <v>332</v>
      </c>
      <c r="B16" s="9" t="s">
        <v>331</v>
      </c>
      <c r="C16" s="7">
        <v>5</v>
      </c>
      <c r="D16" s="7">
        <v>5</v>
      </c>
    </row>
    <row r="17" spans="1:4" x14ac:dyDescent="0.25">
      <c r="A17" s="9" t="s">
        <v>330</v>
      </c>
      <c r="B17" s="9" t="s">
        <v>329</v>
      </c>
      <c r="C17" s="7">
        <v>5</v>
      </c>
      <c r="D17" s="7">
        <v>2</v>
      </c>
    </row>
    <row r="18" spans="1:4" x14ac:dyDescent="0.25">
      <c r="A18" s="9" t="s">
        <v>328</v>
      </c>
      <c r="B18" s="9" t="s">
        <v>327</v>
      </c>
      <c r="C18" s="7">
        <v>4</v>
      </c>
      <c r="D18" s="7">
        <v>2</v>
      </c>
    </row>
    <row r="19" spans="1:4" x14ac:dyDescent="0.25">
      <c r="A19" s="9" t="s">
        <v>326</v>
      </c>
      <c r="B19" s="9" t="s">
        <v>325</v>
      </c>
      <c r="C19" s="7">
        <v>3</v>
      </c>
      <c r="D19" s="7">
        <v>2</v>
      </c>
    </row>
    <row r="20" spans="1:4" x14ac:dyDescent="0.25">
      <c r="A20" s="9" t="s">
        <v>324</v>
      </c>
      <c r="B20" s="9" t="s">
        <v>323</v>
      </c>
      <c r="C20" s="7">
        <v>2</v>
      </c>
      <c r="D20" s="7">
        <v>2</v>
      </c>
    </row>
    <row r="21" spans="1:4" x14ac:dyDescent="0.25">
      <c r="A21" s="9" t="s">
        <v>322</v>
      </c>
      <c r="B21" s="9" t="s">
        <v>321</v>
      </c>
      <c r="C21" s="7">
        <v>1</v>
      </c>
      <c r="D21" s="7">
        <v>2</v>
      </c>
    </row>
    <row r="22" spans="1:4" x14ac:dyDescent="0.25">
      <c r="A22" s="9" t="s">
        <v>320</v>
      </c>
      <c r="B22" s="9" t="s">
        <v>319</v>
      </c>
      <c r="C22" s="7">
        <v>1</v>
      </c>
      <c r="D22" s="7">
        <v>4</v>
      </c>
    </row>
    <row r="23" spans="1:4" x14ac:dyDescent="0.25">
      <c r="A23" s="9" t="s">
        <v>318</v>
      </c>
      <c r="B23" s="9" t="s">
        <v>317</v>
      </c>
      <c r="C23" s="7">
        <v>2</v>
      </c>
      <c r="D23" s="7">
        <v>4</v>
      </c>
    </row>
    <row r="24" spans="1:4" x14ac:dyDescent="0.25">
      <c r="A24" s="9" t="s">
        <v>316</v>
      </c>
      <c r="B24" s="9" t="s">
        <v>315</v>
      </c>
      <c r="C24" s="7">
        <v>3</v>
      </c>
      <c r="D24" s="7">
        <v>4</v>
      </c>
    </row>
    <row r="25" spans="1:4" x14ac:dyDescent="0.25">
      <c r="A25" s="9" t="s">
        <v>53</v>
      </c>
      <c r="B25" s="9" t="s">
        <v>314</v>
      </c>
      <c r="C25" s="7">
        <v>4</v>
      </c>
      <c r="D25" s="7">
        <v>4</v>
      </c>
    </row>
    <row r="26" spans="1:4" x14ac:dyDescent="0.25">
      <c r="A26" s="9" t="s">
        <v>313</v>
      </c>
      <c r="B26" s="13" t="s">
        <v>312</v>
      </c>
      <c r="C26" s="7">
        <v>5</v>
      </c>
      <c r="D26" s="7">
        <v>4</v>
      </c>
    </row>
    <row r="27" spans="1:4" x14ac:dyDescent="0.25">
      <c r="A27" s="9" t="s">
        <v>52</v>
      </c>
      <c r="B27" s="9" t="s">
        <v>311</v>
      </c>
      <c r="C27" s="7">
        <v>5</v>
      </c>
      <c r="D27" s="7">
        <v>1</v>
      </c>
    </row>
    <row r="28" spans="1:4" x14ac:dyDescent="0.25">
      <c r="A28" s="9" t="s">
        <v>310</v>
      </c>
      <c r="B28" s="9" t="s">
        <v>309</v>
      </c>
      <c r="C28" s="7">
        <v>4</v>
      </c>
      <c r="D28" s="7">
        <v>1</v>
      </c>
    </row>
    <row r="29" spans="1:4" x14ac:dyDescent="0.25">
      <c r="A29" s="9" t="s">
        <v>308</v>
      </c>
      <c r="B29" s="9" t="s">
        <v>307</v>
      </c>
      <c r="C29" s="7">
        <v>3</v>
      </c>
      <c r="D29" s="7">
        <v>1</v>
      </c>
    </row>
    <row r="30" spans="1:4" x14ac:dyDescent="0.25">
      <c r="A30" s="9" t="s">
        <v>306</v>
      </c>
      <c r="B30" s="9" t="s">
        <v>305</v>
      </c>
      <c r="C30" s="7">
        <v>2</v>
      </c>
      <c r="D30" s="7">
        <v>1</v>
      </c>
    </row>
    <row r="31" spans="1:4" x14ac:dyDescent="0.25">
      <c r="A31" s="9" t="s">
        <v>304</v>
      </c>
      <c r="B31" s="9" t="s">
        <v>303</v>
      </c>
      <c r="C31" s="7">
        <v>1</v>
      </c>
      <c r="D31" s="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AC1-AF3A-40D1-905F-36AB4C576775}">
  <dimension ref="A1:U65"/>
  <sheetViews>
    <sheetView topLeftCell="A34" workbookViewId="0">
      <selection activeCell="J40" sqref="J40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7.140625" bestFit="1" customWidth="1"/>
    <col min="4" max="4" width="7" bestFit="1" customWidth="1"/>
    <col min="5" max="6" width="7.140625" bestFit="1" customWidth="1"/>
    <col min="7" max="7" width="7.28515625" bestFit="1" customWidth="1"/>
    <col min="8" max="8" width="7.5703125" bestFit="1" customWidth="1"/>
    <col min="10" max="10" width="9.28515625" bestFit="1" customWidth="1"/>
    <col min="12" max="12" width="14" bestFit="1" customWidth="1"/>
    <col min="13" max="13" width="13.7109375" bestFit="1" customWidth="1"/>
    <col min="14" max="14" width="12.7109375" bestFit="1" customWidth="1"/>
    <col min="15" max="15" width="12.85546875" bestFit="1" customWidth="1"/>
    <col min="16" max="17" width="12.7109375" bestFit="1" customWidth="1"/>
    <col min="18" max="18" width="13.140625" bestFit="1" customWidth="1"/>
    <col min="19" max="19" width="12.42578125" bestFit="1" customWidth="1"/>
    <col min="20" max="20" width="14.140625" bestFit="1" customWidth="1"/>
    <col min="21" max="21" width="14.28515625" bestFit="1" customWidth="1"/>
  </cols>
  <sheetData>
    <row r="1" spans="1:21" x14ac:dyDescent="0.25">
      <c r="A1" s="44" t="s">
        <v>400</v>
      </c>
      <c r="B1" s="44"/>
      <c r="C1" s="44"/>
      <c r="D1" s="44"/>
      <c r="E1" s="44"/>
      <c r="F1" s="44"/>
      <c r="G1" s="44"/>
      <c r="H1" s="44"/>
      <c r="I1" s="44"/>
      <c r="J1" s="44"/>
      <c r="L1" s="44" t="s">
        <v>400</v>
      </c>
      <c r="M1" s="44"/>
      <c r="N1" s="44"/>
      <c r="O1" s="44"/>
      <c r="P1" s="44"/>
      <c r="Q1" s="44"/>
      <c r="R1" s="44"/>
      <c r="S1" s="44"/>
      <c r="T1" s="44"/>
      <c r="U1" s="44"/>
    </row>
    <row r="2" spans="1:21" x14ac:dyDescent="0.25">
      <c r="A2" s="9" t="s">
        <v>345</v>
      </c>
      <c r="B2" s="9" t="s">
        <v>344</v>
      </c>
      <c r="C2" s="9" t="s">
        <v>55</v>
      </c>
      <c r="D2" s="9" t="s">
        <v>343</v>
      </c>
      <c r="E2" s="9" t="s">
        <v>342</v>
      </c>
      <c r="F2" s="9" t="s">
        <v>341</v>
      </c>
      <c r="G2" s="9" t="s">
        <v>340</v>
      </c>
      <c r="H2" s="9" t="s">
        <v>339</v>
      </c>
      <c r="I2" s="9" t="s">
        <v>338</v>
      </c>
      <c r="J2" s="9" t="s">
        <v>337</v>
      </c>
      <c r="L2" s="9" t="s">
        <v>345</v>
      </c>
      <c r="M2" s="9" t="s">
        <v>344</v>
      </c>
      <c r="N2" s="9" t="s">
        <v>55</v>
      </c>
      <c r="O2" s="9" t="s">
        <v>343</v>
      </c>
      <c r="P2" s="9" t="s">
        <v>342</v>
      </c>
      <c r="Q2" s="9" t="s">
        <v>341</v>
      </c>
      <c r="R2" s="9" t="s">
        <v>340</v>
      </c>
      <c r="S2" s="9" t="s">
        <v>339</v>
      </c>
      <c r="T2" s="9" t="s">
        <v>338</v>
      </c>
      <c r="U2" s="9" t="s">
        <v>337</v>
      </c>
    </row>
    <row r="3" spans="1:21" x14ac:dyDescent="0.25">
      <c r="A3" s="9" t="s">
        <v>51</v>
      </c>
      <c r="B3" s="9" t="s">
        <v>335</v>
      </c>
      <c r="C3" s="9" t="s">
        <v>54</v>
      </c>
      <c r="D3" s="9" t="s">
        <v>56</v>
      </c>
      <c r="E3" s="9" t="s">
        <v>332</v>
      </c>
      <c r="F3" s="9" t="s">
        <v>330</v>
      </c>
      <c r="G3" s="9" t="s">
        <v>328</v>
      </c>
      <c r="H3" s="9" t="s">
        <v>326</v>
      </c>
      <c r="I3" s="9" t="s">
        <v>324</v>
      </c>
      <c r="J3" s="9" t="s">
        <v>322</v>
      </c>
      <c r="L3" s="9" t="s">
        <v>51</v>
      </c>
      <c r="M3" s="9" t="s">
        <v>335</v>
      </c>
      <c r="N3" s="9" t="s">
        <v>54</v>
      </c>
      <c r="O3" s="9" t="s">
        <v>56</v>
      </c>
      <c r="P3" s="9" t="s">
        <v>332</v>
      </c>
      <c r="Q3" s="9" t="s">
        <v>330</v>
      </c>
      <c r="R3" s="9" t="s">
        <v>328</v>
      </c>
      <c r="S3" s="9" t="s">
        <v>326</v>
      </c>
      <c r="T3" s="9" t="s">
        <v>324</v>
      </c>
      <c r="U3" s="9" t="s">
        <v>322</v>
      </c>
    </row>
    <row r="4" spans="1:21" x14ac:dyDescent="0.25">
      <c r="A4" s="9" t="s">
        <v>320</v>
      </c>
      <c r="B4" s="9" t="s">
        <v>318</v>
      </c>
      <c r="C4" s="9" t="s">
        <v>316</v>
      </c>
      <c r="D4" s="9" t="s">
        <v>53</v>
      </c>
      <c r="E4" s="9" t="s">
        <v>313</v>
      </c>
      <c r="F4" s="9" t="s">
        <v>52</v>
      </c>
      <c r="G4" s="9" t="s">
        <v>310</v>
      </c>
      <c r="H4" s="9" t="s">
        <v>308</v>
      </c>
      <c r="I4" s="9" t="s">
        <v>306</v>
      </c>
      <c r="J4" s="9" t="s">
        <v>304</v>
      </c>
      <c r="L4" s="9" t="s">
        <v>320</v>
      </c>
      <c r="M4" s="9" t="s">
        <v>318</v>
      </c>
      <c r="N4" s="9" t="s">
        <v>316</v>
      </c>
      <c r="O4" s="9" t="s">
        <v>53</v>
      </c>
      <c r="P4" s="9" t="s">
        <v>313</v>
      </c>
      <c r="Q4" s="9" t="s">
        <v>52</v>
      </c>
      <c r="R4" s="9" t="s">
        <v>310</v>
      </c>
      <c r="S4" s="9" t="s">
        <v>308</v>
      </c>
      <c r="T4" s="9" t="s">
        <v>306</v>
      </c>
      <c r="U4" s="9" t="s">
        <v>304</v>
      </c>
    </row>
    <row r="6" spans="1:21" x14ac:dyDescent="0.25">
      <c r="A6" s="44" t="s">
        <v>399</v>
      </c>
      <c r="B6" s="44"/>
      <c r="C6" s="44"/>
      <c r="D6" s="44"/>
      <c r="E6" s="44"/>
      <c r="F6" s="44"/>
      <c r="G6" s="44"/>
      <c r="H6" s="44"/>
      <c r="I6" s="44"/>
      <c r="J6" s="44"/>
      <c r="L6" s="44" t="s">
        <v>399</v>
      </c>
      <c r="M6" s="44"/>
      <c r="N6" s="44"/>
      <c r="O6" s="44"/>
      <c r="P6" s="44"/>
      <c r="Q6" s="44"/>
      <c r="R6" s="44"/>
      <c r="S6" s="44"/>
      <c r="T6" s="44"/>
      <c r="U6" s="44"/>
    </row>
    <row r="7" spans="1:21" x14ac:dyDescent="0.25">
      <c r="A7" s="48">
        <v>0</v>
      </c>
      <c r="B7" s="52">
        <v>1</v>
      </c>
      <c r="C7" s="12">
        <v>2</v>
      </c>
      <c r="D7" s="49">
        <v>3</v>
      </c>
      <c r="E7" s="15">
        <v>4</v>
      </c>
      <c r="F7" s="15">
        <v>4</v>
      </c>
      <c r="G7" s="49">
        <v>3</v>
      </c>
      <c r="H7" s="12">
        <v>2</v>
      </c>
      <c r="I7" s="52">
        <v>1</v>
      </c>
      <c r="J7" s="48">
        <v>0</v>
      </c>
      <c r="L7" s="46" t="s">
        <v>394</v>
      </c>
      <c r="M7" s="50" t="s">
        <v>395</v>
      </c>
      <c r="N7" s="53" t="s">
        <v>396</v>
      </c>
      <c r="O7" s="47" t="s">
        <v>397</v>
      </c>
      <c r="P7" s="51" t="s">
        <v>398</v>
      </c>
      <c r="Q7" s="51" t="s">
        <v>398</v>
      </c>
      <c r="R7" s="47" t="s">
        <v>397</v>
      </c>
      <c r="S7" s="53" t="s">
        <v>396</v>
      </c>
      <c r="T7" s="50" t="s">
        <v>395</v>
      </c>
      <c r="U7" s="46" t="s">
        <v>394</v>
      </c>
    </row>
    <row r="8" spans="1:21" x14ac:dyDescent="0.25">
      <c r="A8" s="48">
        <v>0</v>
      </c>
      <c r="B8" s="52">
        <v>1</v>
      </c>
      <c r="C8" s="12">
        <v>2</v>
      </c>
      <c r="D8" s="49">
        <v>3</v>
      </c>
      <c r="E8" s="15">
        <v>4</v>
      </c>
      <c r="F8" s="15">
        <v>4</v>
      </c>
      <c r="G8" s="49">
        <v>3</v>
      </c>
      <c r="H8" s="12">
        <v>2</v>
      </c>
      <c r="I8" s="52">
        <v>1</v>
      </c>
      <c r="J8" s="48">
        <v>0</v>
      </c>
      <c r="L8" s="46" t="s">
        <v>394</v>
      </c>
      <c r="M8" s="50" t="s">
        <v>395</v>
      </c>
      <c r="N8" s="53" t="s">
        <v>396</v>
      </c>
      <c r="O8" s="47" t="s">
        <v>397</v>
      </c>
      <c r="P8" s="51" t="s">
        <v>398</v>
      </c>
      <c r="Q8" s="51" t="s">
        <v>398</v>
      </c>
      <c r="R8" s="47" t="s">
        <v>397</v>
      </c>
      <c r="S8" s="53" t="s">
        <v>396</v>
      </c>
      <c r="T8" s="50" t="s">
        <v>395</v>
      </c>
      <c r="U8" s="46" t="s">
        <v>394</v>
      </c>
    </row>
    <row r="9" spans="1:21" x14ac:dyDescent="0.25">
      <c r="A9" s="48">
        <v>0</v>
      </c>
      <c r="B9" s="52">
        <v>1</v>
      </c>
      <c r="C9" s="12">
        <v>2</v>
      </c>
      <c r="D9" s="49">
        <v>3</v>
      </c>
      <c r="E9" s="15">
        <v>4</v>
      </c>
      <c r="F9" s="15">
        <v>4</v>
      </c>
      <c r="G9" s="49">
        <v>3</v>
      </c>
      <c r="H9" s="12">
        <v>2</v>
      </c>
      <c r="I9" s="52">
        <v>1</v>
      </c>
      <c r="J9" s="48">
        <v>0</v>
      </c>
      <c r="L9" s="46" t="s">
        <v>394</v>
      </c>
      <c r="M9" s="50" t="s">
        <v>395</v>
      </c>
      <c r="N9" s="53" t="s">
        <v>396</v>
      </c>
      <c r="O9" s="47" t="s">
        <v>397</v>
      </c>
      <c r="P9" s="51" t="s">
        <v>398</v>
      </c>
      <c r="Q9" s="51" t="s">
        <v>398</v>
      </c>
      <c r="R9" s="47" t="s">
        <v>397</v>
      </c>
      <c r="S9" s="53" t="s">
        <v>396</v>
      </c>
      <c r="T9" s="50" t="s">
        <v>395</v>
      </c>
      <c r="U9" s="46" t="s">
        <v>394</v>
      </c>
    </row>
    <row r="10" spans="1:21" x14ac:dyDescent="0.25"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44" t="s">
        <v>393</v>
      </c>
      <c r="B11" s="44"/>
      <c r="C11" s="44"/>
      <c r="D11" s="44"/>
      <c r="E11" s="44"/>
      <c r="F11" s="44"/>
      <c r="G11" s="44"/>
      <c r="H11" s="44"/>
      <c r="I11" s="44"/>
      <c r="J11" s="44"/>
      <c r="L11" s="44" t="s">
        <v>393</v>
      </c>
      <c r="M11" s="44"/>
      <c r="N11" s="44"/>
      <c r="O11" s="44"/>
      <c r="P11" s="44"/>
      <c r="Q11" s="44"/>
      <c r="R11" s="44"/>
      <c r="S11" s="44"/>
      <c r="T11" s="44"/>
      <c r="U11" s="44"/>
    </row>
    <row r="12" spans="1:21" x14ac:dyDescent="0.25">
      <c r="A12" s="55">
        <v>5</v>
      </c>
      <c r="B12" s="55">
        <v>5</v>
      </c>
      <c r="C12" s="55">
        <v>5</v>
      </c>
      <c r="D12" s="55">
        <v>5</v>
      </c>
      <c r="E12" s="55">
        <v>5</v>
      </c>
      <c r="F12" s="12">
        <v>2</v>
      </c>
      <c r="G12" s="12">
        <v>2</v>
      </c>
      <c r="H12" s="12">
        <v>2</v>
      </c>
      <c r="I12" s="12">
        <v>2</v>
      </c>
      <c r="J12" s="12">
        <v>2</v>
      </c>
      <c r="L12" s="54" t="s">
        <v>392</v>
      </c>
      <c r="M12" s="54" t="s">
        <v>392</v>
      </c>
      <c r="N12" s="54" t="s">
        <v>392</v>
      </c>
      <c r="O12" s="54" t="s">
        <v>392</v>
      </c>
      <c r="P12" s="54" t="s">
        <v>392</v>
      </c>
      <c r="Q12" s="53" t="s">
        <v>391</v>
      </c>
      <c r="R12" s="53" t="s">
        <v>391</v>
      </c>
      <c r="S12" s="53" t="s">
        <v>391</v>
      </c>
      <c r="T12" s="53" t="s">
        <v>391</v>
      </c>
      <c r="U12" s="53" t="s">
        <v>391</v>
      </c>
    </row>
    <row r="13" spans="1:21" x14ac:dyDescent="0.25">
      <c r="A13" s="15">
        <v>4</v>
      </c>
      <c r="B13" s="15">
        <v>4</v>
      </c>
      <c r="C13" s="15">
        <v>4</v>
      </c>
      <c r="D13" s="15">
        <v>4</v>
      </c>
      <c r="E13" s="15">
        <v>4</v>
      </c>
      <c r="F13" s="52">
        <v>1</v>
      </c>
      <c r="G13" s="52">
        <v>1</v>
      </c>
      <c r="H13" s="52">
        <v>1</v>
      </c>
      <c r="I13" s="52">
        <v>1</v>
      </c>
      <c r="J13" s="52">
        <v>1</v>
      </c>
      <c r="L13" s="51" t="s">
        <v>390</v>
      </c>
      <c r="M13" s="51" t="s">
        <v>390</v>
      </c>
      <c r="N13" s="51" t="s">
        <v>390</v>
      </c>
      <c r="O13" s="51" t="s">
        <v>390</v>
      </c>
      <c r="P13" s="51" t="s">
        <v>390</v>
      </c>
      <c r="Q13" s="50" t="s">
        <v>389</v>
      </c>
      <c r="R13" s="50" t="s">
        <v>389</v>
      </c>
      <c r="S13" s="50" t="s">
        <v>389</v>
      </c>
      <c r="T13" s="50" t="s">
        <v>389</v>
      </c>
      <c r="U13" s="50" t="s">
        <v>389</v>
      </c>
    </row>
    <row r="14" spans="1:21" x14ac:dyDescent="0.25">
      <c r="A14" s="49">
        <v>3</v>
      </c>
      <c r="B14" s="49">
        <v>3</v>
      </c>
      <c r="C14" s="49">
        <v>3</v>
      </c>
      <c r="D14" s="49">
        <v>3</v>
      </c>
      <c r="E14" s="49">
        <v>3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L14" s="47" t="s">
        <v>388</v>
      </c>
      <c r="M14" s="47" t="s">
        <v>388</v>
      </c>
      <c r="N14" s="47" t="s">
        <v>388</v>
      </c>
      <c r="O14" s="47" t="s">
        <v>388</v>
      </c>
      <c r="P14" s="47" t="s">
        <v>388</v>
      </c>
      <c r="Q14" s="46" t="s">
        <v>387</v>
      </c>
      <c r="R14" s="46" t="s">
        <v>387</v>
      </c>
      <c r="S14" s="46" t="s">
        <v>387</v>
      </c>
      <c r="T14" s="46" t="s">
        <v>387</v>
      </c>
      <c r="U14" s="46" t="s">
        <v>387</v>
      </c>
    </row>
    <row r="16" spans="1:21" x14ac:dyDescent="0.25">
      <c r="A16" s="44" t="s">
        <v>386</v>
      </c>
      <c r="B16" s="44"/>
      <c r="C16" s="44"/>
      <c r="D16" s="44"/>
      <c r="E16" s="44"/>
      <c r="F16" s="44"/>
      <c r="G16" s="44"/>
      <c r="H16" s="44"/>
      <c r="I16" s="44"/>
      <c r="J16" s="44"/>
      <c r="L16" s="44" t="s">
        <v>385</v>
      </c>
      <c r="M16" s="44"/>
      <c r="N16" s="44"/>
      <c r="O16" s="44"/>
      <c r="P16" s="44"/>
      <c r="Q16" s="44"/>
      <c r="R16" s="44"/>
      <c r="S16" s="44"/>
      <c r="T16" s="44"/>
      <c r="U16" s="44"/>
    </row>
    <row r="17" spans="1:21" x14ac:dyDescent="0.25">
      <c r="A17" s="9" t="str">
        <f>A2 &amp; " (" &amp; A7 &amp; ", " &amp; A12 &amp; ")"</f>
        <v>Q (0, 5)</v>
      </c>
      <c r="B17" s="9" t="str">
        <f>B2 &amp; " (" &amp; B7 &amp; ", " &amp; B12 &amp; ")"</f>
        <v>W (1, 5)</v>
      </c>
      <c r="C17" s="9" t="str">
        <f>C2 &amp; " (" &amp; C7 &amp; ", " &amp; C12 &amp; ")"</f>
        <v>E (2, 5)</v>
      </c>
      <c r="D17" s="9" t="str">
        <f>D2 &amp; " (" &amp; D7 &amp; ", " &amp; D12 &amp; ")"</f>
        <v>R (3, 5)</v>
      </c>
      <c r="E17" s="9" t="str">
        <f>E2 &amp; " (" &amp; E7 &amp; ", " &amp; E12 &amp; ")"</f>
        <v>T (4, 5)</v>
      </c>
      <c r="F17" s="9" t="str">
        <f>F2 &amp; " (" &amp; F7 &amp; ", " &amp; F12 &amp; ")"</f>
        <v>Y (4, 2)</v>
      </c>
      <c r="G17" s="9" t="str">
        <f>G2 &amp; " (" &amp; G7 &amp; ", " &amp; G12 &amp; ")"</f>
        <v>U (3, 2)</v>
      </c>
      <c r="H17" s="9" t="str">
        <f>H2 &amp; " (" &amp; H7 &amp; ", " &amp; H12 &amp; ")"</f>
        <v>I (2, 2)</v>
      </c>
      <c r="I17" s="9" t="str">
        <f>I2 &amp; " (" &amp; I7 &amp; ", " &amp; I12 &amp; ")"</f>
        <v>O (1, 2)</v>
      </c>
      <c r="J17" s="9" t="str">
        <f>J2 &amp; " (" &amp; J7 &amp; ", " &amp; J12 &amp; ")"</f>
        <v>P (0, 2)</v>
      </c>
      <c r="L17" s="9" t="str">
        <f>L2 &amp; " (" &amp; L7 &amp; ", " &amp; L12 &amp; ")"</f>
        <v>Q (GP1, GP22)</v>
      </c>
      <c r="M17" s="9" t="str">
        <f>M2 &amp; " (" &amp; M7 &amp; ", " &amp; M12 &amp; ")"</f>
        <v>W (GP2, GP22)</v>
      </c>
      <c r="N17" s="9" t="str">
        <f>N2 &amp; " (" &amp; N7 &amp; ", " &amp; N12 &amp; ")"</f>
        <v>E (GP3, GP22)</v>
      </c>
      <c r="O17" s="9" t="str">
        <f>O2 &amp; " (" &amp; O7 &amp; ", " &amp; O12 &amp; ")"</f>
        <v>R (GP4, GP22)</v>
      </c>
      <c r="P17" s="9" t="str">
        <f>P2 &amp; " (" &amp; P7 &amp; ", " &amp; P12 &amp; ")"</f>
        <v>T (GP5, GP22)</v>
      </c>
      <c r="Q17" s="9" t="str">
        <f>Q2 &amp; " (" &amp; Q7 &amp; ", " &amp; Q12 &amp; ")"</f>
        <v>Y (GP5, GP15)</v>
      </c>
      <c r="R17" s="9" t="str">
        <f>R2 &amp; " (" &amp; R7 &amp; ", " &amp; R12 &amp; ")"</f>
        <v>U (GP4, GP15)</v>
      </c>
      <c r="S17" s="9" t="str">
        <f>S2 &amp; " (" &amp; S7 &amp; ", " &amp; S12 &amp; ")"</f>
        <v>I (GP3, GP15)</v>
      </c>
      <c r="T17" s="9" t="str">
        <f>T2 &amp; " (" &amp; T7 &amp; ", " &amp; T12 &amp; ")"</f>
        <v>O (GP2, GP15)</v>
      </c>
      <c r="U17" s="9" t="str">
        <f>U2 &amp; " (" &amp; U7 &amp; ", " &amp; U12 &amp; ")"</f>
        <v>P (GP1, GP15)</v>
      </c>
    </row>
    <row r="18" spans="1:21" x14ac:dyDescent="0.25">
      <c r="A18" s="9" t="str">
        <f>A3 &amp; " (" &amp; A8 &amp; ", " &amp; A13 &amp; ")"</f>
        <v>A (0, 4)</v>
      </c>
      <c r="B18" s="9" t="str">
        <f>B3 &amp; " (" &amp; B8 &amp; ", " &amp; B13 &amp; ")"</f>
        <v>S (1, 4)</v>
      </c>
      <c r="C18" s="9" t="str">
        <f>C3 &amp; " (" &amp; C8 &amp; ", " &amp; C13 &amp; ")"</f>
        <v>D (2, 4)</v>
      </c>
      <c r="D18" s="9" t="str">
        <f>D3 &amp; " (" &amp; D8 &amp; ", " &amp; D13 &amp; ")"</f>
        <v>F (3, 4)</v>
      </c>
      <c r="E18" s="9" t="str">
        <f>E3 &amp; " (" &amp; E8 &amp; ", " &amp; E13 &amp; ")"</f>
        <v>G (4, 4)</v>
      </c>
      <c r="F18" s="9" t="str">
        <f>F3 &amp; " (" &amp; F8 &amp; ", " &amp; F13 &amp; ")"</f>
        <v>H (4, 1)</v>
      </c>
      <c r="G18" s="9" t="str">
        <f>G3 &amp; " (" &amp; G8 &amp; ", " &amp; G13 &amp; ")"</f>
        <v>J (3, 1)</v>
      </c>
      <c r="H18" s="9" t="str">
        <f>H3 &amp; " (" &amp; H8 &amp; ", " &amp; H13 &amp; ")"</f>
        <v>K (2, 1)</v>
      </c>
      <c r="I18" s="9" t="str">
        <f>I3 &amp; " (" &amp; I8 &amp; ", " &amp; I13 &amp; ")"</f>
        <v>L (1, 1)</v>
      </c>
      <c r="J18" s="9" t="str">
        <f>J3 &amp; " (" &amp; J8 &amp; ", " &amp; J13 &amp; ")"</f>
        <v>DEL (0, 1)</v>
      </c>
      <c r="L18" s="9" t="str">
        <f>L3 &amp; " (" &amp; L8 &amp; ", " &amp; L13 &amp; ")"</f>
        <v>A (GP1, GP7)</v>
      </c>
      <c r="M18" s="9" t="str">
        <f>M3 &amp; " (" &amp; M8 &amp; ", " &amp; M13 &amp; ")"</f>
        <v>S (GP2, GP7)</v>
      </c>
      <c r="N18" s="9" t="str">
        <f>N3 &amp; " (" &amp; N8 &amp; ", " &amp; N13 &amp; ")"</f>
        <v>D (GP3, GP7)</v>
      </c>
      <c r="O18" s="9" t="str">
        <f>O3 &amp; " (" &amp; O8 &amp; ", " &amp; O13 &amp; ")"</f>
        <v>F (GP4, GP7)</v>
      </c>
      <c r="P18" s="9" t="str">
        <f>P3 &amp; " (" &amp; P8 &amp; ", " &amp; P13 &amp; ")"</f>
        <v>G (GP5, GP7)</v>
      </c>
      <c r="Q18" s="9" t="str">
        <f>Q3 &amp; " (" &amp; Q8 &amp; ", " &amp; Q13 &amp; ")"</f>
        <v>H (GP5, GP9)</v>
      </c>
      <c r="R18" s="9" t="str">
        <f>R3 &amp; " (" &amp; R8 &amp; ", " &amp; R13 &amp; ")"</f>
        <v>J (GP4, GP9)</v>
      </c>
      <c r="S18" s="9" t="str">
        <f>S3 &amp; " (" &amp; S8 &amp; ", " &amp; S13 &amp; ")"</f>
        <v>K (GP3, GP9)</v>
      </c>
      <c r="T18" s="9" t="str">
        <f>T3 &amp; " (" &amp; T8 &amp; ", " &amp; T13 &amp; ")"</f>
        <v>L (GP2, GP9)</v>
      </c>
      <c r="U18" s="9" t="str">
        <f>U3 &amp; " (" &amp; U8 &amp; ", " &amp; U13 &amp; ")"</f>
        <v>DEL (GP1, GP9)</v>
      </c>
    </row>
    <row r="19" spans="1:21" x14ac:dyDescent="0.25">
      <c r="A19" s="9" t="str">
        <f>A4 &amp; " (" &amp; A9 &amp; ", " &amp; A14 &amp; ")"</f>
        <v>ALT (0, 3)</v>
      </c>
      <c r="B19" s="9" t="str">
        <f>B4 &amp; " (" &amp; B9 &amp; ", " &amp; B14 &amp; ")"</f>
        <v>Z (1, 3)</v>
      </c>
      <c r="C19" s="9" t="str">
        <f>C4 &amp; " (" &amp; C9 &amp; ", " &amp; C14 &amp; ")"</f>
        <v>X (2, 3)</v>
      </c>
      <c r="D19" s="9" t="str">
        <f>D4 &amp; " (" &amp; D9 &amp; ", " &amp; D14 &amp; ")"</f>
        <v>C (3, 3)</v>
      </c>
      <c r="E19" s="9" t="str">
        <f>E4 &amp; " (" &amp; E9 &amp; ", " &amp; E14 &amp; ")"</f>
        <v>V (4, 3)</v>
      </c>
      <c r="F19" s="9" t="str">
        <f>F4 &amp; " (" &amp; F9 &amp; ", " &amp; F14 &amp; ")"</f>
        <v>B (4, 0)</v>
      </c>
      <c r="G19" s="9" t="str">
        <f>G4 &amp; " (" &amp; G9 &amp; ", " &amp; G14 &amp; ")"</f>
        <v>N (3, 0)</v>
      </c>
      <c r="H19" s="9" t="str">
        <f>H4 &amp; " (" &amp; H9 &amp; ", " &amp; H14 &amp; ")"</f>
        <v>M (2, 0)</v>
      </c>
      <c r="I19" s="9" t="str">
        <f>I4 &amp; " (" &amp; I9 &amp; ", " &amp; I14 &amp; ")"</f>
        <v>SPC (1, 0)</v>
      </c>
      <c r="J19" s="9" t="str">
        <f>J4 &amp; " (" &amp; J9 &amp; ", " &amp; J14 &amp; ")"</f>
        <v>ENT (0, 0)</v>
      </c>
      <c r="L19" s="9" t="str">
        <f>L4 &amp; " (" &amp; L9 &amp; ", " &amp; L14 &amp; ")"</f>
        <v>ALT (GP1, GP8)</v>
      </c>
      <c r="M19" s="9" t="str">
        <f>M4 &amp; " (" &amp; M9 &amp; ", " &amp; M14 &amp; ")"</f>
        <v>Z (GP2, GP8)</v>
      </c>
      <c r="N19" s="9" t="str">
        <f>N4 &amp; " (" &amp; N9 &amp; ", " &amp; N14 &amp; ")"</f>
        <v>X (GP3, GP8)</v>
      </c>
      <c r="O19" s="9" t="str">
        <f>O4 &amp; " (" &amp; O9 &amp; ", " &amp; O14 &amp; ")"</f>
        <v>C (GP4, GP8)</v>
      </c>
      <c r="P19" s="9" t="str">
        <f>P4 &amp; " (" &amp; P9 &amp; ", " &amp; P14 &amp; ")"</f>
        <v>V (GP5, GP8)</v>
      </c>
      <c r="Q19" s="9" t="str">
        <f>Q4 &amp; " (" &amp; Q9 &amp; ", " &amp; Q14 &amp; ")"</f>
        <v>B (GP5, GP6)</v>
      </c>
      <c r="R19" s="9" t="str">
        <f>R4 &amp; " (" &amp; R9 &amp; ", " &amp; R14 &amp; ")"</f>
        <v>N (GP4, GP6)</v>
      </c>
      <c r="S19" s="9" t="str">
        <f>S4 &amp; " (" &amp; S9 &amp; ", " &amp; S14 &amp; ")"</f>
        <v>M (GP3, GP6)</v>
      </c>
      <c r="T19" s="9" t="str">
        <f>T4 &amp; " (" &amp; T9 &amp; ", " &amp; T14 &amp; ")"</f>
        <v>SPC (GP2, GP6)</v>
      </c>
      <c r="U19" s="9" t="str">
        <f>U4 &amp; " (" &amp; U9 &amp; ", " &amp; U14 &amp; ")"</f>
        <v>ENT (GP1, GP6)</v>
      </c>
    </row>
    <row r="21" spans="1:21" x14ac:dyDescent="0.25">
      <c r="A21" t="s">
        <v>35</v>
      </c>
    </row>
    <row r="22" spans="1:21" x14ac:dyDescent="0.25">
      <c r="A22" t="s">
        <v>384</v>
      </c>
      <c r="B22" t="s">
        <v>383</v>
      </c>
      <c r="C22" t="s">
        <v>382</v>
      </c>
      <c r="D22" t="s">
        <v>381</v>
      </c>
      <c r="E22" t="s">
        <v>380</v>
      </c>
      <c r="F22" t="s">
        <v>379</v>
      </c>
      <c r="G22" t="s">
        <v>378</v>
      </c>
      <c r="H22" t="s">
        <v>377</v>
      </c>
      <c r="I22" t="s">
        <v>376</v>
      </c>
      <c r="J22" t="s">
        <v>375</v>
      </c>
    </row>
    <row r="23" spans="1:21" x14ac:dyDescent="0.25">
      <c r="A23" t="s">
        <v>374</v>
      </c>
      <c r="B23" t="s">
        <v>373</v>
      </c>
      <c r="C23" t="s">
        <v>372</v>
      </c>
      <c r="D23" t="s">
        <v>371</v>
      </c>
      <c r="E23" t="s">
        <v>370</v>
      </c>
      <c r="F23" t="s">
        <v>369</v>
      </c>
      <c r="G23" t="s">
        <v>368</v>
      </c>
      <c r="H23" t="s">
        <v>367</v>
      </c>
      <c r="I23" t="s">
        <v>366</v>
      </c>
      <c r="J23" t="s">
        <v>365</v>
      </c>
    </row>
    <row r="24" spans="1:21" x14ac:dyDescent="0.25">
      <c r="A24" t="s">
        <v>352</v>
      </c>
      <c r="B24" t="s">
        <v>364</v>
      </c>
      <c r="C24" t="s">
        <v>363</v>
      </c>
      <c r="D24" t="s">
        <v>362</v>
      </c>
      <c r="E24" t="s">
        <v>361</v>
      </c>
      <c r="F24" t="s">
        <v>360</v>
      </c>
      <c r="G24" t="s">
        <v>359</v>
      </c>
      <c r="H24" t="s">
        <v>358</v>
      </c>
      <c r="I24" t="s">
        <v>357</v>
      </c>
      <c r="J24" t="s">
        <v>356</v>
      </c>
    </row>
    <row r="26" spans="1:21" x14ac:dyDescent="0.25">
      <c r="A26" t="s">
        <v>36</v>
      </c>
    </row>
    <row r="27" spans="1:21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0</v>
      </c>
    </row>
    <row r="28" spans="1:21" x14ac:dyDescent="0.25">
      <c r="A28" t="s">
        <v>336</v>
      </c>
      <c r="B28" s="45" t="s">
        <v>334</v>
      </c>
      <c r="C28" t="s">
        <v>211</v>
      </c>
      <c r="D28" t="s">
        <v>333</v>
      </c>
      <c r="E28" t="s">
        <v>331</v>
      </c>
      <c r="F28" s="45" t="s">
        <v>329</v>
      </c>
      <c r="G28" t="s">
        <v>327</v>
      </c>
      <c r="H28" t="s">
        <v>325</v>
      </c>
      <c r="I28" s="45" t="s">
        <v>323</v>
      </c>
      <c r="J28" t="s">
        <v>355</v>
      </c>
    </row>
    <row r="29" spans="1:21" x14ac:dyDescent="0.25">
      <c r="A29" t="s">
        <v>352</v>
      </c>
      <c r="B29" t="s">
        <v>317</v>
      </c>
      <c r="C29" t="s">
        <v>315</v>
      </c>
      <c r="D29" t="s">
        <v>314</v>
      </c>
      <c r="E29" s="45" t="s">
        <v>312</v>
      </c>
      <c r="F29" t="s">
        <v>311</v>
      </c>
      <c r="G29" t="s">
        <v>309</v>
      </c>
      <c r="H29" t="s">
        <v>307</v>
      </c>
      <c r="I29" t="s">
        <v>305</v>
      </c>
      <c r="J29" t="s">
        <v>354</v>
      </c>
    </row>
    <row r="31" spans="1:21" x14ac:dyDescent="0.25">
      <c r="A31" t="s">
        <v>37</v>
      </c>
    </row>
    <row r="32" spans="1:21" x14ac:dyDescent="0.25">
      <c r="A32" t="s">
        <v>345</v>
      </c>
      <c r="B32" t="s">
        <v>344</v>
      </c>
      <c r="C32" t="s">
        <v>55</v>
      </c>
      <c r="D32" t="s">
        <v>343</v>
      </c>
      <c r="E32" t="s">
        <v>342</v>
      </c>
      <c r="F32" t="s">
        <v>341</v>
      </c>
      <c r="G32" t="s">
        <v>340</v>
      </c>
      <c r="H32" t="s">
        <v>339</v>
      </c>
      <c r="I32" t="s">
        <v>338</v>
      </c>
      <c r="J32" t="s">
        <v>337</v>
      </c>
    </row>
    <row r="33" spans="1:10" x14ac:dyDescent="0.25">
      <c r="A33" t="s">
        <v>51</v>
      </c>
      <c r="B33" t="s">
        <v>335</v>
      </c>
      <c r="C33" t="s">
        <v>54</v>
      </c>
      <c r="D33" t="s">
        <v>56</v>
      </c>
      <c r="E33" t="s">
        <v>332</v>
      </c>
      <c r="F33" t="s">
        <v>330</v>
      </c>
      <c r="G33" t="s">
        <v>328</v>
      </c>
      <c r="H33" t="s">
        <v>326</v>
      </c>
      <c r="I33" t="s">
        <v>324</v>
      </c>
      <c r="J33" t="s">
        <v>353</v>
      </c>
    </row>
    <row r="34" spans="1:10" x14ac:dyDescent="0.25">
      <c r="A34" t="s">
        <v>352</v>
      </c>
      <c r="B34" t="s">
        <v>318</v>
      </c>
      <c r="C34" t="s">
        <v>316</v>
      </c>
      <c r="D34" t="s">
        <v>53</v>
      </c>
      <c r="E34" t="s">
        <v>313</v>
      </c>
      <c r="F34" t="s">
        <v>52</v>
      </c>
      <c r="G34" t="s">
        <v>310</v>
      </c>
      <c r="H34" t="s">
        <v>308</v>
      </c>
      <c r="I34" t="s">
        <v>351</v>
      </c>
      <c r="J34" t="s">
        <v>350</v>
      </c>
    </row>
    <row r="36" spans="1:10" x14ac:dyDescent="0.25">
      <c r="B36" t="s">
        <v>328</v>
      </c>
      <c r="C36" t="s">
        <v>339</v>
      </c>
      <c r="D36" t="s">
        <v>330</v>
      </c>
      <c r="E36" t="s">
        <v>332</v>
      </c>
      <c r="F36" t="s">
        <v>56</v>
      </c>
    </row>
    <row r="38" spans="1:10" x14ac:dyDescent="0.25">
      <c r="B38" t="str">
        <f>A21</f>
        <v>keys1</v>
      </c>
    </row>
    <row r="39" spans="1:10" x14ac:dyDescent="0.25">
      <c r="B39">
        <v>0</v>
      </c>
      <c r="C39">
        <v>1</v>
      </c>
      <c r="D39">
        <v>2</v>
      </c>
      <c r="E39">
        <v>3</v>
      </c>
      <c r="F39">
        <v>4</v>
      </c>
    </row>
    <row r="40" spans="1:10" x14ac:dyDescent="0.25">
      <c r="A40">
        <v>0</v>
      </c>
      <c r="B40" t="str" cm="1">
        <f t="array" aca="1" ref="B40" ca="1">INDIRECT(B$36 &amp; $H40)</f>
        <v>ent</v>
      </c>
      <c r="C40" t="str" cm="1">
        <f t="array" aca="1" ref="C40" ca="1">INDIRECT(C$36 &amp; $H40)</f>
        <v xml:space="preserve"> </v>
      </c>
      <c r="D40" t="str" cm="1">
        <f t="array" aca="1" ref="D40" ca="1">INDIRECT(D$36 &amp; $H40)</f>
        <v>m</v>
      </c>
      <c r="E40" t="str" cm="1">
        <f t="array" aca="1" ref="E40" ca="1">INDIRECT(E$36 &amp; $H40)</f>
        <v>n</v>
      </c>
      <c r="F40" t="str" cm="1">
        <f t="array" aca="1" ref="F40" ca="1">INDIRECT(F$36 &amp; $H40)</f>
        <v>b</v>
      </c>
      <c r="H40">
        <v>24</v>
      </c>
      <c r="J40" t="str">
        <f ca="1">"('" &amp; B40 &amp; "', '" &amp; C40 &amp; "', '" &amp; D40 &amp; "', '" &amp; E40 &amp; "', '" &amp; F40 &amp; "'),"</f>
        <v>('ent', ' ', 'm', 'n', 'b'),</v>
      </c>
    </row>
    <row r="41" spans="1:10" x14ac:dyDescent="0.25">
      <c r="A41">
        <v>1</v>
      </c>
      <c r="B41" t="str" cm="1">
        <f t="array" aca="1" ref="B41" ca="1">INDIRECT(B$36 &amp; $H41)</f>
        <v>bsp</v>
      </c>
      <c r="C41" t="str" cm="1">
        <f t="array" aca="1" ref="C41" ca="1">INDIRECT(C$36 &amp; $H41)</f>
        <v>l</v>
      </c>
      <c r="D41" t="str" cm="1">
        <f t="array" aca="1" ref="D41" ca="1">INDIRECT(D$36 &amp; $H41)</f>
        <v>k</v>
      </c>
      <c r="E41" t="str" cm="1">
        <f t="array" aca="1" ref="E41" ca="1">INDIRECT(E$36 &amp; $H41)</f>
        <v>j</v>
      </c>
      <c r="F41" t="str" cm="1">
        <f t="array" aca="1" ref="F41" ca="1">INDIRECT(F$36 &amp; $H41)</f>
        <v>h</v>
      </c>
      <c r="H41">
        <v>23</v>
      </c>
      <c r="J41" t="str">
        <f ca="1">"('" &amp; B41 &amp; "', '" &amp; C41 &amp; "', '" &amp; D41 &amp; "', '" &amp; E41 &amp; "', '" &amp; F41 &amp; "'),"</f>
        <v>('bsp', 'l', 'k', 'j', 'h'),</v>
      </c>
    </row>
    <row r="42" spans="1:10" x14ac:dyDescent="0.25">
      <c r="A42">
        <v>2</v>
      </c>
      <c r="B42" t="str" cm="1">
        <f t="array" aca="1" ref="B42" ca="1">INDIRECT(B$36 &amp; $H42)</f>
        <v>p</v>
      </c>
      <c r="C42" t="str" cm="1">
        <f t="array" aca="1" ref="C42" ca="1">INDIRECT(C$36 &amp; $H42)</f>
        <v>o</v>
      </c>
      <c r="D42" t="str" cm="1">
        <f t="array" aca="1" ref="D42" ca="1">INDIRECT(D$36 &amp; $H42)</f>
        <v>i</v>
      </c>
      <c r="E42" t="str" cm="1">
        <f t="array" aca="1" ref="E42" ca="1">INDIRECT(E$36 &amp; $H42)</f>
        <v>u</v>
      </c>
      <c r="F42" t="str" cm="1">
        <f t="array" aca="1" ref="F42" ca="1">INDIRECT(F$36 &amp; $H42)</f>
        <v>y</v>
      </c>
      <c r="H42">
        <v>22</v>
      </c>
      <c r="J42" t="str">
        <f ca="1">"('" &amp; B42 &amp; "', '" &amp; C42 &amp; "', '" &amp; D42 &amp; "', '" &amp; E42 &amp; "', '" &amp; F42 &amp; "'),"</f>
        <v>('p', 'o', 'i', 'u', 'y'),</v>
      </c>
    </row>
    <row r="43" spans="1:10" x14ac:dyDescent="0.25">
      <c r="A43">
        <v>3</v>
      </c>
      <c r="B43" t="str" cm="1">
        <f t="array" aca="1" ref="B43" ca="1">INDIRECT(B$65 &amp; $H43)</f>
        <v>alt</v>
      </c>
      <c r="C43" t="str" cm="1">
        <f t="array" aca="1" ref="C43" ca="1">INDIRECT(C$65 &amp; $H43)</f>
        <v>z</v>
      </c>
      <c r="D43" t="str" cm="1">
        <f t="array" aca="1" ref="D43" ca="1">INDIRECT(D$65 &amp; $H43)</f>
        <v>x</v>
      </c>
      <c r="E43" t="str" cm="1">
        <f t="array" aca="1" ref="E43" ca="1">INDIRECT(E$65 &amp; $H43)</f>
        <v>c</v>
      </c>
      <c r="F43" t="str" cm="1">
        <f t="array" aca="1" ref="F43" ca="1">INDIRECT(F$65 &amp; $H43)</f>
        <v>v</v>
      </c>
      <c r="H43">
        <v>24</v>
      </c>
      <c r="J43" t="str">
        <f ca="1">"('" &amp; B43 &amp; "', '" &amp; C43 &amp; "', '" &amp; D43 &amp; "', '" &amp; E43 &amp; "', '" &amp; F43 &amp; "'),"</f>
        <v>('alt', 'z', 'x', 'c', 'v'),</v>
      </c>
    </row>
    <row r="44" spans="1:10" x14ac:dyDescent="0.25">
      <c r="A44">
        <v>4</v>
      </c>
      <c r="B44" t="str" cm="1">
        <f t="array" aca="1" ref="B44" ca="1">INDIRECT(B$65 &amp; $H44)</f>
        <v>a</v>
      </c>
      <c r="C44" t="str" cm="1">
        <f t="array" aca="1" ref="C44" ca="1">INDIRECT(C$65 &amp; $H44)</f>
        <v>s</v>
      </c>
      <c r="D44" t="str" cm="1">
        <f t="array" aca="1" ref="D44" ca="1">INDIRECT(D$65 &amp; $H44)</f>
        <v>d</v>
      </c>
      <c r="E44" t="str" cm="1">
        <f t="array" aca="1" ref="E44" ca="1">INDIRECT(E$65 &amp; $H44)</f>
        <v>f</v>
      </c>
      <c r="F44" t="str" cm="1">
        <f t="array" aca="1" ref="F44" ca="1">INDIRECT(F$65 &amp; $H44)</f>
        <v>g</v>
      </c>
      <c r="H44">
        <v>23</v>
      </c>
      <c r="J44" t="str">
        <f ca="1">"('" &amp; B44 &amp; "', '" &amp; C44 &amp; "', '" &amp; D44 &amp; "', '" &amp; E44 &amp; "', '" &amp; F44 &amp; "'),"</f>
        <v>('a', 's', 'd', 'f', 'g'),</v>
      </c>
    </row>
    <row r="45" spans="1:10" x14ac:dyDescent="0.25">
      <c r="A45">
        <v>5</v>
      </c>
      <c r="B45" t="str" cm="1">
        <f t="array" aca="1" ref="B45" ca="1">INDIRECT(B$65 &amp; $H45)</f>
        <v>q</v>
      </c>
      <c r="C45" t="str" cm="1">
        <f t="array" aca="1" ref="C45" ca="1">INDIRECT(C$65 &amp; $H45)</f>
        <v>w</v>
      </c>
      <c r="D45" t="str" cm="1">
        <f t="array" aca="1" ref="D45" ca="1">INDIRECT(D$65 &amp; $H45)</f>
        <v>e</v>
      </c>
      <c r="E45" t="str" cm="1">
        <f t="array" aca="1" ref="E45" ca="1">INDIRECT(E$65 &amp; $H45)</f>
        <v>r</v>
      </c>
      <c r="F45" t="str" cm="1">
        <f t="array" aca="1" ref="F45" ca="1">INDIRECT(F$65 &amp; $H45)</f>
        <v>t</v>
      </c>
      <c r="H45">
        <v>22</v>
      </c>
      <c r="J45" t="str">
        <f ca="1">"('" &amp; B45 &amp; "', '" &amp; C45 &amp; "', '" &amp; D45 &amp; "', '" &amp; E45 &amp; "', '" &amp; F45 &amp; "'),"</f>
        <v>('q', 'w', 'e', 'r', 't'),</v>
      </c>
    </row>
    <row r="47" spans="1:10" x14ac:dyDescent="0.25">
      <c r="B47" t="str">
        <f>A26</f>
        <v>keys2</v>
      </c>
    </row>
    <row r="48" spans="1:10" x14ac:dyDescent="0.25">
      <c r="B48">
        <v>0</v>
      </c>
      <c r="C48">
        <v>1</v>
      </c>
      <c r="D48">
        <v>2</v>
      </c>
      <c r="E48">
        <v>3</v>
      </c>
      <c r="F48">
        <v>4</v>
      </c>
    </row>
    <row r="49" spans="1:10" x14ac:dyDescent="0.25">
      <c r="A49">
        <v>0</v>
      </c>
      <c r="B49" t="str" cm="1">
        <f t="array" aca="1" ref="B49" ca="1">INDIRECT(B$36 &amp; $H49)</f>
        <v>rt</v>
      </c>
      <c r="C49" t="str" cm="1">
        <f t="array" aca="1" ref="C49" ca="1">INDIRECT(C$36 &amp; $H49)</f>
        <v>.</v>
      </c>
      <c r="D49" t="str" cm="1">
        <f t="array" aca="1" ref="D49" ca="1">INDIRECT(D$36 &amp; $H49)</f>
        <v>:</v>
      </c>
      <c r="E49" t="str" cm="1">
        <f t="array" aca="1" ref="E49" ca="1">INDIRECT(E$36 &amp; $H49)</f>
        <v>;</v>
      </c>
      <c r="F49" t="str" cm="1">
        <f t="array" aca="1" ref="F49" ca="1">INDIRECT(F$36 &amp; $H49)</f>
        <v>"</v>
      </c>
      <c r="H49">
        <v>29</v>
      </c>
      <c r="J49" t="str">
        <f ca="1">"('" &amp; B49 &amp; "', '" &amp; C49 &amp; "', '" &amp; D49 &amp; "', '" &amp; E49 &amp; "', '" &amp; F49 &amp; "'),"</f>
        <v>('rt', '.', ':', ';', '"'),</v>
      </c>
    </row>
    <row r="50" spans="1:10" x14ac:dyDescent="0.25">
      <c r="A50">
        <v>1</v>
      </c>
      <c r="B50" t="str" cm="1">
        <f t="array" aca="1" ref="B50" ca="1">INDIRECT(B$36 &amp; $H50)</f>
        <v>lt</v>
      </c>
      <c r="C50" t="str" cm="1">
        <f t="array" aca="1" ref="C50" ca="1">INDIRECT(C$36 &amp; $H50)</f>
        <v>-</v>
      </c>
      <c r="D50" t="str" cm="1">
        <f t="array" aca="1" ref="D50" ca="1">INDIRECT(D$36 &amp; $H50)</f>
        <v>*</v>
      </c>
      <c r="E50" t="str" cm="1">
        <f t="array" aca="1" ref="E50" ca="1">INDIRECT(E$36 &amp; $H50)</f>
        <v>&amp;</v>
      </c>
      <c r="F50" t="str" cm="1">
        <f t="array" aca="1" ref="F50" ca="1">INDIRECT(F$36 &amp; $H50)</f>
        <v>+</v>
      </c>
      <c r="H50">
        <v>28</v>
      </c>
      <c r="J50" t="str">
        <f ca="1">"('" &amp; B50 &amp; "', '" &amp; C50 &amp; "', '" &amp; D50 &amp; "', '" &amp; E50 &amp; "', '" &amp; F50 &amp; "'),"</f>
        <v>('lt', '-', '*', '&amp;', '+'),</v>
      </c>
    </row>
    <row r="51" spans="1:10" x14ac:dyDescent="0.25">
      <c r="A51">
        <v>2</v>
      </c>
      <c r="B51" cm="1">
        <f t="array" aca="1" ref="B51" ca="1">INDIRECT(B$36 &amp; $H51)</f>
        <v>0</v>
      </c>
      <c r="C51" cm="1">
        <f t="array" aca="1" ref="C51" ca="1">INDIRECT(C$36 &amp; $H51)</f>
        <v>9</v>
      </c>
      <c r="D51" cm="1">
        <f t="array" aca="1" ref="D51" ca="1">INDIRECT(D$36 &amp; $H51)</f>
        <v>8</v>
      </c>
      <c r="E51" cm="1">
        <f t="array" aca="1" ref="E51" ca="1">INDIRECT(E$36 &amp; $H51)</f>
        <v>7</v>
      </c>
      <c r="F51" cm="1">
        <f t="array" aca="1" ref="F51" ca="1">INDIRECT(F$36 &amp; $H51)</f>
        <v>6</v>
      </c>
      <c r="H51">
        <v>27</v>
      </c>
      <c r="J51" t="str">
        <f ca="1">"('" &amp; B51 &amp; "', '" &amp; C51 &amp; "', '" &amp; D51 &amp; "', '" &amp; E51 &amp; "', '" &amp; F51 &amp; "'),"</f>
        <v>('0', '9', '8', '7', '6'),</v>
      </c>
    </row>
    <row r="52" spans="1:10" x14ac:dyDescent="0.25">
      <c r="A52">
        <v>3</v>
      </c>
      <c r="B52" t="str" cm="1">
        <f t="array" aca="1" ref="B52" ca="1">INDIRECT(B$65 &amp; $H52)</f>
        <v>alt</v>
      </c>
      <c r="C52" t="str" cm="1">
        <f t="array" aca="1" ref="C52" ca="1">INDIRECT(C$65 &amp; $H52)</f>
        <v>(</v>
      </c>
      <c r="D52" t="str" cm="1">
        <f t="array" aca="1" ref="D52" ca="1">INDIRECT(D$65 &amp; $H52)</f>
        <v>)</v>
      </c>
      <c r="E52" t="str" cm="1">
        <f t="array" aca="1" ref="E52" ca="1">INDIRECT(E$65 &amp; $H52)</f>
        <v>?</v>
      </c>
      <c r="F52" t="str" cm="1">
        <f t="array" aca="1" ref="F52" ca="1">INDIRECT(F$65 &amp; $H52)</f>
        <v>/</v>
      </c>
      <c r="H52">
        <v>29</v>
      </c>
      <c r="J52" t="str">
        <f ca="1">"('" &amp; B52 &amp; "', '" &amp; C52 &amp; "', '" &amp; D52 &amp; "', '" &amp; E52 &amp; "', '" &amp; F52 &amp; "'),"</f>
        <v>('alt', '(', ')', '?', '/'),</v>
      </c>
    </row>
    <row r="53" spans="1:10" x14ac:dyDescent="0.25">
      <c r="A53">
        <v>4</v>
      </c>
      <c r="B53" t="str" cm="1">
        <f t="array" aca="1" ref="B53" ca="1">INDIRECT(B$65 &amp; $H53)</f>
        <v>!</v>
      </c>
      <c r="C53" t="str" cm="1">
        <f t="array" aca="1" ref="C53" ca="1">INDIRECT(C$65 &amp; $H53)</f>
        <v>@</v>
      </c>
      <c r="D53" t="str" cm="1">
        <f t="array" aca="1" ref="D53" ca="1">INDIRECT(D$65 &amp; $H53)</f>
        <v>#</v>
      </c>
      <c r="E53" t="str" cm="1">
        <f t="array" aca="1" ref="E53" ca="1">INDIRECT(E$65 &amp; $H53)</f>
        <v>$</v>
      </c>
      <c r="F53" t="str" cm="1">
        <f t="array" aca="1" ref="F53" ca="1">INDIRECT(F$65 &amp; $H53)</f>
        <v>%</v>
      </c>
      <c r="H53">
        <v>28</v>
      </c>
      <c r="J53" t="str">
        <f ca="1">"('" &amp; B53 &amp; "', '" &amp; C53 &amp; "', '" &amp; D53 &amp; "', '" &amp; E53 &amp; "', '" &amp; F53 &amp; "'),"</f>
        <v>('!', '@', '#', '$', '%'),</v>
      </c>
    </row>
    <row r="54" spans="1:10" x14ac:dyDescent="0.25">
      <c r="A54">
        <v>5</v>
      </c>
      <c r="B54" cm="1">
        <f t="array" aca="1" ref="B54" ca="1">INDIRECT(B$65 &amp; $H54)</f>
        <v>1</v>
      </c>
      <c r="C54" cm="1">
        <f t="array" aca="1" ref="C54" ca="1">INDIRECT(C$65 &amp; $H54)</f>
        <v>2</v>
      </c>
      <c r="D54" cm="1">
        <f t="array" aca="1" ref="D54" ca="1">INDIRECT(D$65 &amp; $H54)</f>
        <v>3</v>
      </c>
      <c r="E54" cm="1">
        <f t="array" aca="1" ref="E54" ca="1">INDIRECT(E$65 &amp; $H54)</f>
        <v>4</v>
      </c>
      <c r="F54" cm="1">
        <f t="array" aca="1" ref="F54" ca="1">INDIRECT(F$65 &amp; $H54)</f>
        <v>5</v>
      </c>
      <c r="H54">
        <v>27</v>
      </c>
      <c r="J54" t="str">
        <f ca="1">"('" &amp; B54 &amp; "', '" &amp; C54 &amp; "', '" &amp; D54 &amp; "', '" &amp; E54 &amp; "', '" &amp; F54 &amp; "'),"</f>
        <v>('1', '2', '3', '4', '5'),</v>
      </c>
    </row>
    <row r="56" spans="1:10" x14ac:dyDescent="0.25">
      <c r="B56" t="str">
        <f>A31</f>
        <v>keys3</v>
      </c>
    </row>
    <row r="57" spans="1:10" x14ac:dyDescent="0.25">
      <c r="B57">
        <v>0</v>
      </c>
      <c r="C57">
        <v>1</v>
      </c>
      <c r="D57">
        <v>2</v>
      </c>
      <c r="E57">
        <v>3</v>
      </c>
      <c r="F57">
        <v>4</v>
      </c>
    </row>
    <row r="58" spans="1:10" x14ac:dyDescent="0.25">
      <c r="A58">
        <v>0</v>
      </c>
      <c r="B58" t="str" cm="1">
        <f t="array" aca="1" ref="B58" ca="1">INDIRECT(B$36 &amp; $H58)</f>
        <v>dn</v>
      </c>
      <c r="C58" t="str" cm="1">
        <f t="array" aca="1" ref="C58" ca="1">INDIRECT(C$36 &amp; $H58)</f>
        <v>,</v>
      </c>
      <c r="D58" t="str" cm="1">
        <f t="array" aca="1" ref="D58" ca="1">INDIRECT(D$36 &amp; $H58)</f>
        <v>M</v>
      </c>
      <c r="E58" t="str" cm="1">
        <f t="array" aca="1" ref="E58" ca="1">INDIRECT(E$36 &amp; $H58)</f>
        <v>N</v>
      </c>
      <c r="F58" t="str" cm="1">
        <f t="array" aca="1" ref="F58" ca="1">INDIRECT(F$36 &amp; $H58)</f>
        <v>B</v>
      </c>
      <c r="H58">
        <v>34</v>
      </c>
      <c r="J58" t="str">
        <f ca="1">"('" &amp; B58 &amp; "', '" &amp; C58 &amp; "', '" &amp; D58 &amp; "', '" &amp; E58 &amp; "', '" &amp; F58 &amp; "'),"</f>
        <v>('dn', ',', 'M', 'N', 'B'),</v>
      </c>
    </row>
    <row r="59" spans="1:10" x14ac:dyDescent="0.25">
      <c r="A59">
        <v>1</v>
      </c>
      <c r="B59" t="str" cm="1">
        <f t="array" aca="1" ref="B59" ca="1">INDIRECT(B$36 &amp; $H59)</f>
        <v>up</v>
      </c>
      <c r="C59" t="str" cm="1">
        <f t="array" aca="1" ref="C59" ca="1">INDIRECT(C$36 &amp; $H59)</f>
        <v>L</v>
      </c>
      <c r="D59" t="str" cm="1">
        <f t="array" aca="1" ref="D59" ca="1">INDIRECT(D$36 &amp; $H59)</f>
        <v>K</v>
      </c>
      <c r="E59" t="str" cm="1">
        <f t="array" aca="1" ref="E59" ca="1">INDIRECT(E$36 &amp; $H59)</f>
        <v>J</v>
      </c>
      <c r="F59" t="str" cm="1">
        <f t="array" aca="1" ref="F59" ca="1">INDIRECT(F$36 &amp; $H59)</f>
        <v>H</v>
      </c>
      <c r="H59">
        <v>33</v>
      </c>
      <c r="J59" t="str">
        <f ca="1">"('" &amp; B59 &amp; "', '" &amp; C59 &amp; "', '" &amp; D59 &amp; "', '" &amp; E59 &amp; "', '" &amp; F59 &amp; "'),"</f>
        <v>('up', 'L', 'K', 'J', 'H'),</v>
      </c>
    </row>
    <row r="60" spans="1:10" x14ac:dyDescent="0.25">
      <c r="A60">
        <v>2</v>
      </c>
      <c r="B60" t="str" cm="1">
        <f t="array" aca="1" ref="B60" ca="1">INDIRECT(B$36 &amp; $H60)</f>
        <v>P</v>
      </c>
      <c r="C60" t="str" cm="1">
        <f t="array" aca="1" ref="C60" ca="1">INDIRECT(C$36 &amp; $H60)</f>
        <v>O</v>
      </c>
      <c r="D60" t="str" cm="1">
        <f t="array" aca="1" ref="D60" ca="1">INDIRECT(D$36 &amp; $H60)</f>
        <v>I</v>
      </c>
      <c r="E60" t="str" cm="1">
        <f t="array" aca="1" ref="E60" ca="1">INDIRECT(E$36 &amp; $H60)</f>
        <v>U</v>
      </c>
      <c r="F60" t="str" cm="1">
        <f t="array" aca="1" ref="F60" ca="1">INDIRECT(F$36 &amp; $H60)</f>
        <v>Y</v>
      </c>
      <c r="H60">
        <v>32</v>
      </c>
      <c r="J60" t="str">
        <f ca="1">"('" &amp; B60 &amp; "', '" &amp; C60 &amp; "', '" &amp; D60 &amp; "', '" &amp; E60 &amp; "', '" &amp; F60 &amp; "'),"</f>
        <v>('P', 'O', 'I', 'U', 'Y'),</v>
      </c>
    </row>
    <row r="61" spans="1:10" x14ac:dyDescent="0.25">
      <c r="A61">
        <v>3</v>
      </c>
      <c r="B61" t="str" cm="1">
        <f t="array" aca="1" ref="B61" ca="1">INDIRECT(B$65 &amp; $H61)</f>
        <v>alt</v>
      </c>
      <c r="C61" t="str" cm="1">
        <f t="array" aca="1" ref="C61" ca="1">INDIRECT(C$65 &amp; $H61)</f>
        <v>Z</v>
      </c>
      <c r="D61" t="str" cm="1">
        <f t="array" aca="1" ref="D61" ca="1">INDIRECT(D$65 &amp; $H61)</f>
        <v>X</v>
      </c>
      <c r="E61" t="str" cm="1">
        <f t="array" aca="1" ref="E61" ca="1">INDIRECT(E$65 &amp; $H61)</f>
        <v>C</v>
      </c>
      <c r="F61" t="str" cm="1">
        <f t="array" aca="1" ref="F61" ca="1">INDIRECT(F$65 &amp; $H61)</f>
        <v>V</v>
      </c>
      <c r="H61">
        <v>34</v>
      </c>
      <c r="J61" t="str">
        <f ca="1">"('" &amp; B61 &amp; "', '" &amp; C61 &amp; "', '" &amp; D61 &amp; "', '" &amp; E61 &amp; "', '" &amp; F61 &amp; "'),"</f>
        <v>('alt', 'Z', 'X', 'C', 'V'),</v>
      </c>
    </row>
    <row r="62" spans="1:10" x14ac:dyDescent="0.25">
      <c r="A62">
        <v>4</v>
      </c>
      <c r="B62" t="str" cm="1">
        <f t="array" aca="1" ref="B62" ca="1">INDIRECT(B$65 &amp; $H62)</f>
        <v>A</v>
      </c>
      <c r="C62" t="str" cm="1">
        <f t="array" aca="1" ref="C62" ca="1">INDIRECT(C$65 &amp; $H62)</f>
        <v>S</v>
      </c>
      <c r="D62" t="str" cm="1">
        <f t="array" aca="1" ref="D62" ca="1">INDIRECT(D$65 &amp; $H62)</f>
        <v>D</v>
      </c>
      <c r="E62" t="str" cm="1">
        <f t="array" aca="1" ref="E62" ca="1">INDIRECT(E$65 &amp; $H62)</f>
        <v>F</v>
      </c>
      <c r="F62" t="str" cm="1">
        <f t="array" aca="1" ref="F62" ca="1">INDIRECT(F$65 &amp; $H62)</f>
        <v>G</v>
      </c>
      <c r="H62">
        <v>33</v>
      </c>
      <c r="J62" t="str">
        <f ca="1">"('" &amp; B62 &amp; "', '" &amp; C62 &amp; "', '" &amp; D62 &amp; "', '" &amp; E62 &amp; "', '" &amp; F62 &amp; "'),"</f>
        <v>('A', 'S', 'D', 'F', 'G'),</v>
      </c>
    </row>
    <row r="63" spans="1:10" x14ac:dyDescent="0.25">
      <c r="A63">
        <v>5</v>
      </c>
      <c r="B63" t="str" cm="1">
        <f t="array" aca="1" ref="B63" ca="1">INDIRECT(B$65 &amp; $H63)</f>
        <v>Q</v>
      </c>
      <c r="C63" t="str" cm="1">
        <f t="array" aca="1" ref="C63" ca="1">INDIRECT(C$65 &amp; $H63)</f>
        <v>W</v>
      </c>
      <c r="D63" t="str" cm="1">
        <f t="array" aca="1" ref="D63" ca="1">INDIRECT(D$65 &amp; $H63)</f>
        <v>E</v>
      </c>
      <c r="E63" t="str" cm="1">
        <f t="array" aca="1" ref="E63" ca="1">INDIRECT(E$65 &amp; $H63)</f>
        <v>R</v>
      </c>
      <c r="F63" t="str" cm="1">
        <f t="array" aca="1" ref="F63" ca="1">INDIRECT(F$65 &amp; $H63)</f>
        <v>T</v>
      </c>
      <c r="H63">
        <v>32</v>
      </c>
      <c r="J63" t="str">
        <f ca="1">"('" &amp; B63 &amp; "', '" &amp; C63 &amp; "', '" &amp; D63 &amp; "', '" &amp; E63 &amp; "', '" &amp; F63 &amp; "'),"</f>
        <v>('Q', 'W', 'E', 'R', 'T'),</v>
      </c>
    </row>
    <row r="65" spans="2:6" x14ac:dyDescent="0.25">
      <c r="B65" t="s">
        <v>51</v>
      </c>
      <c r="C65" t="s">
        <v>52</v>
      </c>
      <c r="D65" t="s">
        <v>53</v>
      </c>
      <c r="E65" t="s">
        <v>54</v>
      </c>
      <c r="F65" t="s">
        <v>55</v>
      </c>
    </row>
  </sheetData>
  <mergeCells count="8">
    <mergeCell ref="A1:J1"/>
    <mergeCell ref="A6:J6"/>
    <mergeCell ref="A11:J11"/>
    <mergeCell ref="A16:J16"/>
    <mergeCell ref="L1:U1"/>
    <mergeCell ref="L6:U6"/>
    <mergeCell ref="L11:U11"/>
    <mergeCell ref="L16:U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0AD6-923F-4869-9647-88E14F7DC881}">
  <dimension ref="A1:U66"/>
  <sheetViews>
    <sheetView topLeftCell="A31" workbookViewId="0">
      <selection activeCell="H41" sqref="H41:J46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7.140625" bestFit="1" customWidth="1"/>
    <col min="4" max="4" width="7" bestFit="1" customWidth="1"/>
    <col min="5" max="6" width="7.140625" bestFit="1" customWidth="1"/>
    <col min="7" max="7" width="7.28515625" bestFit="1" customWidth="1"/>
    <col min="8" max="8" width="7.5703125" bestFit="1" customWidth="1"/>
    <col min="10" max="10" width="9.28515625" bestFit="1" customWidth="1"/>
    <col min="12" max="12" width="14" bestFit="1" customWidth="1"/>
    <col min="13" max="13" width="13.7109375" bestFit="1" customWidth="1"/>
    <col min="14" max="14" width="12.7109375" bestFit="1" customWidth="1"/>
    <col min="15" max="15" width="12.85546875" bestFit="1" customWidth="1"/>
    <col min="16" max="17" width="12.7109375" bestFit="1" customWidth="1"/>
    <col min="18" max="18" width="13.140625" bestFit="1" customWidth="1"/>
    <col min="19" max="19" width="12.42578125" bestFit="1" customWidth="1"/>
    <col min="20" max="20" width="14.140625" bestFit="1" customWidth="1"/>
    <col min="21" max="21" width="14.28515625" bestFit="1" customWidth="1"/>
  </cols>
  <sheetData>
    <row r="1" spans="1:21" x14ac:dyDescent="0.25">
      <c r="A1" s="44" t="s">
        <v>400</v>
      </c>
      <c r="B1" s="44"/>
      <c r="C1" s="44"/>
      <c r="D1" s="44"/>
      <c r="E1" s="44"/>
      <c r="F1" s="44"/>
      <c r="G1" s="44"/>
      <c r="H1" s="44"/>
      <c r="I1" s="44"/>
      <c r="J1" s="44"/>
      <c r="L1" s="44" t="s">
        <v>400</v>
      </c>
      <c r="M1" s="44"/>
      <c r="N1" s="44"/>
      <c r="O1" s="44"/>
      <c r="P1" s="44"/>
      <c r="Q1" s="44"/>
      <c r="R1" s="44"/>
      <c r="S1" s="44"/>
      <c r="T1" s="44"/>
      <c r="U1" s="44"/>
    </row>
    <row r="2" spans="1:21" x14ac:dyDescent="0.25">
      <c r="A2" s="9" t="s">
        <v>345</v>
      </c>
      <c r="B2" s="9" t="s">
        <v>344</v>
      </c>
      <c r="C2" s="9" t="s">
        <v>55</v>
      </c>
      <c r="D2" s="9" t="s">
        <v>343</v>
      </c>
      <c r="E2" s="9" t="s">
        <v>342</v>
      </c>
      <c r="F2" s="9" t="s">
        <v>341</v>
      </c>
      <c r="G2" s="9" t="s">
        <v>340</v>
      </c>
      <c r="H2" s="9" t="s">
        <v>339</v>
      </c>
      <c r="I2" s="9" t="s">
        <v>338</v>
      </c>
      <c r="J2" s="9" t="s">
        <v>337</v>
      </c>
      <c r="L2" s="9" t="s">
        <v>345</v>
      </c>
      <c r="M2" s="9" t="s">
        <v>344</v>
      </c>
      <c r="N2" s="9" t="s">
        <v>55</v>
      </c>
      <c r="O2" s="9" t="s">
        <v>343</v>
      </c>
      <c r="P2" s="9" t="s">
        <v>342</v>
      </c>
      <c r="Q2" s="9" t="s">
        <v>341</v>
      </c>
      <c r="R2" s="9" t="s">
        <v>340</v>
      </c>
      <c r="S2" s="9" t="s">
        <v>339</v>
      </c>
      <c r="T2" s="9" t="s">
        <v>338</v>
      </c>
      <c r="U2" s="9" t="s">
        <v>337</v>
      </c>
    </row>
    <row r="3" spans="1:21" x14ac:dyDescent="0.25">
      <c r="A3" s="9" t="s">
        <v>51</v>
      </c>
      <c r="B3" s="9" t="s">
        <v>335</v>
      </c>
      <c r="C3" s="9" t="s">
        <v>54</v>
      </c>
      <c r="D3" s="9" t="s">
        <v>56</v>
      </c>
      <c r="E3" s="9" t="s">
        <v>332</v>
      </c>
      <c r="F3" s="9" t="s">
        <v>330</v>
      </c>
      <c r="G3" s="9" t="s">
        <v>328</v>
      </c>
      <c r="H3" s="9" t="s">
        <v>326</v>
      </c>
      <c r="I3" s="9" t="s">
        <v>324</v>
      </c>
      <c r="J3" s="9" t="s">
        <v>322</v>
      </c>
      <c r="L3" s="9" t="s">
        <v>51</v>
      </c>
      <c r="M3" s="9" t="s">
        <v>335</v>
      </c>
      <c r="N3" s="9" t="s">
        <v>54</v>
      </c>
      <c r="O3" s="9" t="s">
        <v>56</v>
      </c>
      <c r="P3" s="9" t="s">
        <v>332</v>
      </c>
      <c r="Q3" s="9" t="s">
        <v>330</v>
      </c>
      <c r="R3" s="9" t="s">
        <v>328</v>
      </c>
      <c r="S3" s="9" t="s">
        <v>326</v>
      </c>
      <c r="T3" s="9" t="s">
        <v>324</v>
      </c>
      <c r="U3" s="9" t="s">
        <v>322</v>
      </c>
    </row>
    <row r="4" spans="1:21" x14ac:dyDescent="0.25">
      <c r="A4" s="9" t="s">
        <v>320</v>
      </c>
      <c r="B4" s="9" t="s">
        <v>318</v>
      </c>
      <c r="C4" s="9" t="s">
        <v>316</v>
      </c>
      <c r="D4" s="9" t="s">
        <v>53</v>
      </c>
      <c r="E4" s="9" t="s">
        <v>313</v>
      </c>
      <c r="F4" s="9" t="s">
        <v>52</v>
      </c>
      <c r="G4" s="9" t="s">
        <v>310</v>
      </c>
      <c r="H4" s="9" t="s">
        <v>308</v>
      </c>
      <c r="I4" s="9" t="s">
        <v>306</v>
      </c>
      <c r="J4" s="9" t="s">
        <v>304</v>
      </c>
      <c r="L4" s="9" t="s">
        <v>320</v>
      </c>
      <c r="M4" s="9" t="s">
        <v>318</v>
      </c>
      <c r="N4" s="9" t="s">
        <v>316</v>
      </c>
      <c r="O4" s="9" t="s">
        <v>53</v>
      </c>
      <c r="P4" s="9" t="s">
        <v>313</v>
      </c>
      <c r="Q4" s="9" t="s">
        <v>52</v>
      </c>
      <c r="R4" s="9" t="s">
        <v>310</v>
      </c>
      <c r="S4" s="9" t="s">
        <v>308</v>
      </c>
      <c r="T4" s="9" t="s">
        <v>306</v>
      </c>
      <c r="U4" s="9" t="s">
        <v>304</v>
      </c>
    </row>
    <row r="6" spans="1:21" x14ac:dyDescent="0.25">
      <c r="A6" s="44" t="s">
        <v>399</v>
      </c>
      <c r="B6" s="44"/>
      <c r="C6" s="44"/>
      <c r="D6" s="44"/>
      <c r="E6" s="44"/>
      <c r="F6" s="44"/>
      <c r="G6" s="44"/>
      <c r="H6" s="44"/>
      <c r="I6" s="44"/>
      <c r="J6" s="44"/>
      <c r="L6" s="44" t="s">
        <v>399</v>
      </c>
      <c r="M6" s="44"/>
      <c r="N6" s="44"/>
      <c r="O6" s="44"/>
      <c r="P6" s="44"/>
      <c r="Q6" s="44"/>
      <c r="R6" s="44"/>
      <c r="S6" s="44"/>
      <c r="T6" s="44"/>
      <c r="U6" s="44"/>
    </row>
    <row r="7" spans="1:21" x14ac:dyDescent="0.25">
      <c r="A7" s="48">
        <v>0</v>
      </c>
      <c r="B7" s="52">
        <v>1</v>
      </c>
      <c r="C7" s="12">
        <v>2</v>
      </c>
      <c r="D7" s="49">
        <v>3</v>
      </c>
      <c r="E7" s="15">
        <v>4</v>
      </c>
      <c r="F7" s="15">
        <v>4</v>
      </c>
      <c r="G7" s="49">
        <v>3</v>
      </c>
      <c r="H7" s="12">
        <v>2</v>
      </c>
      <c r="I7" s="52">
        <v>1</v>
      </c>
      <c r="J7" s="48">
        <v>0</v>
      </c>
      <c r="L7" s="46" t="s">
        <v>394</v>
      </c>
      <c r="M7" s="50" t="s">
        <v>395</v>
      </c>
      <c r="N7" s="53" t="s">
        <v>396</v>
      </c>
      <c r="O7" s="47" t="s">
        <v>397</v>
      </c>
      <c r="P7" s="51" t="s">
        <v>398</v>
      </c>
      <c r="Q7" s="51" t="s">
        <v>398</v>
      </c>
      <c r="R7" s="47" t="s">
        <v>397</v>
      </c>
      <c r="S7" s="53" t="s">
        <v>396</v>
      </c>
      <c r="T7" s="50" t="s">
        <v>395</v>
      </c>
      <c r="U7" s="46" t="s">
        <v>394</v>
      </c>
    </row>
    <row r="8" spans="1:21" x14ac:dyDescent="0.25">
      <c r="A8" s="48">
        <v>0</v>
      </c>
      <c r="B8" s="52">
        <v>1</v>
      </c>
      <c r="C8" s="12">
        <v>2</v>
      </c>
      <c r="D8" s="49">
        <v>3</v>
      </c>
      <c r="E8" s="15">
        <v>4</v>
      </c>
      <c r="F8" s="15">
        <v>4</v>
      </c>
      <c r="G8" s="49">
        <v>3</v>
      </c>
      <c r="H8" s="12">
        <v>2</v>
      </c>
      <c r="I8" s="52">
        <v>1</v>
      </c>
      <c r="J8" s="48">
        <v>0</v>
      </c>
      <c r="L8" s="46" t="s">
        <v>394</v>
      </c>
      <c r="M8" s="50" t="s">
        <v>395</v>
      </c>
      <c r="N8" s="53" t="s">
        <v>396</v>
      </c>
      <c r="O8" s="47" t="s">
        <v>397</v>
      </c>
      <c r="P8" s="51" t="s">
        <v>398</v>
      </c>
      <c r="Q8" s="51" t="s">
        <v>398</v>
      </c>
      <c r="R8" s="47" t="s">
        <v>397</v>
      </c>
      <c r="S8" s="53" t="s">
        <v>396</v>
      </c>
      <c r="T8" s="50" t="s">
        <v>395</v>
      </c>
      <c r="U8" s="46" t="s">
        <v>394</v>
      </c>
    </row>
    <row r="9" spans="1:21" x14ac:dyDescent="0.25">
      <c r="A9" s="48">
        <v>0</v>
      </c>
      <c r="B9" s="52">
        <v>1</v>
      </c>
      <c r="C9" s="12">
        <v>2</v>
      </c>
      <c r="D9" s="49">
        <v>3</v>
      </c>
      <c r="E9" s="15">
        <v>4</v>
      </c>
      <c r="F9" s="15">
        <v>4</v>
      </c>
      <c r="G9" s="49">
        <v>3</v>
      </c>
      <c r="H9" s="12">
        <v>2</v>
      </c>
      <c r="I9" s="52">
        <v>1</v>
      </c>
      <c r="J9" s="48">
        <v>0</v>
      </c>
      <c r="L9" s="46" t="s">
        <v>394</v>
      </c>
      <c r="M9" s="50" t="s">
        <v>395</v>
      </c>
      <c r="N9" s="53" t="s">
        <v>396</v>
      </c>
      <c r="O9" s="47" t="s">
        <v>397</v>
      </c>
      <c r="P9" s="51" t="s">
        <v>398</v>
      </c>
      <c r="Q9" s="51" t="s">
        <v>398</v>
      </c>
      <c r="R9" s="47" t="s">
        <v>397</v>
      </c>
      <c r="S9" s="53" t="s">
        <v>396</v>
      </c>
      <c r="T9" s="50" t="s">
        <v>395</v>
      </c>
      <c r="U9" s="46" t="s">
        <v>394</v>
      </c>
    </row>
    <row r="10" spans="1:21" x14ac:dyDescent="0.25"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44" t="s">
        <v>393</v>
      </c>
      <c r="B11" s="44"/>
      <c r="C11" s="44"/>
      <c r="D11" s="44"/>
      <c r="E11" s="44"/>
      <c r="F11" s="44"/>
      <c r="G11" s="44"/>
      <c r="H11" s="44"/>
      <c r="I11" s="44"/>
      <c r="J11" s="44"/>
      <c r="L11" s="44" t="s">
        <v>393</v>
      </c>
      <c r="M11" s="44"/>
      <c r="N11" s="44"/>
      <c r="O11" s="44"/>
      <c r="P11" s="44"/>
      <c r="Q11" s="44"/>
      <c r="R11" s="44"/>
      <c r="S11" s="44"/>
      <c r="T11" s="44"/>
      <c r="U11" s="44"/>
    </row>
    <row r="12" spans="1:21" x14ac:dyDescent="0.25">
      <c r="A12" s="55">
        <v>5</v>
      </c>
      <c r="B12" s="55">
        <v>5</v>
      </c>
      <c r="C12" s="55">
        <v>5</v>
      </c>
      <c r="D12" s="55">
        <v>5</v>
      </c>
      <c r="E12" s="55">
        <v>5</v>
      </c>
      <c r="F12" s="12">
        <v>2</v>
      </c>
      <c r="G12" s="12">
        <v>2</v>
      </c>
      <c r="H12" s="12">
        <v>2</v>
      </c>
      <c r="I12" s="12">
        <v>2</v>
      </c>
      <c r="J12" s="12">
        <v>2</v>
      </c>
      <c r="L12" s="54" t="s">
        <v>392</v>
      </c>
      <c r="M12" s="54" t="s">
        <v>392</v>
      </c>
      <c r="N12" s="54" t="s">
        <v>392</v>
      </c>
      <c r="O12" s="54" t="s">
        <v>392</v>
      </c>
      <c r="P12" s="54" t="s">
        <v>392</v>
      </c>
      <c r="Q12" s="53" t="s">
        <v>391</v>
      </c>
      <c r="R12" s="53" t="s">
        <v>391</v>
      </c>
      <c r="S12" s="53" t="s">
        <v>391</v>
      </c>
      <c r="T12" s="53" t="s">
        <v>391</v>
      </c>
      <c r="U12" s="53" t="s">
        <v>391</v>
      </c>
    </row>
    <row r="13" spans="1:21" x14ac:dyDescent="0.25">
      <c r="A13" s="15">
        <v>4</v>
      </c>
      <c r="B13" s="15">
        <v>4</v>
      </c>
      <c r="C13" s="15">
        <v>4</v>
      </c>
      <c r="D13" s="15">
        <v>4</v>
      </c>
      <c r="E13" s="15">
        <v>4</v>
      </c>
      <c r="F13" s="52">
        <v>1</v>
      </c>
      <c r="G13" s="52">
        <v>1</v>
      </c>
      <c r="H13" s="52">
        <v>1</v>
      </c>
      <c r="I13" s="52">
        <v>1</v>
      </c>
      <c r="J13" s="52">
        <v>1</v>
      </c>
      <c r="L13" s="51" t="s">
        <v>390</v>
      </c>
      <c r="M13" s="51" t="s">
        <v>390</v>
      </c>
      <c r="N13" s="51" t="s">
        <v>390</v>
      </c>
      <c r="O13" s="51" t="s">
        <v>390</v>
      </c>
      <c r="P13" s="51" t="s">
        <v>390</v>
      </c>
      <c r="Q13" s="50" t="s">
        <v>389</v>
      </c>
      <c r="R13" s="50" t="s">
        <v>389</v>
      </c>
      <c r="S13" s="50" t="s">
        <v>389</v>
      </c>
      <c r="T13" s="50" t="s">
        <v>389</v>
      </c>
      <c r="U13" s="50" t="s">
        <v>389</v>
      </c>
    </row>
    <row r="14" spans="1:21" x14ac:dyDescent="0.25">
      <c r="A14" s="49">
        <v>3</v>
      </c>
      <c r="B14" s="49">
        <v>3</v>
      </c>
      <c r="C14" s="49">
        <v>3</v>
      </c>
      <c r="D14" s="49">
        <v>3</v>
      </c>
      <c r="E14" s="49">
        <v>3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L14" s="47" t="s">
        <v>388</v>
      </c>
      <c r="M14" s="47" t="s">
        <v>388</v>
      </c>
      <c r="N14" s="47" t="s">
        <v>388</v>
      </c>
      <c r="O14" s="47" t="s">
        <v>388</v>
      </c>
      <c r="P14" s="47" t="s">
        <v>388</v>
      </c>
      <c r="Q14" s="46" t="s">
        <v>387</v>
      </c>
      <c r="R14" s="46" t="s">
        <v>387</v>
      </c>
      <c r="S14" s="46" t="s">
        <v>387</v>
      </c>
      <c r="T14" s="46" t="s">
        <v>387</v>
      </c>
      <c r="U14" s="46" t="s">
        <v>387</v>
      </c>
    </row>
    <row r="16" spans="1:21" x14ac:dyDescent="0.25">
      <c r="A16" s="44" t="s">
        <v>386</v>
      </c>
      <c r="B16" s="44"/>
      <c r="C16" s="44"/>
      <c r="D16" s="44"/>
      <c r="E16" s="44"/>
      <c r="F16" s="44"/>
      <c r="G16" s="44"/>
      <c r="H16" s="44"/>
      <c r="I16" s="44"/>
      <c r="J16" s="44"/>
      <c r="L16" s="44" t="s">
        <v>385</v>
      </c>
      <c r="M16" s="44"/>
      <c r="N16" s="44"/>
      <c r="O16" s="44"/>
      <c r="P16" s="44"/>
      <c r="Q16" s="44"/>
      <c r="R16" s="44"/>
      <c r="S16" s="44"/>
      <c r="T16" s="44"/>
      <c r="U16" s="44"/>
    </row>
    <row r="17" spans="1:21" x14ac:dyDescent="0.25">
      <c r="A17" s="9" t="str">
        <f>A2 &amp; " (" &amp; A7 &amp; ", " &amp; A12 &amp; ")"</f>
        <v>Q (0, 5)</v>
      </c>
      <c r="B17" s="9" t="str">
        <f>B2 &amp; " (" &amp; B7 &amp; ", " &amp; B12 &amp; ")"</f>
        <v>W (1, 5)</v>
      </c>
      <c r="C17" s="9" t="str">
        <f>C2 &amp; " (" &amp; C7 &amp; ", " &amp; C12 &amp; ")"</f>
        <v>E (2, 5)</v>
      </c>
      <c r="D17" s="9" t="str">
        <f>D2 &amp; " (" &amp; D7 &amp; ", " &amp; D12 &amp; ")"</f>
        <v>R (3, 5)</v>
      </c>
      <c r="E17" s="9" t="str">
        <f>E2 &amp; " (" &amp; E7 &amp; ", " &amp; E12 &amp; ")"</f>
        <v>T (4, 5)</v>
      </c>
      <c r="F17" s="9" t="str">
        <f>F2 &amp; " (" &amp; F7 &amp; ", " &amp; F12 &amp; ")"</f>
        <v>Y (4, 2)</v>
      </c>
      <c r="G17" s="9" t="str">
        <f>G2 &amp; " (" &amp; G7 &amp; ", " &amp; G12 &amp; ")"</f>
        <v>U (3, 2)</v>
      </c>
      <c r="H17" s="9" t="str">
        <f>H2 &amp; " (" &amp; H7 &amp; ", " &amp; H12 &amp; ")"</f>
        <v>I (2, 2)</v>
      </c>
      <c r="I17" s="9" t="str">
        <f>I2 &amp; " (" &amp; I7 &amp; ", " &amp; I12 &amp; ")"</f>
        <v>O (1, 2)</v>
      </c>
      <c r="J17" s="9" t="str">
        <f>J2 &amp; " (" &amp; J7 &amp; ", " &amp; J12 &amp; ")"</f>
        <v>P (0, 2)</v>
      </c>
      <c r="L17" s="9" t="str">
        <f>L2 &amp; " (" &amp; L7 &amp; ", " &amp; L12 &amp; ")"</f>
        <v>Q (GP1, GP22)</v>
      </c>
      <c r="M17" s="9" t="str">
        <f>M2 &amp; " (" &amp; M7 &amp; ", " &amp; M12 &amp; ")"</f>
        <v>W (GP2, GP22)</v>
      </c>
      <c r="N17" s="9" t="str">
        <f>N2 &amp; " (" &amp; N7 &amp; ", " &amp; N12 &amp; ")"</f>
        <v>E (GP3, GP22)</v>
      </c>
      <c r="O17" s="9" t="str">
        <f>O2 &amp; " (" &amp; O7 &amp; ", " &amp; O12 &amp; ")"</f>
        <v>R (GP4, GP22)</v>
      </c>
      <c r="P17" s="9" t="str">
        <f>P2 &amp; " (" &amp; P7 &amp; ", " &amp; P12 &amp; ")"</f>
        <v>T (GP5, GP22)</v>
      </c>
      <c r="Q17" s="9" t="str">
        <f>Q2 &amp; " (" &amp; Q7 &amp; ", " &amp; Q12 &amp; ")"</f>
        <v>Y (GP5, GP15)</v>
      </c>
      <c r="R17" s="9" t="str">
        <f>R2 &amp; " (" &amp; R7 &amp; ", " &amp; R12 &amp; ")"</f>
        <v>U (GP4, GP15)</v>
      </c>
      <c r="S17" s="9" t="str">
        <f>S2 &amp; " (" &amp; S7 &amp; ", " &amp; S12 &amp; ")"</f>
        <v>I (GP3, GP15)</v>
      </c>
      <c r="T17" s="9" t="str">
        <f>T2 &amp; " (" &amp; T7 &amp; ", " &amp; T12 &amp; ")"</f>
        <v>O (GP2, GP15)</v>
      </c>
      <c r="U17" s="9" t="str">
        <f>U2 &amp; " (" &amp; U7 &amp; ", " &amp; U12 &amp; ")"</f>
        <v>P (GP1, GP15)</v>
      </c>
    </row>
    <row r="18" spans="1:21" x14ac:dyDescent="0.25">
      <c r="A18" s="9" t="str">
        <f>A3 &amp; " (" &amp; A8 &amp; ", " &amp; A13 &amp; ")"</f>
        <v>A (0, 4)</v>
      </c>
      <c r="B18" s="9" t="str">
        <f>B3 &amp; " (" &amp; B8 &amp; ", " &amp; B13 &amp; ")"</f>
        <v>S (1, 4)</v>
      </c>
      <c r="C18" s="9" t="str">
        <f>C3 &amp; " (" &amp; C8 &amp; ", " &amp; C13 &amp; ")"</f>
        <v>D (2, 4)</v>
      </c>
      <c r="D18" s="9" t="str">
        <f>D3 &amp; " (" &amp; D8 &amp; ", " &amp; D13 &amp; ")"</f>
        <v>F (3, 4)</v>
      </c>
      <c r="E18" s="9" t="str">
        <f>E3 &amp; " (" &amp; E8 &amp; ", " &amp; E13 &amp; ")"</f>
        <v>G (4, 4)</v>
      </c>
      <c r="F18" s="9" t="str">
        <f>F3 &amp; " (" &amp; F8 &amp; ", " &amp; F13 &amp; ")"</f>
        <v>H (4, 1)</v>
      </c>
      <c r="G18" s="9" t="str">
        <f>G3 &amp; " (" &amp; G8 &amp; ", " &amp; G13 &amp; ")"</f>
        <v>J (3, 1)</v>
      </c>
      <c r="H18" s="9" t="str">
        <f>H3 &amp; " (" &amp; H8 &amp; ", " &amp; H13 &amp; ")"</f>
        <v>K (2, 1)</v>
      </c>
      <c r="I18" s="9" t="str">
        <f>I3 &amp; " (" &amp; I8 &amp; ", " &amp; I13 &amp; ")"</f>
        <v>L (1, 1)</v>
      </c>
      <c r="J18" s="9" t="str">
        <f>J3 &amp; " (" &amp; J8 &amp; ", " &amp; J13 &amp; ")"</f>
        <v>DEL (0, 1)</v>
      </c>
      <c r="L18" s="9" t="str">
        <f>L3 &amp; " (" &amp; L8 &amp; ", " &amp; L13 &amp; ")"</f>
        <v>A (GP1, GP7)</v>
      </c>
      <c r="M18" s="9" t="str">
        <f>M3 &amp; " (" &amp; M8 &amp; ", " &amp; M13 &amp; ")"</f>
        <v>S (GP2, GP7)</v>
      </c>
      <c r="N18" s="9" t="str">
        <f>N3 &amp; " (" &amp; N8 &amp; ", " &amp; N13 &amp; ")"</f>
        <v>D (GP3, GP7)</v>
      </c>
      <c r="O18" s="9" t="str">
        <f>O3 &amp; " (" &amp; O8 &amp; ", " &amp; O13 &amp; ")"</f>
        <v>F (GP4, GP7)</v>
      </c>
      <c r="P18" s="9" t="str">
        <f>P3 &amp; " (" &amp; P8 &amp; ", " &amp; P13 &amp; ")"</f>
        <v>G (GP5, GP7)</v>
      </c>
      <c r="Q18" s="9" t="str">
        <f>Q3 &amp; " (" &amp; Q8 &amp; ", " &amp; Q13 &amp; ")"</f>
        <v>H (GP5, GP9)</v>
      </c>
      <c r="R18" s="9" t="str">
        <f>R3 &amp; " (" &amp; R8 &amp; ", " &amp; R13 &amp; ")"</f>
        <v>J (GP4, GP9)</v>
      </c>
      <c r="S18" s="9" t="str">
        <f>S3 &amp; " (" &amp; S8 &amp; ", " &amp; S13 &amp; ")"</f>
        <v>K (GP3, GP9)</v>
      </c>
      <c r="T18" s="9" t="str">
        <f>T3 &amp; " (" &amp; T8 &amp; ", " &amp; T13 &amp; ")"</f>
        <v>L (GP2, GP9)</v>
      </c>
      <c r="U18" s="9" t="str">
        <f>U3 &amp; " (" &amp; U8 &amp; ", " &amp; U13 &amp; ")"</f>
        <v>DEL (GP1, GP9)</v>
      </c>
    </row>
    <row r="19" spans="1:21" x14ac:dyDescent="0.25">
      <c r="A19" s="9" t="str">
        <f>A4 &amp; " (" &amp; A9 &amp; ", " &amp; A14 &amp; ")"</f>
        <v>ALT (0, 3)</v>
      </c>
      <c r="B19" s="9" t="str">
        <f>B4 &amp; " (" &amp; B9 &amp; ", " &amp; B14 &amp; ")"</f>
        <v>Z (1, 3)</v>
      </c>
      <c r="C19" s="9" t="str">
        <f>C4 &amp; " (" &amp; C9 &amp; ", " &amp; C14 &amp; ")"</f>
        <v>X (2, 3)</v>
      </c>
      <c r="D19" s="9" t="str">
        <f>D4 &amp; " (" &amp; D9 &amp; ", " &amp; D14 &amp; ")"</f>
        <v>C (3, 3)</v>
      </c>
      <c r="E19" s="9" t="str">
        <f>E4 &amp; " (" &amp; E9 &amp; ", " &amp; E14 &amp; ")"</f>
        <v>V (4, 3)</v>
      </c>
      <c r="F19" s="9" t="str">
        <f>F4 &amp; " (" &amp; F9 &amp; ", " &amp; F14 &amp; ")"</f>
        <v>B (4, 0)</v>
      </c>
      <c r="G19" s="9" t="str">
        <f>G4 &amp; " (" &amp; G9 &amp; ", " &amp; G14 &amp; ")"</f>
        <v>N (3, 0)</v>
      </c>
      <c r="H19" s="9" t="str">
        <f>H4 &amp; " (" &amp; H9 &amp; ", " &amp; H14 &amp; ")"</f>
        <v>M (2, 0)</v>
      </c>
      <c r="I19" s="9" t="str">
        <f>I4 &amp; " (" &amp; I9 &amp; ", " &amp; I14 &amp; ")"</f>
        <v>SPC (1, 0)</v>
      </c>
      <c r="J19" s="9" t="str">
        <f>J4 &amp; " (" &amp; J9 &amp; ", " &amp; J14 &amp; ")"</f>
        <v>ENT (0, 0)</v>
      </c>
      <c r="L19" s="9" t="str">
        <f>L4 &amp; " (" &amp; L9 &amp; ", " &amp; L14 &amp; ")"</f>
        <v>ALT (GP1, GP8)</v>
      </c>
      <c r="M19" s="9" t="str">
        <f>M4 &amp; " (" &amp; M9 &amp; ", " &amp; M14 &amp; ")"</f>
        <v>Z (GP2, GP8)</v>
      </c>
      <c r="N19" s="9" t="str">
        <f>N4 &amp; " (" &amp; N9 &amp; ", " &amp; N14 &amp; ")"</f>
        <v>X (GP3, GP8)</v>
      </c>
      <c r="O19" s="9" t="str">
        <f>O4 &amp; " (" &amp; O9 &amp; ", " &amp; O14 &amp; ")"</f>
        <v>C (GP4, GP8)</v>
      </c>
      <c r="P19" s="9" t="str">
        <f>P4 &amp; " (" &amp; P9 &amp; ", " &amp; P14 &amp; ")"</f>
        <v>V (GP5, GP8)</v>
      </c>
      <c r="Q19" s="9" t="str">
        <f>Q4 &amp; " (" &amp; Q9 &amp; ", " &amp; Q14 &amp; ")"</f>
        <v>B (GP5, GP6)</v>
      </c>
      <c r="R19" s="9" t="str">
        <f>R4 &amp; " (" &amp; R9 &amp; ", " &amp; R14 &amp; ")"</f>
        <v>N (GP4, GP6)</v>
      </c>
      <c r="S19" s="9" t="str">
        <f>S4 &amp; " (" &amp; S9 &amp; ", " &amp; S14 &amp; ")"</f>
        <v>M (GP3, GP6)</v>
      </c>
      <c r="T19" s="9" t="str">
        <f>T4 &amp; " (" &amp; T9 &amp; ", " &amp; T14 &amp; ")"</f>
        <v>SPC (GP2, GP6)</v>
      </c>
      <c r="U19" s="9" t="str">
        <f>U4 &amp; " (" &amp; U9 &amp; ", " &amp; U14 &amp; ")"</f>
        <v>ENT (GP1, GP6)</v>
      </c>
    </row>
    <row r="21" spans="1:21" x14ac:dyDescent="0.25">
      <c r="B21" s="20" t="s">
        <v>35</v>
      </c>
    </row>
    <row r="22" spans="1:21" x14ac:dyDescent="0.25">
      <c r="A22" s="33" t="s">
        <v>402</v>
      </c>
      <c r="B22" s="57">
        <v>0</v>
      </c>
      <c r="C22" s="57">
        <v>1</v>
      </c>
      <c r="D22" s="57">
        <v>2</v>
      </c>
      <c r="E22" s="57">
        <v>3</v>
      </c>
      <c r="F22" s="57">
        <v>4</v>
      </c>
      <c r="G22" s="57">
        <v>4</v>
      </c>
      <c r="H22" s="57">
        <v>3</v>
      </c>
      <c r="I22" s="57">
        <v>2</v>
      </c>
      <c r="J22" s="57">
        <v>1</v>
      </c>
      <c r="K22" s="57">
        <v>0</v>
      </c>
      <c r="L22" s="33" t="s">
        <v>403</v>
      </c>
    </row>
    <row r="23" spans="1:21" x14ac:dyDescent="0.25">
      <c r="A23" s="57">
        <v>5</v>
      </c>
      <c r="B23" s="9" t="s">
        <v>384</v>
      </c>
      <c r="C23" s="9" t="s">
        <v>383</v>
      </c>
      <c r="D23" s="9" t="s">
        <v>382</v>
      </c>
      <c r="E23" s="9" t="s">
        <v>381</v>
      </c>
      <c r="F23" s="9" t="s">
        <v>380</v>
      </c>
      <c r="G23" s="9" t="s">
        <v>379</v>
      </c>
      <c r="H23" s="9" t="s">
        <v>378</v>
      </c>
      <c r="I23" s="9" t="s">
        <v>377</v>
      </c>
      <c r="J23" s="9" t="s">
        <v>376</v>
      </c>
      <c r="K23" s="9" t="s">
        <v>375</v>
      </c>
      <c r="L23" s="57">
        <v>2</v>
      </c>
    </row>
    <row r="24" spans="1:21" x14ac:dyDescent="0.25">
      <c r="A24" s="57">
        <v>4</v>
      </c>
      <c r="B24" s="9" t="s">
        <v>374</v>
      </c>
      <c r="C24" s="9" t="s">
        <v>373</v>
      </c>
      <c r="D24" s="9" t="s">
        <v>372</v>
      </c>
      <c r="E24" s="9" t="s">
        <v>371</v>
      </c>
      <c r="F24" s="9" t="s">
        <v>370</v>
      </c>
      <c r="G24" s="9" t="s">
        <v>369</v>
      </c>
      <c r="H24" s="9" t="s">
        <v>368</v>
      </c>
      <c r="I24" s="9" t="s">
        <v>367</v>
      </c>
      <c r="J24" s="9" t="s">
        <v>366</v>
      </c>
      <c r="K24" s="9" t="s">
        <v>365</v>
      </c>
      <c r="L24" s="57">
        <v>1</v>
      </c>
    </row>
    <row r="25" spans="1:21" x14ac:dyDescent="0.25">
      <c r="A25" s="57">
        <v>3</v>
      </c>
      <c r="B25" s="9" t="s">
        <v>352</v>
      </c>
      <c r="C25" s="9" t="s">
        <v>364</v>
      </c>
      <c r="D25" s="9" t="s">
        <v>363</v>
      </c>
      <c r="E25" s="9" t="s">
        <v>362</v>
      </c>
      <c r="F25" s="9" t="s">
        <v>361</v>
      </c>
      <c r="G25" s="9" t="s">
        <v>360</v>
      </c>
      <c r="H25" s="9" t="s">
        <v>359</v>
      </c>
      <c r="I25" s="9" t="s">
        <v>358</v>
      </c>
      <c r="J25" s="9" t="s">
        <v>357</v>
      </c>
      <c r="K25" s="9" t="s">
        <v>356</v>
      </c>
      <c r="L25" s="57">
        <v>0</v>
      </c>
    </row>
    <row r="27" spans="1:21" x14ac:dyDescent="0.25">
      <c r="B27" s="20" t="s">
        <v>36</v>
      </c>
    </row>
    <row r="28" spans="1:21" x14ac:dyDescent="0.25">
      <c r="A28" s="33" t="s">
        <v>402</v>
      </c>
      <c r="B28" s="57">
        <v>0</v>
      </c>
      <c r="C28" s="57">
        <v>1</v>
      </c>
      <c r="D28" s="57">
        <v>2</v>
      </c>
      <c r="E28" s="57">
        <v>3</v>
      </c>
      <c r="F28" s="57">
        <v>4</v>
      </c>
      <c r="G28" s="57">
        <v>4</v>
      </c>
      <c r="H28" s="57">
        <v>3</v>
      </c>
      <c r="I28" s="57">
        <v>2</v>
      </c>
      <c r="J28" s="57">
        <v>1</v>
      </c>
      <c r="K28" s="57">
        <v>0</v>
      </c>
      <c r="L28" s="33" t="s">
        <v>403</v>
      </c>
    </row>
    <row r="29" spans="1:21" x14ac:dyDescent="0.25">
      <c r="A29" s="57">
        <v>5</v>
      </c>
      <c r="B29" s="9">
        <v>1</v>
      </c>
      <c r="C29" s="9">
        <v>2</v>
      </c>
      <c r="D29" s="9">
        <v>3</v>
      </c>
      <c r="E29" s="9">
        <v>4</v>
      </c>
      <c r="F29" s="9">
        <v>5</v>
      </c>
      <c r="G29" s="9">
        <v>6</v>
      </c>
      <c r="H29" s="9">
        <v>7</v>
      </c>
      <c r="I29" s="9">
        <v>8</v>
      </c>
      <c r="J29" s="9">
        <v>9</v>
      </c>
      <c r="K29" s="9">
        <v>0</v>
      </c>
      <c r="L29" s="57">
        <v>2</v>
      </c>
    </row>
    <row r="30" spans="1:21" x14ac:dyDescent="0.25">
      <c r="A30" s="57">
        <v>4</v>
      </c>
      <c r="B30" s="9" t="s">
        <v>336</v>
      </c>
      <c r="C30" s="9" t="s">
        <v>334</v>
      </c>
      <c r="D30" s="9" t="s">
        <v>211</v>
      </c>
      <c r="E30" s="9" t="s">
        <v>333</v>
      </c>
      <c r="F30" s="9" t="s">
        <v>331</v>
      </c>
      <c r="G30" s="9" t="s">
        <v>329</v>
      </c>
      <c r="H30" s="9" t="s">
        <v>327</v>
      </c>
      <c r="I30" s="9" t="s">
        <v>325</v>
      </c>
      <c r="J30" s="9" t="s">
        <v>323</v>
      </c>
      <c r="K30" s="9" t="s">
        <v>355</v>
      </c>
      <c r="L30" s="57">
        <v>1</v>
      </c>
    </row>
    <row r="31" spans="1:21" x14ac:dyDescent="0.25">
      <c r="A31" s="57">
        <v>3</v>
      </c>
      <c r="B31" s="9" t="s">
        <v>352</v>
      </c>
      <c r="C31" s="9" t="s">
        <v>317</v>
      </c>
      <c r="D31" s="9" t="s">
        <v>315</v>
      </c>
      <c r="E31" s="9" t="s">
        <v>314</v>
      </c>
      <c r="F31" s="9" t="s">
        <v>312</v>
      </c>
      <c r="G31" s="9" t="s">
        <v>311</v>
      </c>
      <c r="H31" s="9" t="s">
        <v>309</v>
      </c>
      <c r="I31" s="9" t="s">
        <v>307</v>
      </c>
      <c r="J31" s="9" t="s">
        <v>351</v>
      </c>
      <c r="K31" s="9" t="s">
        <v>354</v>
      </c>
      <c r="L31" s="57">
        <v>0</v>
      </c>
    </row>
    <row r="33" spans="1:12" x14ac:dyDescent="0.25">
      <c r="B33" s="20" t="s">
        <v>37</v>
      </c>
    </row>
    <row r="34" spans="1:12" x14ac:dyDescent="0.25">
      <c r="A34" s="33" t="s">
        <v>402</v>
      </c>
      <c r="B34" s="57">
        <v>0</v>
      </c>
      <c r="C34" s="57">
        <v>1</v>
      </c>
      <c r="D34" s="57">
        <v>2</v>
      </c>
      <c r="E34" s="57">
        <v>3</v>
      </c>
      <c r="F34" s="57">
        <v>4</v>
      </c>
      <c r="G34" s="57">
        <v>4</v>
      </c>
      <c r="H34" s="57">
        <v>3</v>
      </c>
      <c r="I34" s="57">
        <v>2</v>
      </c>
      <c r="J34" s="57">
        <v>1</v>
      </c>
      <c r="K34" s="57">
        <v>0</v>
      </c>
      <c r="L34" s="33" t="s">
        <v>403</v>
      </c>
    </row>
    <row r="35" spans="1:12" x14ac:dyDescent="0.25">
      <c r="A35" s="57">
        <v>5</v>
      </c>
      <c r="B35" s="9" t="s">
        <v>345</v>
      </c>
      <c r="C35" s="9" t="s">
        <v>344</v>
      </c>
      <c r="D35" s="9" t="s">
        <v>55</v>
      </c>
      <c r="E35" s="9" t="s">
        <v>343</v>
      </c>
      <c r="F35" s="9" t="s">
        <v>342</v>
      </c>
      <c r="G35" s="9" t="s">
        <v>341</v>
      </c>
      <c r="H35" s="9" t="s">
        <v>340</v>
      </c>
      <c r="I35" s="9" t="s">
        <v>339</v>
      </c>
      <c r="J35" s="9" t="s">
        <v>338</v>
      </c>
      <c r="K35" s="9" t="s">
        <v>337</v>
      </c>
      <c r="L35" s="57">
        <v>2</v>
      </c>
    </row>
    <row r="36" spans="1:12" x14ac:dyDescent="0.25">
      <c r="A36" s="57">
        <v>4</v>
      </c>
      <c r="B36" s="9" t="s">
        <v>51</v>
      </c>
      <c r="C36" s="9" t="s">
        <v>335</v>
      </c>
      <c r="D36" s="9" t="s">
        <v>54</v>
      </c>
      <c r="E36" s="9" t="s">
        <v>56</v>
      </c>
      <c r="F36" s="9" t="s">
        <v>332</v>
      </c>
      <c r="G36" s="9" t="s">
        <v>330</v>
      </c>
      <c r="H36" s="9" t="s">
        <v>328</v>
      </c>
      <c r="I36" s="9" t="s">
        <v>326</v>
      </c>
      <c r="J36" s="9" t="s">
        <v>324</v>
      </c>
      <c r="K36" s="9" t="s">
        <v>353</v>
      </c>
      <c r="L36" s="57">
        <v>1</v>
      </c>
    </row>
    <row r="37" spans="1:12" x14ac:dyDescent="0.25">
      <c r="A37" s="57">
        <v>3</v>
      </c>
      <c r="B37" s="9" t="s">
        <v>352</v>
      </c>
      <c r="C37" s="9" t="s">
        <v>318</v>
      </c>
      <c r="D37" s="9" t="s">
        <v>316</v>
      </c>
      <c r="E37" s="9" t="s">
        <v>53</v>
      </c>
      <c r="F37" s="9" t="s">
        <v>313</v>
      </c>
      <c r="G37" s="9" t="s">
        <v>52</v>
      </c>
      <c r="H37" s="9" t="s">
        <v>310</v>
      </c>
      <c r="I37" s="9" t="s">
        <v>308</v>
      </c>
      <c r="J37" s="9" t="s">
        <v>305</v>
      </c>
      <c r="K37" s="9" t="s">
        <v>350</v>
      </c>
      <c r="L37" s="57">
        <v>0</v>
      </c>
    </row>
    <row r="39" spans="1:12" x14ac:dyDescent="0.25">
      <c r="B39" s="20" t="s">
        <v>35</v>
      </c>
    </row>
    <row r="40" spans="1:12" x14ac:dyDescent="0.25">
      <c r="A40" s="57" t="s">
        <v>402</v>
      </c>
      <c r="B40" s="56">
        <v>11</v>
      </c>
      <c r="C40" s="56">
        <v>10</v>
      </c>
      <c r="D40" s="56">
        <v>9</v>
      </c>
      <c r="E40" s="56">
        <v>8</v>
      </c>
      <c r="F40" s="56">
        <v>7</v>
      </c>
      <c r="H40" s="59" t="s">
        <v>422</v>
      </c>
      <c r="I40" s="59"/>
      <c r="J40" s="59"/>
    </row>
    <row r="41" spans="1:12" x14ac:dyDescent="0.25">
      <c r="A41" s="58">
        <v>25</v>
      </c>
      <c r="B41" s="9" t="str" cm="1">
        <f t="array" aca="1" ref="B41" ca="1">INDIRECT(ADDRESS($A41,B$40))</f>
        <v>ent</v>
      </c>
      <c r="C41" s="9" t="str" cm="1">
        <f t="array" aca="1" ref="C41" ca="1">INDIRECT(ADDRESS($A41,C$40))</f>
        <v xml:space="preserve"> </v>
      </c>
      <c r="D41" s="9" t="str" cm="1">
        <f t="array" aca="1" ref="D41" ca="1">INDIRECT(ADDRESS($A41,D$40))</f>
        <v>m</v>
      </c>
      <c r="E41" s="9" t="str" cm="1">
        <f t="array" aca="1" ref="E41" ca="1">INDIRECT(ADDRESS($A41,E$40))</f>
        <v>n</v>
      </c>
      <c r="F41" s="9" t="str" cm="1">
        <f t="array" aca="1" ref="F41" ca="1">INDIRECT(ADDRESS($A41,F$40))</f>
        <v>b</v>
      </c>
      <c r="H41" s="60" t="str">
        <f ca="1">"('" &amp; B41 &amp; "', '" &amp; C41 &amp; "', '" &amp; D41 &amp; "', '" &amp; E41 &amp; "', '" &amp; F41 &amp; "'),"</f>
        <v>('ent', ' ', 'm', 'n', 'b'),</v>
      </c>
      <c r="I41" s="60"/>
      <c r="J41" s="60"/>
    </row>
    <row r="42" spans="1:12" x14ac:dyDescent="0.25">
      <c r="A42" s="58">
        <v>24</v>
      </c>
      <c r="B42" s="9" t="str" cm="1">
        <f t="array" aca="1" ref="B42" ca="1">INDIRECT(ADDRESS($A42,B$40))</f>
        <v>bsp</v>
      </c>
      <c r="C42" s="9" t="str" cm="1">
        <f t="array" aca="1" ref="C42" ca="1">INDIRECT(ADDRESS($A42,C$40))</f>
        <v>l</v>
      </c>
      <c r="D42" s="9" t="str" cm="1">
        <f t="array" aca="1" ref="D42" ca="1">INDIRECT(ADDRESS($A42,D$40))</f>
        <v>k</v>
      </c>
      <c r="E42" s="9" t="str" cm="1">
        <f t="array" aca="1" ref="E42" ca="1">INDIRECT(ADDRESS($A42,E$40))</f>
        <v>j</v>
      </c>
      <c r="F42" s="9" t="str" cm="1">
        <f t="array" aca="1" ref="F42" ca="1">INDIRECT(ADDRESS($A42,F$40))</f>
        <v>h</v>
      </c>
      <c r="H42" s="60" t="str">
        <f t="shared" ref="H42:H46" ca="1" si="0">"('" &amp; B42 &amp; "', '" &amp; C42 &amp; "', '" &amp; D42 &amp; "', '" &amp; E42 &amp; "', '" &amp; F42 &amp; "'),"</f>
        <v>('bsp', 'l', 'k', 'j', 'h'),</v>
      </c>
      <c r="I42" s="60"/>
      <c r="J42" s="60"/>
    </row>
    <row r="43" spans="1:12" x14ac:dyDescent="0.25">
      <c r="A43" s="58">
        <v>23</v>
      </c>
      <c r="B43" s="9" t="str" cm="1">
        <f t="array" aca="1" ref="B43" ca="1">INDIRECT(ADDRESS($A43,B$40))</f>
        <v>p</v>
      </c>
      <c r="C43" s="9" t="str" cm="1">
        <f t="array" aca="1" ref="C43" ca="1">INDIRECT(ADDRESS($A43,C$40))</f>
        <v>o</v>
      </c>
      <c r="D43" s="9" t="str" cm="1">
        <f t="array" aca="1" ref="D43" ca="1">INDIRECT(ADDRESS($A43,D$40))</f>
        <v>i</v>
      </c>
      <c r="E43" s="9" t="str" cm="1">
        <f t="array" aca="1" ref="E43" ca="1">INDIRECT(ADDRESS($A43,E$40))</f>
        <v>u</v>
      </c>
      <c r="F43" s="9" t="str" cm="1">
        <f t="array" aca="1" ref="F43" ca="1">INDIRECT(ADDRESS($A43,F$40))</f>
        <v>y</v>
      </c>
      <c r="H43" s="60" t="str">
        <f t="shared" ca="1" si="0"/>
        <v>('p', 'o', 'i', 'u', 'y'),</v>
      </c>
      <c r="I43" s="60"/>
      <c r="J43" s="60"/>
    </row>
    <row r="44" spans="1:12" x14ac:dyDescent="0.25">
      <c r="A44" s="58">
        <v>25</v>
      </c>
      <c r="B44" s="9" t="str" cm="1">
        <f t="array" aca="1" ref="B44" ca="1">INDIRECT(ADDRESS($A44,B$47))</f>
        <v>alt</v>
      </c>
      <c r="C44" s="9" t="str" cm="1">
        <f t="array" aca="1" ref="C44" ca="1">INDIRECT(ADDRESS($A44,C$47))</f>
        <v>z</v>
      </c>
      <c r="D44" s="9" t="str" cm="1">
        <f t="array" aca="1" ref="D44" ca="1">INDIRECT(ADDRESS($A44,D$47))</f>
        <v>x</v>
      </c>
      <c r="E44" s="9" t="str" cm="1">
        <f t="array" aca="1" ref="E44" ca="1">INDIRECT(ADDRESS($A44,E$47))</f>
        <v>c</v>
      </c>
      <c r="F44" s="9" t="str" cm="1">
        <f t="array" aca="1" ref="F44" ca="1">INDIRECT(ADDRESS($A44,F$47))</f>
        <v>v</v>
      </c>
      <c r="H44" s="60" t="str">
        <f t="shared" ca="1" si="0"/>
        <v>('alt', 'z', 'x', 'c', 'v'),</v>
      </c>
      <c r="I44" s="60"/>
      <c r="J44" s="60"/>
    </row>
    <row r="45" spans="1:12" x14ac:dyDescent="0.25">
      <c r="A45" s="58">
        <v>24</v>
      </c>
      <c r="B45" s="9" t="str" cm="1">
        <f t="array" aca="1" ref="B45" ca="1">INDIRECT(ADDRESS($A45,B$47))</f>
        <v>a</v>
      </c>
      <c r="C45" s="9" t="str" cm="1">
        <f t="array" aca="1" ref="C45" ca="1">INDIRECT(ADDRESS($A45,C$47))</f>
        <v>s</v>
      </c>
      <c r="D45" s="9" t="str" cm="1">
        <f t="array" aca="1" ref="D45" ca="1">INDIRECT(ADDRESS($A45,D$47))</f>
        <v>d</v>
      </c>
      <c r="E45" s="9" t="str" cm="1">
        <f t="array" aca="1" ref="E45" ca="1">INDIRECT(ADDRESS($A45,E$47))</f>
        <v>f</v>
      </c>
      <c r="F45" s="9" t="str" cm="1">
        <f t="array" aca="1" ref="F45" ca="1">INDIRECT(ADDRESS($A45,F$47))</f>
        <v>g</v>
      </c>
      <c r="H45" s="60" t="str">
        <f t="shared" ca="1" si="0"/>
        <v>('a', 's', 'd', 'f', 'g'),</v>
      </c>
      <c r="I45" s="60"/>
      <c r="J45" s="60"/>
    </row>
    <row r="46" spans="1:12" x14ac:dyDescent="0.25">
      <c r="A46" s="58">
        <v>23</v>
      </c>
      <c r="B46" s="9" t="str" cm="1">
        <f t="array" aca="1" ref="B46" ca="1">INDIRECT(ADDRESS($A46,B$47))</f>
        <v>q</v>
      </c>
      <c r="C46" s="9" t="str" cm="1">
        <f t="array" aca="1" ref="C46" ca="1">INDIRECT(ADDRESS($A46,C$47))</f>
        <v>w</v>
      </c>
      <c r="D46" s="9" t="str" cm="1">
        <f t="array" aca="1" ref="D46" ca="1">INDIRECT(ADDRESS($A46,D$47))</f>
        <v>e</v>
      </c>
      <c r="E46" s="9" t="str" cm="1">
        <f t="array" aca="1" ref="E46" ca="1">INDIRECT(ADDRESS($A46,E$47))</f>
        <v>r</v>
      </c>
      <c r="F46" s="9" t="str" cm="1">
        <f t="array" aca="1" ref="F46" ca="1">INDIRECT(ADDRESS($A46,F$47))</f>
        <v>t</v>
      </c>
      <c r="H46" s="60" t="str">
        <f t="shared" ca="1" si="0"/>
        <v>('q', 'w', 'e', 'r', 't'),</v>
      </c>
      <c r="I46" s="60"/>
      <c r="J46" s="60"/>
    </row>
    <row r="47" spans="1:12" x14ac:dyDescent="0.25">
      <c r="A47" s="57" t="s">
        <v>401</v>
      </c>
      <c r="B47" s="56">
        <v>2</v>
      </c>
      <c r="C47" s="56">
        <v>3</v>
      </c>
      <c r="D47" s="56">
        <v>4</v>
      </c>
      <c r="E47" s="56">
        <v>5</v>
      </c>
      <c r="F47" s="56">
        <v>6</v>
      </c>
    </row>
    <row r="48" spans="1:12" x14ac:dyDescent="0.25">
      <c r="B48" s="20" t="s">
        <v>36</v>
      </c>
    </row>
    <row r="49" spans="1:10" x14ac:dyDescent="0.25">
      <c r="A49" s="57" t="s">
        <v>402</v>
      </c>
      <c r="B49" s="56">
        <v>11</v>
      </c>
      <c r="C49" s="56">
        <v>10</v>
      </c>
      <c r="D49" s="56">
        <v>9</v>
      </c>
      <c r="E49" s="56">
        <v>8</v>
      </c>
      <c r="F49" s="56">
        <v>7</v>
      </c>
      <c r="H49" s="59" t="s">
        <v>422</v>
      </c>
      <c r="I49" s="59"/>
      <c r="J49" s="59"/>
    </row>
    <row r="50" spans="1:10" x14ac:dyDescent="0.25">
      <c r="A50" s="58">
        <v>31</v>
      </c>
      <c r="B50" s="9" t="str" cm="1">
        <f t="array" aca="1" ref="B50" ca="1">INDIRECT(ADDRESS($A50,B$49))</f>
        <v>rt</v>
      </c>
      <c r="C50" s="9" t="str" cm="1">
        <f t="array" aca="1" ref="C50" ca="1">INDIRECT(ADDRESS($A50,C$49))</f>
        <v>,</v>
      </c>
      <c r="D50" s="9" t="str" cm="1">
        <f t="array" aca="1" ref="D50" ca="1">INDIRECT(ADDRESS($A50,D$49))</f>
        <v>:</v>
      </c>
      <c r="E50" s="9" t="str" cm="1">
        <f t="array" aca="1" ref="E50" ca="1">INDIRECT(ADDRESS($A50,E$49))</f>
        <v>;</v>
      </c>
      <c r="F50" s="9" t="str" cm="1">
        <f t="array" aca="1" ref="F50" ca="1">INDIRECT(ADDRESS($A50,F$49))</f>
        <v>"</v>
      </c>
      <c r="H50" s="60" t="str">
        <f ca="1">"('" &amp; B50 &amp; "', '" &amp; C50 &amp; "', '" &amp; D50 &amp; "', '" &amp; E50 &amp; "', '" &amp; F50 &amp; "'),"</f>
        <v>('rt', ',', ':', ';', '"'),</v>
      </c>
      <c r="I50" s="60"/>
      <c r="J50" s="60"/>
    </row>
    <row r="51" spans="1:10" x14ac:dyDescent="0.25">
      <c r="A51" s="58">
        <v>30</v>
      </c>
      <c r="B51" s="9" t="str" cm="1">
        <f t="array" aca="1" ref="B51" ca="1">INDIRECT(ADDRESS($A51,B$49))</f>
        <v>lt</v>
      </c>
      <c r="C51" s="9" t="str" cm="1">
        <f t="array" aca="1" ref="C51" ca="1">INDIRECT(ADDRESS($A51,C$49))</f>
        <v>-</v>
      </c>
      <c r="D51" s="9" t="str" cm="1">
        <f t="array" aca="1" ref="D51" ca="1">INDIRECT(ADDRESS($A51,D$49))</f>
        <v>*</v>
      </c>
      <c r="E51" s="9" t="str" cm="1">
        <f t="array" aca="1" ref="E51" ca="1">INDIRECT(ADDRESS($A51,E$49))</f>
        <v>&amp;</v>
      </c>
      <c r="F51" s="9" t="str" cm="1">
        <f t="array" aca="1" ref="F51" ca="1">INDIRECT(ADDRESS($A51,F$49))</f>
        <v>+</v>
      </c>
      <c r="H51" s="60" t="str">
        <f t="shared" ref="H51:H55" ca="1" si="1">"('" &amp; B51 &amp; "', '" &amp; C51 &amp; "', '" &amp; D51 &amp; "', '" &amp; E51 &amp; "', '" &amp; F51 &amp; "'),"</f>
        <v>('lt', '-', '*', '&amp;', '+'),</v>
      </c>
      <c r="I51" s="60"/>
      <c r="J51" s="60"/>
    </row>
    <row r="52" spans="1:10" x14ac:dyDescent="0.25">
      <c r="A52" s="58">
        <v>29</v>
      </c>
      <c r="B52" s="9" cm="1">
        <f t="array" aca="1" ref="B52" ca="1">INDIRECT(ADDRESS($A52,B$49))</f>
        <v>0</v>
      </c>
      <c r="C52" s="9" cm="1">
        <f t="array" aca="1" ref="C52" ca="1">INDIRECT(ADDRESS($A52,C$49))</f>
        <v>9</v>
      </c>
      <c r="D52" s="9" cm="1">
        <f t="array" aca="1" ref="D52" ca="1">INDIRECT(ADDRESS($A52,D$49))</f>
        <v>8</v>
      </c>
      <c r="E52" s="9" cm="1">
        <f t="array" aca="1" ref="E52" ca="1">INDIRECT(ADDRESS($A52,E$49))</f>
        <v>7</v>
      </c>
      <c r="F52" s="9" cm="1">
        <f t="array" aca="1" ref="F52" ca="1">INDIRECT(ADDRESS($A52,F$49))</f>
        <v>6</v>
      </c>
      <c r="H52" s="60" t="str">
        <f t="shared" ca="1" si="1"/>
        <v>('0', '9', '8', '7', '6'),</v>
      </c>
      <c r="I52" s="60"/>
      <c r="J52" s="60"/>
    </row>
    <row r="53" spans="1:10" x14ac:dyDescent="0.25">
      <c r="A53" s="58">
        <v>31</v>
      </c>
      <c r="B53" s="9" t="str" cm="1">
        <f t="array" aca="1" ref="B53" ca="1">INDIRECT(ADDRESS($A53,B$56))</f>
        <v>alt</v>
      </c>
      <c r="C53" s="9" t="str" cm="1">
        <f t="array" aca="1" ref="C53" ca="1">INDIRECT(ADDRESS($A53,C$56))</f>
        <v>(</v>
      </c>
      <c r="D53" s="9" t="str" cm="1">
        <f t="array" aca="1" ref="D53" ca="1">INDIRECT(ADDRESS($A53,D$56))</f>
        <v>)</v>
      </c>
      <c r="E53" s="9" t="str" cm="1">
        <f t="array" aca="1" ref="E53" ca="1">INDIRECT(ADDRESS($A53,E$56))</f>
        <v>?</v>
      </c>
      <c r="F53" s="9" t="str" cm="1">
        <f t="array" aca="1" ref="F53" ca="1">INDIRECT(ADDRESS($A53,F$56))</f>
        <v>/</v>
      </c>
      <c r="H53" s="60" t="str">
        <f t="shared" ca="1" si="1"/>
        <v>('alt', '(', ')', '?', '/'),</v>
      </c>
      <c r="I53" s="60"/>
      <c r="J53" s="60"/>
    </row>
    <row r="54" spans="1:10" x14ac:dyDescent="0.25">
      <c r="A54" s="58">
        <v>30</v>
      </c>
      <c r="B54" s="9" t="str" cm="1">
        <f t="array" aca="1" ref="B54" ca="1">INDIRECT(ADDRESS($A54,B$56))</f>
        <v>!</v>
      </c>
      <c r="C54" s="9" t="str" cm="1">
        <f t="array" aca="1" ref="C54" ca="1">INDIRECT(ADDRESS($A54,C$56))</f>
        <v>@</v>
      </c>
      <c r="D54" s="9" t="str" cm="1">
        <f t="array" aca="1" ref="D54" ca="1">INDIRECT(ADDRESS($A54,D$56))</f>
        <v>#</v>
      </c>
      <c r="E54" s="9" t="str" cm="1">
        <f t="array" aca="1" ref="E54" ca="1">INDIRECT(ADDRESS($A54,E$56))</f>
        <v>$</v>
      </c>
      <c r="F54" s="9" t="str" cm="1">
        <f t="array" aca="1" ref="F54" ca="1">INDIRECT(ADDRESS($A54,F$56))</f>
        <v>%</v>
      </c>
      <c r="H54" s="60" t="str">
        <f t="shared" ca="1" si="1"/>
        <v>('!', '@', '#', '$', '%'),</v>
      </c>
      <c r="I54" s="60"/>
      <c r="J54" s="60"/>
    </row>
    <row r="55" spans="1:10" x14ac:dyDescent="0.25">
      <c r="A55" s="58">
        <v>29</v>
      </c>
      <c r="B55" s="9" cm="1">
        <f t="array" aca="1" ref="B55" ca="1">INDIRECT(ADDRESS($A55,B$56))</f>
        <v>1</v>
      </c>
      <c r="C55" s="9" cm="1">
        <f t="array" aca="1" ref="C55" ca="1">INDIRECT(ADDRESS($A55,C$56))</f>
        <v>2</v>
      </c>
      <c r="D55" s="9" cm="1">
        <f t="array" aca="1" ref="D55" ca="1">INDIRECT(ADDRESS($A55,D$56))</f>
        <v>3</v>
      </c>
      <c r="E55" s="9" cm="1">
        <f t="array" aca="1" ref="E55" ca="1">INDIRECT(ADDRESS($A55,E$56))</f>
        <v>4</v>
      </c>
      <c r="F55" s="9" cm="1">
        <f t="array" aca="1" ref="F55" ca="1">INDIRECT(ADDRESS($A55,F$56))</f>
        <v>5</v>
      </c>
      <c r="H55" s="60" t="str">
        <f t="shared" ca="1" si="1"/>
        <v>('1', '2', '3', '4', '5'),</v>
      </c>
      <c r="I55" s="60"/>
      <c r="J55" s="60"/>
    </row>
    <row r="56" spans="1:10" x14ac:dyDescent="0.25">
      <c r="A56" s="57" t="s">
        <v>401</v>
      </c>
      <c r="B56" s="56">
        <v>2</v>
      </c>
      <c r="C56" s="56">
        <v>3</v>
      </c>
      <c r="D56" s="56">
        <v>4</v>
      </c>
      <c r="E56" s="56">
        <v>5</v>
      </c>
      <c r="F56" s="56">
        <v>6</v>
      </c>
    </row>
    <row r="58" spans="1:10" x14ac:dyDescent="0.25">
      <c r="B58" s="20" t="s">
        <v>37</v>
      </c>
    </row>
    <row r="59" spans="1:10" x14ac:dyDescent="0.25">
      <c r="A59" s="57" t="s">
        <v>402</v>
      </c>
      <c r="B59" s="56">
        <v>11</v>
      </c>
      <c r="C59" s="56">
        <v>10</v>
      </c>
      <c r="D59" s="56">
        <v>9</v>
      </c>
      <c r="E59" s="56">
        <v>8</v>
      </c>
      <c r="F59" s="56">
        <v>7</v>
      </c>
      <c r="H59" s="59" t="s">
        <v>422</v>
      </c>
      <c r="I59" s="59"/>
      <c r="J59" s="59"/>
    </row>
    <row r="60" spans="1:10" x14ac:dyDescent="0.25">
      <c r="A60" s="58">
        <v>37</v>
      </c>
      <c r="B60" s="9" t="str" cm="1">
        <f t="array" aca="1" ref="B60" ca="1">INDIRECT(ADDRESS($A60,B$59))</f>
        <v>dn</v>
      </c>
      <c r="C60" s="9" t="str" cm="1">
        <f t="array" aca="1" ref="C60" ca="1">INDIRECT(ADDRESS($A60,C$59))</f>
        <v>.</v>
      </c>
      <c r="D60" s="9" t="str" cm="1">
        <f t="array" aca="1" ref="D60" ca="1">INDIRECT(ADDRESS($A60,D$59))</f>
        <v>M</v>
      </c>
      <c r="E60" s="9" t="str" cm="1">
        <f t="array" aca="1" ref="E60" ca="1">INDIRECT(ADDRESS($A60,E$59))</f>
        <v>N</v>
      </c>
      <c r="F60" s="9" t="str" cm="1">
        <f t="array" aca="1" ref="F60" ca="1">INDIRECT(ADDRESS($A60,F$59))</f>
        <v>B</v>
      </c>
      <c r="H60" s="60" t="str">
        <f ca="1">"('" &amp; B60 &amp; "', '" &amp; C60 &amp; "', '" &amp; D60 &amp; "', '" &amp; E60 &amp; "', '" &amp; F60 &amp; "'),"</f>
        <v>('dn', '.', 'M', 'N', 'B'),</v>
      </c>
      <c r="I60" s="60"/>
      <c r="J60" s="60"/>
    </row>
    <row r="61" spans="1:10" x14ac:dyDescent="0.25">
      <c r="A61" s="58">
        <v>36</v>
      </c>
      <c r="B61" s="9" t="str" cm="1">
        <f t="array" aca="1" ref="B61" ca="1">INDIRECT(ADDRESS($A61,B$59))</f>
        <v>up</v>
      </c>
      <c r="C61" s="9" t="str" cm="1">
        <f t="array" aca="1" ref="C61" ca="1">INDIRECT(ADDRESS($A61,C$59))</f>
        <v>L</v>
      </c>
      <c r="D61" s="9" t="str" cm="1">
        <f t="array" aca="1" ref="D61" ca="1">INDIRECT(ADDRESS($A61,D$59))</f>
        <v>K</v>
      </c>
      <c r="E61" s="9" t="str" cm="1">
        <f t="array" aca="1" ref="E61" ca="1">INDIRECT(ADDRESS($A61,E$59))</f>
        <v>J</v>
      </c>
      <c r="F61" s="9" t="str" cm="1">
        <f t="array" aca="1" ref="F61" ca="1">INDIRECT(ADDRESS($A61,F$59))</f>
        <v>H</v>
      </c>
      <c r="H61" s="60" t="str">
        <f t="shared" ref="H61:H65" ca="1" si="2">"('" &amp; B61 &amp; "', '" &amp; C61 &amp; "', '" &amp; D61 &amp; "', '" &amp; E61 &amp; "', '" &amp; F61 &amp; "'),"</f>
        <v>('up', 'L', 'K', 'J', 'H'),</v>
      </c>
      <c r="I61" s="60"/>
      <c r="J61" s="60"/>
    </row>
    <row r="62" spans="1:10" x14ac:dyDescent="0.25">
      <c r="A62" s="58">
        <v>35</v>
      </c>
      <c r="B62" s="9" t="str" cm="1">
        <f t="array" aca="1" ref="B62" ca="1">INDIRECT(ADDRESS($A62,B$59))</f>
        <v>P</v>
      </c>
      <c r="C62" s="9" t="str" cm="1">
        <f t="array" aca="1" ref="C62" ca="1">INDIRECT(ADDRESS($A62,C$59))</f>
        <v>O</v>
      </c>
      <c r="D62" s="9" t="str" cm="1">
        <f t="array" aca="1" ref="D62" ca="1">INDIRECT(ADDRESS($A62,D$59))</f>
        <v>I</v>
      </c>
      <c r="E62" s="9" t="str" cm="1">
        <f t="array" aca="1" ref="E62" ca="1">INDIRECT(ADDRESS($A62,E$59))</f>
        <v>U</v>
      </c>
      <c r="F62" s="9" t="str" cm="1">
        <f t="array" aca="1" ref="F62" ca="1">INDIRECT(ADDRESS($A62,F$59))</f>
        <v>Y</v>
      </c>
      <c r="H62" s="60" t="str">
        <f t="shared" ca="1" si="2"/>
        <v>('P', 'O', 'I', 'U', 'Y'),</v>
      </c>
      <c r="I62" s="60"/>
      <c r="J62" s="60"/>
    </row>
    <row r="63" spans="1:10" x14ac:dyDescent="0.25">
      <c r="A63" s="58">
        <v>37</v>
      </c>
      <c r="B63" s="9" t="str" cm="1">
        <f t="array" aca="1" ref="B63" ca="1">INDIRECT(ADDRESS($A63,B$66))</f>
        <v>alt</v>
      </c>
      <c r="C63" s="9" t="str" cm="1">
        <f t="array" aca="1" ref="C63" ca="1">INDIRECT(ADDRESS($A63,C$66))</f>
        <v>Z</v>
      </c>
      <c r="D63" s="9" t="str" cm="1">
        <f t="array" aca="1" ref="D63" ca="1">INDIRECT(ADDRESS($A63,D$66))</f>
        <v>X</v>
      </c>
      <c r="E63" s="9" t="str" cm="1">
        <f t="array" aca="1" ref="E63" ca="1">INDIRECT(ADDRESS($A63,E$66))</f>
        <v>C</v>
      </c>
      <c r="F63" s="9" t="str" cm="1">
        <f t="array" aca="1" ref="F63" ca="1">INDIRECT(ADDRESS($A63,F$66))</f>
        <v>V</v>
      </c>
      <c r="H63" s="60" t="str">
        <f t="shared" ca="1" si="2"/>
        <v>('alt', 'Z', 'X', 'C', 'V'),</v>
      </c>
      <c r="I63" s="60"/>
      <c r="J63" s="60"/>
    </row>
    <row r="64" spans="1:10" x14ac:dyDescent="0.25">
      <c r="A64" s="58">
        <v>36</v>
      </c>
      <c r="B64" s="9" t="str" cm="1">
        <f t="array" aca="1" ref="B64" ca="1">INDIRECT(ADDRESS($A64,B$66))</f>
        <v>A</v>
      </c>
      <c r="C64" s="9" t="str" cm="1">
        <f t="array" aca="1" ref="C64" ca="1">INDIRECT(ADDRESS($A64,C$66))</f>
        <v>S</v>
      </c>
      <c r="D64" s="9" t="str" cm="1">
        <f t="array" aca="1" ref="D64" ca="1">INDIRECT(ADDRESS($A64,D$66))</f>
        <v>D</v>
      </c>
      <c r="E64" s="9" t="str" cm="1">
        <f t="array" aca="1" ref="E64" ca="1">INDIRECT(ADDRESS($A64,E$66))</f>
        <v>F</v>
      </c>
      <c r="F64" s="9" t="str" cm="1">
        <f t="array" aca="1" ref="F64" ca="1">INDIRECT(ADDRESS($A64,F$66))</f>
        <v>G</v>
      </c>
      <c r="H64" s="60" t="str">
        <f t="shared" ca="1" si="2"/>
        <v>('A', 'S', 'D', 'F', 'G'),</v>
      </c>
      <c r="I64" s="60"/>
      <c r="J64" s="60"/>
    </row>
    <row r="65" spans="1:10" x14ac:dyDescent="0.25">
      <c r="A65" s="58">
        <v>35</v>
      </c>
      <c r="B65" s="9" t="str" cm="1">
        <f t="array" aca="1" ref="B65" ca="1">INDIRECT(ADDRESS($A65,B$66))</f>
        <v>Q</v>
      </c>
      <c r="C65" s="9" t="str" cm="1">
        <f t="array" aca="1" ref="C65" ca="1">INDIRECT(ADDRESS($A65,C$66))</f>
        <v>W</v>
      </c>
      <c r="D65" s="9" t="str" cm="1">
        <f t="array" aca="1" ref="D65" ca="1">INDIRECT(ADDRESS($A65,D$66))</f>
        <v>E</v>
      </c>
      <c r="E65" s="9" t="str" cm="1">
        <f t="array" aca="1" ref="E65" ca="1">INDIRECT(ADDRESS($A65,E$66))</f>
        <v>R</v>
      </c>
      <c r="F65" s="9" t="str" cm="1">
        <f t="array" aca="1" ref="F65" ca="1">INDIRECT(ADDRESS($A65,F$66))</f>
        <v>T</v>
      </c>
      <c r="H65" s="60" t="str">
        <f t="shared" ca="1" si="2"/>
        <v>('Q', 'W', 'E', 'R', 'T'),</v>
      </c>
      <c r="I65" s="60"/>
      <c r="J65" s="60"/>
    </row>
    <row r="66" spans="1:10" x14ac:dyDescent="0.25">
      <c r="A66" s="57" t="s">
        <v>401</v>
      </c>
      <c r="B66" s="56">
        <v>2</v>
      </c>
      <c r="C66" s="56">
        <v>3</v>
      </c>
      <c r="D66" s="56">
        <v>4</v>
      </c>
      <c r="E66" s="56">
        <v>5</v>
      </c>
      <c r="F66" s="56">
        <v>6</v>
      </c>
    </row>
  </sheetData>
  <mergeCells count="29">
    <mergeCell ref="H40:J40"/>
    <mergeCell ref="H49:J49"/>
    <mergeCell ref="H59:J59"/>
    <mergeCell ref="H60:J60"/>
    <mergeCell ref="H61:J61"/>
    <mergeCell ref="H62:J62"/>
    <mergeCell ref="H63:J63"/>
    <mergeCell ref="H64:J64"/>
    <mergeCell ref="H65:J65"/>
    <mergeCell ref="H50:J50"/>
    <mergeCell ref="H51:J51"/>
    <mergeCell ref="H52:J52"/>
    <mergeCell ref="H53:J53"/>
    <mergeCell ref="H54:J54"/>
    <mergeCell ref="H55:J55"/>
    <mergeCell ref="H41:J41"/>
    <mergeCell ref="H42:J42"/>
    <mergeCell ref="H43:J43"/>
    <mergeCell ref="H44:J44"/>
    <mergeCell ref="H45:J45"/>
    <mergeCell ref="H46:J46"/>
    <mergeCell ref="A16:J16"/>
    <mergeCell ref="L16:U16"/>
    <mergeCell ref="A1:J1"/>
    <mergeCell ref="L1:U1"/>
    <mergeCell ref="A6:J6"/>
    <mergeCell ref="L6:U6"/>
    <mergeCell ref="A11:J11"/>
    <mergeCell ref="L11:U1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CDCB-B405-42B0-9924-03C80370F41D}">
  <dimension ref="A1:P5"/>
  <sheetViews>
    <sheetView workbookViewId="0">
      <selection activeCell="I5" sqref="I5"/>
    </sheetView>
  </sheetViews>
  <sheetFormatPr defaultRowHeight="15" x14ac:dyDescent="0.25"/>
  <sheetData>
    <row r="1" spans="1:16" s="2" customFormat="1" x14ac:dyDescent="0.25">
      <c r="A1" s="33">
        <v>0</v>
      </c>
      <c r="B1" s="33">
        <v>1</v>
      </c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  <c r="N1" s="33">
        <v>13</v>
      </c>
      <c r="O1" s="33">
        <v>14</v>
      </c>
      <c r="P1" s="33">
        <v>15</v>
      </c>
    </row>
    <row r="2" spans="1:16" x14ac:dyDescent="0.25">
      <c r="A2" s="7">
        <v>1</v>
      </c>
      <c r="B2" s="7">
        <v>2</v>
      </c>
      <c r="C2" s="7">
        <v>3</v>
      </c>
      <c r="D2" s="7">
        <v>4</v>
      </c>
      <c r="E2" s="7">
        <v>5</v>
      </c>
      <c r="F2" s="7">
        <v>6</v>
      </c>
      <c r="G2" s="7">
        <v>7</v>
      </c>
      <c r="H2" s="7">
        <v>8</v>
      </c>
      <c r="I2" s="7" t="s">
        <v>421</v>
      </c>
      <c r="J2" s="7" t="s">
        <v>420</v>
      </c>
      <c r="K2" s="7" t="s">
        <v>419</v>
      </c>
      <c r="L2" s="7" t="s">
        <v>418</v>
      </c>
      <c r="M2" s="7" t="s">
        <v>417</v>
      </c>
      <c r="N2" s="7" t="s">
        <v>416</v>
      </c>
      <c r="O2" s="7" t="s">
        <v>415</v>
      </c>
      <c r="P2" s="7" t="s">
        <v>414</v>
      </c>
    </row>
    <row r="3" spans="1:16" x14ac:dyDescent="0.25">
      <c r="A3" s="7">
        <v>13121100</v>
      </c>
      <c r="B3" s="7">
        <v>3020101</v>
      </c>
      <c r="C3" s="7" t="s">
        <v>413</v>
      </c>
      <c r="D3" s="7">
        <v>3</v>
      </c>
      <c r="E3" s="7" t="s">
        <v>310</v>
      </c>
      <c r="F3" s="7">
        <v>-9.8000000000000007</v>
      </c>
      <c r="G3" s="7">
        <v>5.5</v>
      </c>
      <c r="H3" s="7">
        <v>21.620999999999999</v>
      </c>
      <c r="I3" s="7" t="s">
        <v>412</v>
      </c>
      <c r="J3" s="7"/>
      <c r="K3" s="7"/>
      <c r="L3" s="7"/>
      <c r="M3" s="7"/>
      <c r="N3" s="7"/>
      <c r="O3" s="7"/>
      <c r="P3" s="7"/>
    </row>
    <row r="5" spans="1:16" x14ac:dyDescent="0.25">
      <c r="A5" t="s">
        <v>411</v>
      </c>
      <c r="B5" t="s">
        <v>410</v>
      </c>
      <c r="C5" t="s">
        <v>409</v>
      </c>
      <c r="D5" t="s">
        <v>408</v>
      </c>
      <c r="E5" t="s">
        <v>310</v>
      </c>
      <c r="F5" t="s">
        <v>407</v>
      </c>
      <c r="G5" t="s">
        <v>406</v>
      </c>
      <c r="H5" t="s">
        <v>405</v>
      </c>
      <c r="I5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config.py</vt:lpstr>
      <vt:lpstr>config.py (Old)</vt:lpstr>
      <vt:lpstr>Sheet1</vt:lpstr>
      <vt:lpstr>Header</vt:lpstr>
      <vt:lpstr>LoRa</vt:lpstr>
      <vt:lpstr>code.py</vt:lpstr>
      <vt:lpstr>binary</vt:lpstr>
      <vt:lpstr>loraProfile</vt:lpstr>
      <vt:lpstr>Keypad</vt:lpstr>
      <vt:lpstr>Keypad (Col, Row)</vt:lpstr>
      <vt:lpstr>Keypad (Col, Row) (2)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2022-03-12T01:07:39Z</dcterms:created>
  <dcterms:modified xsi:type="dcterms:W3CDTF">2022-03-23T01:07:25Z</dcterms:modified>
</cp:coreProperties>
</file>