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Drafter" sheetId="2" r:id="rId5"/>
    <sheet state="hidden" name="Drafter_calcul" sheetId="3" r:id="rId6"/>
    <sheet state="hidden" name="Data_champ" sheetId="4" r:id="rId7"/>
    <sheet state="hidden" name="Team_Data" sheetId="5" r:id="rId8"/>
  </sheets>
  <definedNames>
    <definedName name="Data_champion">Data_champ!$A$2:$AD$166</definedName>
  </definedNames>
  <calcPr/>
</workbook>
</file>

<file path=xl/sharedStrings.xml><?xml version="1.0" encoding="utf-8"?>
<sst xmlns="http://schemas.openxmlformats.org/spreadsheetml/2006/main" count="2539" uniqueCount="374">
  <si>
    <t>By Kazeel</t>
  </si>
  <si>
    <t>This document assume you know how to play League of Legends</t>
  </si>
  <si>
    <t>How to use</t>
  </si>
  <si>
    <t>1 - Dowload the file</t>
  </si>
  <si>
    <t>2 - Cells C8 to C12 allow you to draft your team</t>
  </si>
  <si>
    <t>3 - Column E (named E) tell you how well the champion perform in Early Game</t>
  </si>
  <si>
    <t>4 - Column F (named M) tell you how well the champion perform in Mid Game</t>
  </si>
  <si>
    <t>5 - Column G (named L) tell you how well the champion perform in Late Game</t>
  </si>
  <si>
    <t>For 3,4,5 : Green = well, Yellow = Correct, Red = Bad</t>
  </si>
  <si>
    <t xml:space="preserve">For more information : </t>
  </si>
  <si>
    <t xml:space="preserve">Mobalytics </t>
  </si>
  <si>
    <t>https://app.mobalytics.gg/lol/champions</t>
  </si>
  <si>
    <t>6 - Columns H, I and J (named C1, C2 and C3) give you the "playstyle" of the champion"</t>
  </si>
  <si>
    <t>For 6 : Red = early aggresive (need to capitalize in early or it become useless), Blue = late scaling (snowball by getting ressources, often bad early), Green = Team oriented (not good alone, excellent combine with others, often mid game oriented)</t>
  </si>
  <si>
    <t>For 6 : White = Polyvalent (Fit everywhere, good on his own), Black = Gain unfair advantage by giving up something else (ex = ADC gaining Assasin mecanics), accelerate other playstyle, Pink = Need to be draft around, strong but limited</t>
  </si>
  <si>
    <t>LS - MTG Color system</t>
  </si>
  <si>
    <t>https://docs.google.com/spreadsheets/d/1ea8M5VYR6qNS005Hd6DyplX9Z5UZOjmYYxzpTgyueF0/edit#gid=0</t>
  </si>
  <si>
    <t>7 - "Timing" give you how well your team perform in Early, Mid and Late</t>
  </si>
  <si>
    <t xml:space="preserve">8 - "How to fight" give you how well your team fight in different configuration </t>
  </si>
  <si>
    <t>8.1 - "FIght duration" : 0 = team need short fight, 3 = team need long fight</t>
  </si>
  <si>
    <t>8.2 - "Dive-in" : 0 = team should not comit, 5 = all team should try to go in</t>
  </si>
  <si>
    <t>8.3 - "Front to back" : 0 = team dont need peel (ex : not having long range carry or no tank), 5 = team need to keep solid formation (peel for carry)</t>
  </si>
  <si>
    <t>9 "Compo style" give you how your team should fight (rating from 0 to 100)</t>
  </si>
  <si>
    <t>9.1 "Fight" : Great score mean your team want to have short fight, maybe doing wombo combo (think short but intense fight when you need burst 2 or 3 ennemies)</t>
  </si>
  <si>
    <t>9.2 "Catch" : Great score mean your team want to catch (doing 2v1, or 3v2 for example), use vision or global to always have the edge, often avoid direct 5v5</t>
  </si>
  <si>
    <t>9.3 "Protect" : Great score mean your team want to peel and protect your carry, often prefer long fight</t>
  </si>
  <si>
    <t>9.4 "Poke" : Great score mean your time want to wear people down by inflicting long range damage, avoid getting catch or engage and wainting to force back to take initiative</t>
  </si>
  <si>
    <t>9.5 "Split" : Great score mean your team want to avoid fight, and try to get objectives by spltting the ennemy team, or attacking some isolate tower (Tryndamere style)</t>
  </si>
  <si>
    <t>Randomonium - Classes Champions</t>
  </si>
  <si>
    <t>https://www.youtube.com/watch?v=k5HDHIJIqn0</t>
  </si>
  <si>
    <t>Sources</t>
  </si>
  <si>
    <t>Draft</t>
  </si>
  <si>
    <t>Bans</t>
  </si>
  <si>
    <t>E</t>
  </si>
  <si>
    <t>M</t>
  </si>
  <si>
    <t>L</t>
  </si>
  <si>
    <t>C1</t>
  </si>
  <si>
    <t>C2</t>
  </si>
  <si>
    <t>C3</t>
  </si>
  <si>
    <t>Karma</t>
  </si>
  <si>
    <t>Lillia</t>
  </si>
  <si>
    <t>Viego</t>
  </si>
  <si>
    <t>Caitlyn</t>
  </si>
  <si>
    <t>Botlane</t>
  </si>
  <si>
    <t>Twitch</t>
  </si>
  <si>
    <t>Aatrox</t>
  </si>
  <si>
    <t>Garen</t>
  </si>
  <si>
    <t>Gwen</t>
  </si>
  <si>
    <t>Jax</t>
  </si>
  <si>
    <t>Picks</t>
  </si>
  <si>
    <t>Color</t>
  </si>
  <si>
    <t>Position</t>
  </si>
  <si>
    <t>B1</t>
  </si>
  <si>
    <t>Lee Sin</t>
  </si>
  <si>
    <t>R1</t>
  </si>
  <si>
    <t>Ezreal</t>
  </si>
  <si>
    <t>B2</t>
  </si>
  <si>
    <t>Kai'sa</t>
  </si>
  <si>
    <t>R2</t>
  </si>
  <si>
    <t>Seraphine</t>
  </si>
  <si>
    <t>B3</t>
  </si>
  <si>
    <t>Nautilus</t>
  </si>
  <si>
    <t>R3</t>
  </si>
  <si>
    <t>Kayn</t>
  </si>
  <si>
    <t>B4</t>
  </si>
  <si>
    <t>Sylas</t>
  </si>
  <si>
    <t>R4</t>
  </si>
  <si>
    <t>Sett</t>
  </si>
  <si>
    <t>B5</t>
  </si>
  <si>
    <t>Wukong</t>
  </si>
  <si>
    <t>R5</t>
  </si>
  <si>
    <t>Darius</t>
  </si>
  <si>
    <t>Timing</t>
  </si>
  <si>
    <t>How to fight</t>
  </si>
  <si>
    <t>Compo style</t>
  </si>
  <si>
    <t>Compo Style</t>
  </si>
  <si>
    <t>Early game /5</t>
  </si>
  <si>
    <t>Fight Duration / 3</t>
  </si>
  <si>
    <t>Fight</t>
  </si>
  <si>
    <t>Mid game /5</t>
  </si>
  <si>
    <t>Dive - in / 5</t>
  </si>
  <si>
    <t>Catch</t>
  </si>
  <si>
    <t>Late game /5</t>
  </si>
  <si>
    <t>Front to back / 5</t>
  </si>
  <si>
    <t>Protect</t>
  </si>
  <si>
    <t>Hard engage</t>
  </si>
  <si>
    <t>Poke</t>
  </si>
  <si>
    <t>Waveclear</t>
  </si>
  <si>
    <t>Split</t>
  </si>
  <si>
    <t>D</t>
  </si>
  <si>
    <t>T</t>
  </si>
  <si>
    <t>CC</t>
  </si>
  <si>
    <t>U</t>
  </si>
  <si>
    <t>Teamfight</t>
  </si>
  <si>
    <t>B6</t>
  </si>
  <si>
    <t>Fight Duration / 5</t>
  </si>
  <si>
    <t>Early game /6</t>
  </si>
  <si>
    <t>Fight Duration / 6</t>
  </si>
  <si>
    <t>Mean Compo</t>
  </si>
  <si>
    <t>Mid game /6</t>
  </si>
  <si>
    <t>Late game /6</t>
  </si>
  <si>
    <t>Counter</t>
  </si>
  <si>
    <t>Champion</t>
  </si>
  <si>
    <t>Main Color</t>
  </si>
  <si>
    <t>Off color</t>
  </si>
  <si>
    <t>Early</t>
  </si>
  <si>
    <t>Mid</t>
  </si>
  <si>
    <t>Late</t>
  </si>
  <si>
    <t>Class 1</t>
  </si>
  <si>
    <t>Class 2</t>
  </si>
  <si>
    <t>Damage</t>
  </si>
  <si>
    <t>Toughness</t>
  </si>
  <si>
    <t>Mobility</t>
  </si>
  <si>
    <t>Utility</t>
  </si>
  <si>
    <t>Attack</t>
  </si>
  <si>
    <t>Disengage</t>
  </si>
  <si>
    <t>Magic damage</t>
  </si>
  <si>
    <t>Physical damage</t>
  </si>
  <si>
    <t>notes (work in progress)</t>
  </si>
  <si>
    <t>r</t>
  </si>
  <si>
    <t>bl</t>
  </si>
  <si>
    <t>g</t>
  </si>
  <si>
    <t>c</t>
  </si>
  <si>
    <t>Diver</t>
  </si>
  <si>
    <t>Dps</t>
  </si>
  <si>
    <t>Sustain</t>
  </si>
  <si>
    <t>Hard</t>
  </si>
  <si>
    <t>Both</t>
  </si>
  <si>
    <t>None</t>
  </si>
  <si>
    <t>Front</t>
  </si>
  <si>
    <t>mini games, if you fuck up his combos/resets you fuck up your power</t>
  </si>
  <si>
    <t>Ahri</t>
  </si>
  <si>
    <t>Burst Mage</t>
  </si>
  <si>
    <t>Assassin</t>
  </si>
  <si>
    <t>Burst</t>
  </si>
  <si>
    <t>Between</t>
  </si>
  <si>
    <t>Akali</t>
  </si>
  <si>
    <t>b</t>
  </si>
  <si>
    <t>Flank</t>
  </si>
  <si>
    <t>Akshan</t>
  </si>
  <si>
    <t>Marksmen</t>
  </si>
  <si>
    <t>Defensive</t>
  </si>
  <si>
    <t>Alistar</t>
  </si>
  <si>
    <t>w</t>
  </si>
  <si>
    <t>Vanguard</t>
  </si>
  <si>
    <t>Mitigation</t>
  </si>
  <si>
    <t>Engage</t>
  </si>
  <si>
    <t>Amumu</t>
  </si>
  <si>
    <t>Anivia</t>
  </si>
  <si>
    <t>Battle Mage</t>
  </si>
  <si>
    <t>Annie</t>
  </si>
  <si>
    <t>Aphelios</t>
  </si>
  <si>
    <t>Back</t>
  </si>
  <si>
    <t>dependent on the team composition</t>
  </si>
  <si>
    <t>Ashe</t>
  </si>
  <si>
    <t>Aurelion Sol</t>
  </si>
  <si>
    <t>Azir</t>
  </si>
  <si>
    <t>Bard</t>
  </si>
  <si>
    <t>Catcher</t>
  </si>
  <si>
    <t>Blitzcrank</t>
  </si>
  <si>
    <t>Brand</t>
  </si>
  <si>
    <t>Braum</t>
  </si>
  <si>
    <t>Warden</t>
  </si>
  <si>
    <t>Reposition</t>
  </si>
  <si>
    <t>off color depends on how braum is used</t>
  </si>
  <si>
    <t>Camille</t>
  </si>
  <si>
    <t>Skirmisher</t>
  </si>
  <si>
    <t>Dimir Assassin ravnica</t>
  </si>
  <si>
    <t>Cassiopeia</t>
  </si>
  <si>
    <t>Cho'Gath</t>
  </si>
  <si>
    <t>Juggernaut</t>
  </si>
  <si>
    <t>Tank</t>
  </si>
  <si>
    <t>Corki</t>
  </si>
  <si>
    <t>Artillery Mage</t>
  </si>
  <si>
    <t>Diana</t>
  </si>
  <si>
    <t>ult interaction and q/w/e. whole kit has mini quests. items spikes</t>
  </si>
  <si>
    <t>Dr Mundo</t>
  </si>
  <si>
    <t>Soft</t>
  </si>
  <si>
    <t>Draven</t>
  </si>
  <si>
    <t>Ekko</t>
  </si>
  <si>
    <t>Elise</t>
  </si>
  <si>
    <t>Evelynn</t>
  </si>
  <si>
    <t>Fiddlesticks</t>
  </si>
  <si>
    <t>Fiora</t>
  </si>
  <si>
    <t>Fizz</t>
  </si>
  <si>
    <t>Galio</t>
  </si>
  <si>
    <t>Gangplank</t>
  </si>
  <si>
    <t>controls everything, scales/ramps up, still supportive. critplank, tankplank, can accelerate, can be a menace to kill. lots of synergy with botlane, item timings [IE, sterak, trinity, lvl 9/13]</t>
  </si>
  <si>
    <t>Gnar</t>
  </si>
  <si>
    <t>Gragas</t>
  </si>
  <si>
    <t>Graves</t>
  </si>
  <si>
    <t>lethality assassin relies on snowball, crit scales well, cleaver/ bruiser mix possibilities</t>
  </si>
  <si>
    <t>Hecarim</t>
  </si>
  <si>
    <t>Heimerdinger</t>
  </si>
  <si>
    <t>Illaoi</t>
  </si>
  <si>
    <t>Irelia</t>
  </si>
  <si>
    <t>Ivern</t>
  </si>
  <si>
    <t>Enchanter</t>
  </si>
  <si>
    <t>Janna</t>
  </si>
  <si>
    <t>Jarvan IV</t>
  </si>
  <si>
    <t>Offensive</t>
  </si>
  <si>
    <t>likes to be aggressive, strong early/mid, tapers off late game, bad if behind. can go glass cannon ad, offtank, pure tank, knockups, long reach, containment</t>
  </si>
  <si>
    <t>Jayce</t>
  </si>
  <si>
    <t>Jhin</t>
  </si>
  <si>
    <t>Jinx</t>
  </si>
  <si>
    <t>Kalista</t>
  </si>
  <si>
    <t>Karthus</t>
  </si>
  <si>
    <t>Kassadin</t>
  </si>
  <si>
    <t>Katarina</t>
  </si>
  <si>
    <t>Kayle</t>
  </si>
  <si>
    <t>Kennen</t>
  </si>
  <si>
    <t>Kha'Zix</t>
  </si>
  <si>
    <t>can manipulate teamfights in upgrades</t>
  </si>
  <si>
    <t>Kindred</t>
  </si>
  <si>
    <t>Kled</t>
  </si>
  <si>
    <t>Kog'Maw</t>
  </si>
  <si>
    <t>Artilley Mage</t>
  </si>
  <si>
    <t>Slow</t>
  </si>
  <si>
    <t>Leblanc</t>
  </si>
  <si>
    <t>Leona</t>
  </si>
  <si>
    <t>Lissandra</t>
  </si>
  <si>
    <t>Lucian</t>
  </si>
  <si>
    <t>Lulu</t>
  </si>
  <si>
    <t>Lux</t>
  </si>
  <si>
    <t>green if mid full AP</t>
  </si>
  <si>
    <t>Malphite</t>
  </si>
  <si>
    <t>Malzahar</t>
  </si>
  <si>
    <t>Maokai</t>
  </si>
  <si>
    <t>Master Yi</t>
  </si>
  <si>
    <t>Miss Fortune</t>
  </si>
  <si>
    <t>Mordekaiser</t>
  </si>
  <si>
    <t>Morgana</t>
  </si>
  <si>
    <t>Nami</t>
  </si>
  <si>
    <t>Nasus</t>
  </si>
  <si>
    <t>Neeko</t>
  </si>
  <si>
    <t>Nidalee</t>
  </si>
  <si>
    <t>Nocturne</t>
  </si>
  <si>
    <t>Nunu</t>
  </si>
  <si>
    <t>Olaf</t>
  </si>
  <si>
    <t>Orianna</t>
  </si>
  <si>
    <t>Ornn</t>
  </si>
  <si>
    <t>Pantheon</t>
  </si>
  <si>
    <t>Poppy</t>
  </si>
  <si>
    <t>Pyke</t>
  </si>
  <si>
    <t>Qiyana</t>
  </si>
  <si>
    <t>Quinn</t>
  </si>
  <si>
    <t>Rakan</t>
  </si>
  <si>
    <t>colorless when paried with Xayah</t>
  </si>
  <si>
    <t>Rammus</t>
  </si>
  <si>
    <t>RekSai</t>
  </si>
  <si>
    <t>Rell</t>
  </si>
  <si>
    <t>Renata</t>
  </si>
  <si>
    <t>Renekton</t>
  </si>
  <si>
    <t>Rengar</t>
  </si>
  <si>
    <t>Riven</t>
  </si>
  <si>
    <t>Rumble</t>
  </si>
  <si>
    <t>Ryze</t>
  </si>
  <si>
    <t>Samira</t>
  </si>
  <si>
    <t>Sejuani</t>
  </si>
  <si>
    <t>Senna</t>
  </si>
  <si>
    <t>Shaco</t>
  </si>
  <si>
    <t>Shen</t>
  </si>
  <si>
    <t>Shyvana</t>
  </si>
  <si>
    <t>Singed</t>
  </si>
  <si>
    <t>Sion</t>
  </si>
  <si>
    <t>Sivir</t>
  </si>
  <si>
    <t>Skarner</t>
  </si>
  <si>
    <t>Sona</t>
  </si>
  <si>
    <t>Soraka</t>
  </si>
  <si>
    <t>Swain</t>
  </si>
  <si>
    <t>Syndra</t>
  </si>
  <si>
    <t>Tahm Kench</t>
  </si>
  <si>
    <t>Taliyah</t>
  </si>
  <si>
    <t>Talon</t>
  </si>
  <si>
    <t>Taric</t>
  </si>
  <si>
    <t>Teemo</t>
  </si>
  <si>
    <t>Thresh</t>
  </si>
  <si>
    <t>Tristana</t>
  </si>
  <si>
    <t>Trundle</t>
  </si>
  <si>
    <t>Tryndamere</t>
  </si>
  <si>
    <t>Twisted Fate</t>
  </si>
  <si>
    <t>Udyr</t>
  </si>
  <si>
    <t>Urgot</t>
  </si>
  <si>
    <t>Varus</t>
  </si>
  <si>
    <t>Vayne</t>
  </si>
  <si>
    <t>Veigar</t>
  </si>
  <si>
    <t>Vel'koz</t>
  </si>
  <si>
    <t>Vex</t>
  </si>
  <si>
    <t>Vi</t>
  </si>
  <si>
    <t>Viktor</t>
  </si>
  <si>
    <t>Vladimir</t>
  </si>
  <si>
    <t>Volibear</t>
  </si>
  <si>
    <t>Warwick</t>
  </si>
  <si>
    <t>Xayah</t>
  </si>
  <si>
    <t>colorless when paried with Rakan</t>
  </si>
  <si>
    <t>Xerath</t>
  </si>
  <si>
    <t>Xin Zhao</t>
  </si>
  <si>
    <t>Yasuo</t>
  </si>
  <si>
    <t>Yone</t>
  </si>
  <si>
    <t>Yorick</t>
  </si>
  <si>
    <t>Yuumi</t>
  </si>
  <si>
    <t>Zac</t>
  </si>
  <si>
    <t>Zed</t>
  </si>
  <si>
    <t>Zeri</t>
  </si>
  <si>
    <t>Ziggs</t>
  </si>
  <si>
    <t>Zilean</t>
  </si>
  <si>
    <t>Zoe</t>
  </si>
  <si>
    <t>Zyra</t>
  </si>
  <si>
    <t>Toplane</t>
  </si>
  <si>
    <t>Jungle</t>
  </si>
  <si>
    <t>Midlane</t>
  </si>
  <si>
    <t>Support</t>
  </si>
  <si>
    <t xml:space="preserve"> Aucun</t>
  </si>
  <si>
    <t>Champion mean</t>
  </si>
  <si>
    <t>Ponderation max</t>
  </si>
  <si>
    <t>None (not principal part of the kit)</t>
  </si>
  <si>
    <t>BURST (massive damage in short time, prefer quick fight, skirmish)</t>
  </si>
  <si>
    <t>Both (can do one or the other, or both)</t>
  </si>
  <si>
    <t>DPS (damage per second, need long fight)</t>
  </si>
  <si>
    <t>MITIGATION (resistance ...)</t>
  </si>
  <si>
    <t>SUSTAIN (regen, sustain ...)</t>
  </si>
  <si>
    <t>HARD (root, stun, etc...)</t>
  </si>
  <si>
    <t>SOFT (silence, slow etc...)</t>
  </si>
  <si>
    <t>ENGAGE (mostly toward ennemy)</t>
  </si>
  <si>
    <t>REPOSITION (free movement)</t>
  </si>
  <si>
    <t>OFFENSIVE (buff etc...)</t>
  </si>
  <si>
    <t>DEFENSIVE (shield, heal etc...)</t>
  </si>
  <si>
    <t>Flank (side, fow, behind ennemies etc...)</t>
  </si>
  <si>
    <t>Front (between ennemies and ally)</t>
  </si>
  <si>
    <t>Between(between front and back)</t>
  </si>
  <si>
    <t>Back (behind mid)</t>
  </si>
  <si>
    <t>Class</t>
  </si>
  <si>
    <t>Sub-class</t>
  </si>
  <si>
    <t>Characteristic 1</t>
  </si>
  <si>
    <t>Characteristic 2</t>
  </si>
  <si>
    <t>Slayer</t>
  </si>
  <si>
    <t>BURST</t>
  </si>
  <si>
    <t>slow</t>
  </si>
  <si>
    <t>both</t>
  </si>
  <si>
    <t>BOTH</t>
  </si>
  <si>
    <t>hard</t>
  </si>
  <si>
    <t>reposition</t>
  </si>
  <si>
    <t>Fighter</t>
  </si>
  <si>
    <t>CC/Toughness</t>
  </si>
  <si>
    <t>engage</t>
  </si>
  <si>
    <t>DPS</t>
  </si>
  <si>
    <t>sustain</t>
  </si>
  <si>
    <t>mitigation</t>
  </si>
  <si>
    <t>defensive</t>
  </si>
  <si>
    <t>Controller</t>
  </si>
  <si>
    <t>Mage</t>
  </si>
  <si>
    <t>Range</t>
  </si>
  <si>
    <t>offensive</t>
  </si>
  <si>
    <t>Specialist</t>
  </si>
  <si>
    <t>Description</t>
  </si>
  <si>
    <t>Some Front to back, wombo combo, short Teamfight</t>
  </si>
  <si>
    <t>Global, Some Dive in, lot of CC and burst, very short teamfight or Skrimish</t>
  </si>
  <si>
    <t>Ad centric, Old the Hill, some Front to back</t>
  </si>
  <si>
    <t>Long range Damage, may also have disengage</t>
  </si>
  <si>
    <t>Duelist, 1-3-1, may have disengage</t>
  </si>
  <si>
    <t>MTG Color Spreadsheet</t>
  </si>
  <si>
    <t>Use this link to practice drafts -_-</t>
  </si>
  <si>
    <t>message Rübezahl in LS Community Discord for questions/changes</t>
  </si>
  <si>
    <t>https://pick-ban-gg.web.app/</t>
  </si>
  <si>
    <t>having/relying on aggressive play to gain resources early to force early wins. runs out of fuel fast. often extremely weak if behind or even, needs to keep accelerating, snowball based. volatile, straight-forward, linear, speed. not every RED champion is a sinner</t>
  </si>
  <si>
    <t>harmony/synergy/curved power spikes/timings/bad solo. very good at wars of attrition building stuff with one another and helping one another. also used for champions with heavy item timings.</t>
  </si>
  <si>
    <t>all about knowledge, control, manipulation, and deception. denial. superior resource management. evasion. terraforming, reshaping terrain/things to your advantage. often will be weak or just decent early and massive later. blue attempts to understand/account for everything before it happens. blue wins by depleting the opponent of options. inaction is action. nothing happening = winning. in general blue is a 'scaling' color.</t>
  </si>
  <si>
    <t>versatile, fills many roles, normally supporting (able to blend to other colors will more easily). versatile in draft, binary in game "Choose One". is good at resisting early RED</t>
  </si>
  <si>
    <t>power at a cost/quest (demands/requests/ect that must be met). helps accelerate what a color wants to do. tradeoffs. conditions. sacrifice.</t>
  </si>
  <si>
    <t>dedicated themes, strong inside them. draft warps around them.</t>
  </si>
  <si>
    <t>X = Main Color</t>
  </si>
  <si>
    <t>main color is the theme best expressed by the champion within their kit, core items, team interaction, and scaling numbers</t>
  </si>
  <si>
    <t>O = Off Color</t>
  </si>
  <si>
    <t>off color is the theme that is influenced by multiple item builds, playstyle, or matchup</t>
  </si>
</sst>
</file>

<file path=xl/styles.xml><?xml version="1.0" encoding="utf-8"?>
<styleSheet xmlns="http://schemas.openxmlformats.org/spreadsheetml/2006/main" xmlns:x14ac="http://schemas.microsoft.com/office/spreadsheetml/2009/9/ac" xmlns:mc="http://schemas.openxmlformats.org/markup-compatibility/2006">
  <fonts count="30">
    <font>
      <sz val="10.0"/>
      <color rgb="FF000000"/>
      <name val="Arial"/>
      <scheme val="minor"/>
    </font>
    <font>
      <color theme="1"/>
      <name val="Arial"/>
      <scheme val="minor"/>
    </font>
    <font>
      <u/>
      <color rgb="FF0000FF"/>
    </font>
    <font>
      <u/>
      <color rgb="FF1155CC"/>
    </font>
    <font>
      <b/>
      <color theme="1"/>
      <name val="Arial"/>
      <scheme val="minor"/>
    </font>
    <font>
      <sz val="11.0"/>
      <color rgb="FF777777"/>
      <name val="Inconsolata"/>
    </font>
    <font>
      <color rgb="FFCC0000"/>
      <name val="Arial"/>
      <scheme val="minor"/>
    </font>
    <font>
      <color rgb="FF7F6000"/>
      <name val="Arial"/>
      <scheme val="minor"/>
    </font>
    <font>
      <color rgb="FF38761D"/>
      <name val="Arial"/>
      <scheme val="minor"/>
    </font>
    <font>
      <color rgb="FF1155CC"/>
      <name val="Arial"/>
      <scheme val="minor"/>
    </font>
    <font>
      <color rgb="FF674EA7"/>
      <name val="Arial"/>
      <scheme val="minor"/>
    </font>
    <font>
      <sz val="11.0"/>
      <color rgb="FF000000"/>
      <name val="Inconsolata"/>
    </font>
    <font>
      <sz val="11.0"/>
      <color rgb="FF1155CC"/>
      <name val="Inconsolata"/>
    </font>
    <font/>
    <font>
      <u/>
      <sz val="11.0"/>
      <color rgb="FF000000"/>
      <name val="Inconsolata"/>
    </font>
    <font>
      <b/>
      <sz val="11.0"/>
      <color theme="1"/>
      <name val="Arial"/>
    </font>
    <font>
      <sz val="11.0"/>
      <color theme="1"/>
      <name val="Arial"/>
    </font>
    <font>
      <color theme="0"/>
      <name val="Arial"/>
      <scheme val="minor"/>
    </font>
    <font>
      <color rgb="FFFFFFFF"/>
      <name val="Arial"/>
      <scheme val="minor"/>
    </font>
    <font>
      <sz val="10.0"/>
      <color rgb="FF000000"/>
      <name val="Arial"/>
    </font>
    <font>
      <sz val="10.0"/>
      <color theme="1"/>
      <name val="Arial"/>
    </font>
    <font>
      <sz val="11.0"/>
      <color theme="1"/>
      <name val="Arial"/>
      <scheme val="minor"/>
    </font>
    <font>
      <color rgb="FF4285F4"/>
      <name val="Arial"/>
      <scheme val="minor"/>
    </font>
    <font>
      <sz val="14.0"/>
      <color rgb="FF000000"/>
      <name val="Arial"/>
    </font>
    <font>
      <color theme="1"/>
      <name val="Arial"/>
    </font>
    <font>
      <sz val="8.0"/>
      <color rgb="FF000000"/>
      <name val="Arial"/>
    </font>
    <font>
      <u/>
      <color rgb="FF0000FF"/>
      <name val="Arial"/>
    </font>
    <font>
      <sz val="10.0"/>
      <color theme="1"/>
      <name val="Arial"/>
      <scheme val="minor"/>
    </font>
    <font>
      <color rgb="FF000000"/>
      <name val="Arial"/>
    </font>
    <font>
      <b/>
      <sz val="11.0"/>
      <color rgb="FF000000"/>
      <name val="Arial"/>
    </font>
  </fonts>
  <fills count="17">
    <fill>
      <patternFill patternType="none"/>
    </fill>
    <fill>
      <patternFill patternType="lightGray"/>
    </fill>
    <fill>
      <patternFill patternType="solid">
        <fgColor rgb="FF999999"/>
        <bgColor rgb="FF999999"/>
      </patternFill>
    </fill>
    <fill>
      <patternFill patternType="solid">
        <fgColor rgb="FFB7B7B7"/>
        <bgColor rgb="FFB7B7B7"/>
      </patternFill>
    </fill>
    <fill>
      <patternFill patternType="solid">
        <fgColor rgb="FFD9D9D9"/>
        <bgColor rgb="FFD9D9D9"/>
      </patternFill>
    </fill>
    <fill>
      <patternFill patternType="solid">
        <fgColor rgb="FFC9DAF8"/>
        <bgColor rgb="FFC9DAF8"/>
      </patternFill>
    </fill>
    <fill>
      <patternFill patternType="solid">
        <fgColor rgb="FFF4CCCC"/>
        <bgColor rgb="FFF4CCCC"/>
      </patternFill>
    </fill>
    <fill>
      <patternFill patternType="solid">
        <fgColor rgb="FFFFFFFF"/>
        <bgColor rgb="FFFFFFFF"/>
      </patternFill>
    </fill>
    <fill>
      <patternFill patternType="solid">
        <fgColor rgb="FFFFE599"/>
        <bgColor rgb="FFFFE599"/>
      </patternFill>
    </fill>
    <fill>
      <patternFill patternType="solid">
        <fgColor theme="5"/>
        <bgColor theme="5"/>
      </patternFill>
    </fill>
    <fill>
      <patternFill patternType="solid">
        <fgColor theme="1"/>
        <bgColor theme="1"/>
      </patternFill>
    </fill>
    <fill>
      <patternFill patternType="solid">
        <fgColor rgb="FF4A86E8"/>
        <bgColor rgb="FF4A86E8"/>
      </patternFill>
    </fill>
    <fill>
      <patternFill patternType="solid">
        <fgColor theme="0"/>
        <bgColor theme="0"/>
      </patternFill>
    </fill>
    <fill>
      <patternFill patternType="solid">
        <fgColor theme="7"/>
        <bgColor theme="7"/>
      </patternFill>
    </fill>
    <fill>
      <patternFill patternType="solid">
        <fgColor rgb="FF000000"/>
        <bgColor rgb="FF000000"/>
      </patternFill>
    </fill>
    <fill>
      <patternFill patternType="solid">
        <fgColor rgb="FFC27BA0"/>
        <bgColor rgb="FFC27BA0"/>
      </patternFill>
    </fill>
    <fill>
      <patternFill patternType="solid">
        <fgColor rgb="FFCCCCCC"/>
        <bgColor rgb="FFCCCCCC"/>
      </patternFill>
    </fill>
  </fills>
  <borders count="13">
    <border/>
    <border>
      <left style="thick">
        <color rgb="FF000000"/>
      </left>
    </border>
    <border>
      <left style="thick">
        <color rgb="FF000000"/>
      </left>
      <top style="thick">
        <color rgb="FF000000"/>
      </top>
      <bottom style="thick">
        <color rgb="FF000000"/>
      </bottom>
    </border>
    <border>
      <top style="thick">
        <color rgb="FF000000"/>
      </top>
      <bottom style="thick">
        <color rgb="FF000000"/>
      </bottom>
    </border>
    <border>
      <left style="medium">
        <color rgb="FF000000"/>
      </left>
      <right style="medium">
        <color rgb="FF000000"/>
      </right>
      <top style="medium">
        <color rgb="FF000000"/>
      </top>
      <bottom style="medium">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right style="thick">
        <color rgb="FF000000"/>
      </right>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ck">
        <color rgb="FF000000"/>
      </left>
      <top style="thin">
        <color rgb="FF000000"/>
      </top>
      <bottom style="thin">
        <color rgb="FF000000"/>
      </bottom>
    </border>
    <border>
      <right style="thick">
        <color rgb="FF000000"/>
      </right>
      <top style="thin">
        <color rgb="FF000000"/>
      </top>
      <bottom style="thin">
        <color rgb="FF000000"/>
      </bottom>
    </border>
  </borders>
  <cellStyleXfs count="1">
    <xf borderId="0" fillId="0" fontId="0" numFmtId="0" applyAlignment="1" applyFont="1"/>
  </cellStyleXfs>
  <cellXfs count="9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2" fontId="4" numFmtId="0" xfId="0" applyAlignment="1" applyFill="1" applyFont="1">
      <alignment horizontal="center" vertical="center"/>
    </xf>
    <xf borderId="0" fillId="2" fontId="4" numFmtId="0" xfId="0" applyAlignment="1" applyFont="1">
      <alignment horizontal="center" readingOrder="0" vertical="center"/>
    </xf>
    <xf borderId="0" fillId="2" fontId="4" numFmtId="0" xfId="0" applyAlignment="1" applyFont="1">
      <alignment readingOrder="0"/>
    </xf>
    <xf borderId="0" fillId="2" fontId="4" numFmtId="0" xfId="0" applyFont="1"/>
    <xf borderId="0" fillId="3" fontId="1" numFmtId="0" xfId="0" applyAlignment="1" applyFill="1" applyFont="1">
      <alignment horizontal="center" vertical="center"/>
    </xf>
    <xf borderId="0" fillId="4" fontId="5" numFmtId="0" xfId="0" applyAlignment="1" applyFill="1" applyFont="1">
      <alignment horizontal="center" readingOrder="0" vertical="center"/>
    </xf>
    <xf borderId="0" fillId="4" fontId="1" numFmtId="0" xfId="0" applyAlignment="1" applyFont="1">
      <alignment horizontal="center" readingOrder="0" vertical="center"/>
    </xf>
    <xf borderId="1" fillId="0" fontId="1" numFmtId="0" xfId="0" applyBorder="1" applyFont="1"/>
    <xf borderId="0" fillId="0" fontId="1" numFmtId="0" xfId="0" applyFont="1"/>
    <xf borderId="0" fillId="4" fontId="1" numFmtId="0" xfId="0" applyFont="1"/>
    <xf borderId="1" fillId="4" fontId="1" numFmtId="0" xfId="0" applyBorder="1" applyFont="1"/>
    <xf borderId="0" fillId="3" fontId="4" numFmtId="0" xfId="0" applyAlignment="1" applyFont="1">
      <alignment horizontal="center" vertical="center"/>
    </xf>
    <xf borderId="0" fillId="3" fontId="4" numFmtId="0" xfId="0" applyAlignment="1" applyFont="1">
      <alignment horizontal="center" readingOrder="0" vertical="center"/>
    </xf>
    <xf borderId="0" fillId="3" fontId="4" numFmtId="0" xfId="0" applyAlignment="1" applyFont="1">
      <alignment horizontal="center" readingOrder="0"/>
    </xf>
    <xf borderId="0" fillId="5" fontId="1" numFmtId="0" xfId="0" applyAlignment="1" applyFill="1" applyFont="1">
      <alignment horizontal="center" readingOrder="0" vertical="center"/>
    </xf>
    <xf borderId="0" fillId="4" fontId="1" numFmtId="0" xfId="0" applyAlignment="1" applyFont="1">
      <alignment horizontal="center" vertical="center"/>
    </xf>
    <xf borderId="0" fillId="6" fontId="1" numFmtId="0" xfId="0" applyAlignment="1" applyFill="1" applyFont="1">
      <alignment horizontal="center" readingOrder="0" vertical="center"/>
    </xf>
    <xf borderId="0" fillId="2" fontId="1" numFmtId="0" xfId="0" applyAlignment="1" applyFont="1">
      <alignment horizontal="center" readingOrder="0" vertical="center"/>
    </xf>
    <xf borderId="0" fillId="2" fontId="1" numFmtId="0" xfId="0" applyAlignment="1" applyFont="1">
      <alignment readingOrder="0"/>
    </xf>
    <xf borderId="0" fillId="3" fontId="1" numFmtId="0" xfId="0" applyAlignment="1" applyFont="1">
      <alignment horizontal="center" readingOrder="0" vertical="center"/>
    </xf>
    <xf borderId="0" fillId="4" fontId="1" numFmtId="0" xfId="0" applyAlignment="1" applyFont="1">
      <alignment horizontal="center"/>
    </xf>
    <xf borderId="0" fillId="3" fontId="1" numFmtId="0" xfId="0" applyAlignment="1" applyFont="1">
      <alignment horizontal="center" readingOrder="0"/>
    </xf>
    <xf borderId="0" fillId="3" fontId="6" numFmtId="0" xfId="0" applyAlignment="1" applyFont="1">
      <alignment readingOrder="0"/>
    </xf>
    <xf borderId="0" fillId="4" fontId="1" numFmtId="0" xfId="0" applyAlignment="1" applyFont="1">
      <alignment horizontal="center" readingOrder="0"/>
    </xf>
    <xf borderId="0" fillId="3" fontId="7" numFmtId="0" xfId="0" applyAlignment="1" applyFont="1">
      <alignment readingOrder="0"/>
    </xf>
    <xf borderId="0" fillId="3" fontId="8" numFmtId="0" xfId="0" applyAlignment="1" applyFont="1">
      <alignment readingOrder="0"/>
    </xf>
    <xf borderId="0" fillId="3" fontId="1" numFmtId="0" xfId="0" applyAlignment="1" applyFont="1">
      <alignment readingOrder="0"/>
    </xf>
    <xf borderId="0" fillId="3" fontId="9" numFmtId="0" xfId="0" applyAlignment="1" applyFont="1">
      <alignment readingOrder="0"/>
    </xf>
    <xf borderId="0" fillId="3" fontId="10" numFmtId="0" xfId="0" applyAlignment="1" applyFont="1">
      <alignment readingOrder="0"/>
    </xf>
    <xf borderId="0" fillId="2" fontId="1" numFmtId="0" xfId="0" applyAlignment="1" applyFont="1">
      <alignment horizontal="center" vertical="center"/>
    </xf>
    <xf borderId="0" fillId="3" fontId="4" numFmtId="0" xfId="0" applyAlignment="1" applyFont="1">
      <alignment horizontal="center"/>
    </xf>
    <xf borderId="0" fillId="4" fontId="11" numFmtId="0" xfId="0" applyFont="1"/>
    <xf borderId="0" fillId="2" fontId="1" numFmtId="0" xfId="0" applyFont="1"/>
    <xf borderId="0" fillId="7" fontId="12" numFmtId="0" xfId="0" applyFill="1" applyFont="1"/>
    <xf borderId="2" fillId="4" fontId="1" numFmtId="0" xfId="0" applyAlignment="1" applyBorder="1" applyFont="1">
      <alignment readingOrder="0"/>
    </xf>
    <xf borderId="2" fillId="3" fontId="1" numFmtId="0" xfId="0" applyAlignment="1" applyBorder="1" applyFont="1">
      <alignment readingOrder="0"/>
    </xf>
    <xf borderId="3" fillId="0" fontId="13" numFmtId="0" xfId="0" applyBorder="1" applyFont="1"/>
    <xf borderId="0" fillId="7" fontId="14" numFmtId="0" xfId="0" applyAlignment="1" applyFont="1">
      <alignment readingOrder="0"/>
    </xf>
    <xf borderId="4" fillId="8" fontId="15" numFmtId="0" xfId="0" applyAlignment="1" applyBorder="1" applyFill="1" applyFont="1">
      <alignment horizontal="center" readingOrder="0"/>
    </xf>
    <xf borderId="0" fillId="0" fontId="1" numFmtId="0" xfId="0" applyAlignment="1" applyFont="1">
      <alignment readingOrder="0" shrinkToFit="0" textRotation="45" wrapText="1"/>
    </xf>
    <xf borderId="0" fillId="0" fontId="1" numFmtId="0" xfId="0" applyAlignment="1" applyFont="1">
      <alignment readingOrder="0" textRotation="45"/>
    </xf>
    <xf borderId="5" fillId="0" fontId="1" numFmtId="0" xfId="0" applyAlignment="1" applyBorder="1" applyFont="1">
      <alignment readingOrder="0"/>
    </xf>
    <xf borderId="6" fillId="0" fontId="1" numFmtId="0" xfId="0" applyBorder="1" applyFont="1"/>
    <xf borderId="7" fillId="0" fontId="16" numFmtId="0" xfId="0" applyAlignment="1" applyBorder="1" applyFont="1">
      <alignment readingOrder="0"/>
    </xf>
    <xf borderId="0" fillId="9" fontId="1" numFmtId="0" xfId="0" applyAlignment="1" applyFill="1" applyFont="1">
      <alignment readingOrder="0"/>
    </xf>
    <xf borderId="0" fillId="10" fontId="1" numFmtId="0" xfId="0" applyAlignment="1" applyFill="1" applyFont="1">
      <alignment readingOrder="0"/>
    </xf>
    <xf borderId="0" fillId="4" fontId="17" numFmtId="0" xfId="0" applyFont="1"/>
    <xf borderId="1" fillId="4" fontId="17" numFmtId="0" xfId="0" applyBorder="1" applyFont="1"/>
    <xf borderId="8" fillId="4" fontId="17" numFmtId="0" xfId="0" applyBorder="1" applyFont="1"/>
    <xf borderId="0" fillId="7" fontId="18" numFmtId="0" xfId="0" applyAlignment="1" applyFont="1">
      <alignment readingOrder="0"/>
    </xf>
    <xf borderId="0" fillId="7" fontId="1" numFmtId="0" xfId="0" applyAlignment="1" applyFont="1">
      <alignment readingOrder="0"/>
    </xf>
    <xf borderId="0" fillId="0" fontId="1" numFmtId="0" xfId="0" applyAlignment="1" applyFont="1">
      <alignment readingOrder="0" textRotation="0"/>
    </xf>
    <xf borderId="0" fillId="0" fontId="19" numFmtId="0" xfId="0" applyAlignment="1" applyFont="1">
      <alignment readingOrder="0"/>
    </xf>
    <xf borderId="6" fillId="0" fontId="16" numFmtId="0" xfId="0" applyAlignment="1" applyBorder="1" applyFont="1">
      <alignment readingOrder="0"/>
    </xf>
    <xf borderId="1" fillId="4" fontId="18" numFmtId="0" xfId="0" applyAlignment="1" applyBorder="1" applyFont="1">
      <alignment readingOrder="0"/>
    </xf>
    <xf borderId="0" fillId="0" fontId="20" numFmtId="0" xfId="0" applyFont="1"/>
    <xf borderId="0" fillId="11" fontId="1" numFmtId="0" xfId="0" applyAlignment="1" applyFill="1" applyFont="1">
      <alignment readingOrder="0"/>
    </xf>
    <xf borderId="0" fillId="4" fontId="1" numFmtId="0" xfId="0" applyAlignment="1" applyFont="1">
      <alignment readingOrder="0"/>
    </xf>
    <xf borderId="0" fillId="4" fontId="18" numFmtId="0" xfId="0" applyAlignment="1" applyFont="1">
      <alignment readingOrder="0"/>
    </xf>
    <xf borderId="0" fillId="12" fontId="18" numFmtId="0" xfId="0" applyAlignment="1" applyFill="1" applyFont="1">
      <alignment readingOrder="0"/>
    </xf>
    <xf borderId="0" fillId="13" fontId="18" numFmtId="0" xfId="0" applyAlignment="1" applyFill="1" applyFont="1">
      <alignment readingOrder="0"/>
    </xf>
    <xf borderId="0" fillId="14" fontId="1" numFmtId="0" xfId="0" applyAlignment="1" applyFill="1" applyFont="1">
      <alignment readingOrder="0"/>
    </xf>
    <xf borderId="0" fillId="0" fontId="20" numFmtId="0" xfId="0" applyAlignment="1" applyFont="1">
      <alignment readingOrder="0"/>
    </xf>
    <xf borderId="8" fillId="4" fontId="18" numFmtId="0" xfId="0" applyAlignment="1" applyBorder="1" applyFont="1">
      <alignment readingOrder="0"/>
    </xf>
    <xf borderId="0" fillId="15" fontId="18" numFmtId="0" xfId="0" applyAlignment="1" applyFill="1" applyFont="1">
      <alignment readingOrder="0"/>
    </xf>
    <xf borderId="0" fillId="7" fontId="17" numFmtId="0" xfId="0" applyFont="1"/>
    <xf borderId="6" fillId="0" fontId="21" numFmtId="0" xfId="0" applyAlignment="1" applyBorder="1" applyFont="1">
      <alignment readingOrder="0"/>
    </xf>
    <xf borderId="0" fillId="14" fontId="22" numFmtId="0" xfId="0" applyAlignment="1" applyFont="1">
      <alignment readingOrder="0"/>
    </xf>
    <xf borderId="9" fillId="0" fontId="21" numFmtId="0" xfId="0" applyAlignment="1" applyBorder="1" applyFont="1">
      <alignment readingOrder="0"/>
    </xf>
    <xf borderId="10" fillId="0" fontId="21" numFmtId="0" xfId="0" applyAlignment="1" applyBorder="1" applyFont="1">
      <alignment readingOrder="0"/>
    </xf>
    <xf borderId="5" fillId="16" fontId="1" numFmtId="0" xfId="0" applyAlignment="1" applyBorder="1" applyFill="1" applyFont="1">
      <alignment readingOrder="0"/>
    </xf>
    <xf borderId="5" fillId="16" fontId="18" numFmtId="0" xfId="0" applyAlignment="1" applyBorder="1" applyFont="1">
      <alignment readingOrder="0"/>
    </xf>
    <xf borderId="5" fillId="16" fontId="17" numFmtId="0" xfId="0" applyBorder="1" applyFont="1"/>
    <xf borderId="11" fillId="4" fontId="18" numFmtId="0" xfId="0" applyAlignment="1" applyBorder="1" applyFont="1">
      <alignment readingOrder="0"/>
    </xf>
    <xf borderId="5" fillId="4" fontId="17" numFmtId="0" xfId="0" applyBorder="1" applyFont="1"/>
    <xf borderId="12" fillId="4" fontId="17" numFmtId="0" xfId="0" applyBorder="1" applyFont="1"/>
    <xf borderId="5" fillId="0" fontId="1" numFmtId="0" xfId="0" applyBorder="1" applyFont="1"/>
    <xf borderId="5" fillId="0" fontId="1" numFmtId="0" xfId="0" applyAlignment="1" applyBorder="1" applyFont="1">
      <alignment readingOrder="0" textRotation="0"/>
    </xf>
    <xf borderId="5" fillId="0" fontId="20" numFmtId="0" xfId="0" applyBorder="1" applyFont="1"/>
    <xf borderId="0" fillId="0" fontId="23" numFmtId="0" xfId="0" applyAlignment="1" applyFont="1">
      <alignment readingOrder="0"/>
    </xf>
    <xf borderId="0" fillId="0" fontId="24" numFmtId="0" xfId="0" applyAlignment="1" applyFont="1">
      <alignment readingOrder="0"/>
    </xf>
    <xf borderId="0" fillId="7" fontId="25" numFmtId="0" xfId="0" applyAlignment="1" applyFont="1">
      <alignment readingOrder="0"/>
    </xf>
    <xf borderId="0" fillId="0" fontId="26" numFmtId="0" xfId="0" applyAlignment="1" applyFont="1">
      <alignment readingOrder="0"/>
    </xf>
    <xf borderId="0" fillId="0" fontId="27" numFmtId="0" xfId="0" applyFont="1"/>
    <xf borderId="0" fillId="7" fontId="28" numFmtId="0" xfId="0" applyAlignment="1" applyFont="1">
      <alignment readingOrder="0"/>
    </xf>
    <xf borderId="0" fillId="0" fontId="29" numFmtId="0" xfId="0" applyAlignment="1" applyFont="1">
      <alignment horizontal="center" readingOrder="0"/>
    </xf>
    <xf borderId="0" fillId="0" fontId="0" numFmtId="0" xfId="0" applyAlignment="1" applyFont="1">
      <alignment readingOrder="0"/>
    </xf>
    <xf borderId="0" fillId="7" fontId="29" numFmtId="0" xfId="0" applyAlignment="1" applyFont="1">
      <alignment horizontal="center" readingOrder="0"/>
    </xf>
  </cellXfs>
  <cellStyles count="1">
    <cellStyle xfId="0" name="Normal" builtinId="0"/>
  </cellStyles>
  <dxfs count="18">
    <dxf>
      <font>
        <color rgb="FF00FF00"/>
      </font>
      <fill>
        <patternFill patternType="solid">
          <fgColor rgb="FF00FF00"/>
          <bgColor rgb="FF00FF00"/>
        </patternFill>
      </fill>
      <border/>
    </dxf>
    <dxf>
      <font>
        <color rgb="FFFF0000"/>
      </font>
      <fill>
        <patternFill patternType="solid">
          <fgColor rgb="FFFF0000"/>
          <bgColor rgb="FFFF0000"/>
        </patternFill>
      </fill>
      <border/>
    </dxf>
    <dxf>
      <font>
        <color rgb="FFFFFF00"/>
      </font>
      <fill>
        <patternFill patternType="solid">
          <fgColor rgb="FFFFFF00"/>
          <bgColor rgb="FFFFFF00"/>
        </patternFill>
      </fill>
      <border/>
    </dxf>
    <dxf>
      <font/>
      <fill>
        <patternFill patternType="solid">
          <fgColor rgb="FFD9D9D9"/>
          <bgColor rgb="FFD9D9D9"/>
        </patternFill>
      </fill>
      <border/>
    </dxf>
    <dxf>
      <font>
        <color theme="1"/>
      </font>
      <fill>
        <patternFill patternType="solid">
          <fgColor theme="1"/>
          <bgColor theme="1"/>
        </patternFill>
      </fill>
      <border/>
    </dxf>
    <dxf>
      <font>
        <color rgb="FF4285F4"/>
      </font>
      <fill>
        <patternFill patternType="solid">
          <fgColor rgb="FF4285F4"/>
          <bgColor rgb="FF4285F4"/>
        </patternFill>
      </fill>
      <border/>
    </dxf>
    <dxf>
      <font>
        <color rgb="FF34A853"/>
      </font>
      <fill>
        <patternFill patternType="solid">
          <fgColor rgb="FF34A853"/>
          <bgColor rgb="FF34A853"/>
        </patternFill>
      </fill>
      <border/>
    </dxf>
    <dxf>
      <font>
        <color rgb="FFD5A6BD"/>
      </font>
      <fill>
        <patternFill patternType="solid">
          <fgColor rgb="FFD5A6BD"/>
          <bgColor rgb="FFD5A6BD"/>
        </patternFill>
      </fill>
      <border/>
    </dxf>
    <dxf>
      <font>
        <color rgb="FFFFFFFF"/>
      </font>
      <fill>
        <patternFill patternType="solid">
          <fgColor rgb="FFFFFFFF"/>
          <bgColor rgb="FFFFFFFF"/>
        </patternFill>
      </fill>
      <border/>
    </dxf>
    <dxf>
      <font>
        <color theme="5"/>
      </font>
      <fill>
        <patternFill patternType="solid">
          <fgColor theme="5"/>
          <bgColor theme="5"/>
        </patternFill>
      </fill>
      <border/>
    </dxf>
    <dxf>
      <font/>
      <fill>
        <patternFill patternType="solid">
          <fgColor rgb="FFE06666"/>
          <bgColor rgb="FFE06666"/>
        </patternFill>
      </fill>
      <border/>
    </dxf>
    <dxf>
      <font/>
      <fill>
        <patternFill patternType="solid">
          <fgColor rgb="FFD9EAD3"/>
          <bgColor rgb="FFD9EAD3"/>
        </patternFill>
      </fill>
      <border/>
    </dxf>
    <dxf>
      <font/>
      <fill>
        <patternFill patternType="solid">
          <fgColor rgb="FFB6D7A8"/>
          <bgColor rgb="FFB6D7A8"/>
        </patternFill>
      </fill>
      <border/>
    </dxf>
    <dxf>
      <font/>
      <fill>
        <patternFill patternType="solid">
          <fgColor rgb="FF93C47D"/>
          <bgColor rgb="FF93C47D"/>
        </patternFill>
      </fill>
      <border/>
    </dxf>
    <dxf>
      <font/>
      <fill>
        <patternFill patternType="solid">
          <fgColor rgb="FF6AA84F"/>
          <bgColor rgb="FF6AA84F"/>
        </patternFill>
      </fill>
      <border/>
    </dxf>
    <dxf>
      <font/>
      <fill>
        <patternFill patternType="solid">
          <fgColor rgb="FF38761D"/>
          <bgColor rgb="FF38761D"/>
        </patternFill>
      </fill>
      <border/>
    </dxf>
    <dxf>
      <font>
        <color rgb="FFEA4335"/>
      </font>
      <fill>
        <patternFill patternType="solid">
          <fgColor rgb="FFEA4335"/>
          <bgColor rgb="FFEA4335"/>
        </patternFill>
      </fill>
      <border/>
    </dxf>
    <dxf>
      <font>
        <color rgb="FF000000"/>
      </font>
      <fill>
        <patternFill patternType="solid">
          <fgColor rgb="FF000000"/>
          <bgColor rgb="FF00000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 Id="rId2" Type="http://schemas.openxmlformats.org/officeDocument/2006/relationships/image" Target="../media/image4.png"/><Relationship Id="rId3" Type="http://schemas.openxmlformats.org/officeDocument/2006/relationships/image" Target="../media/image1.png"/><Relationship Id="rId4" Type="http://schemas.openxmlformats.org/officeDocument/2006/relationships/image" Target="../media/image3.png"/><Relationship Id="rId5" Type="http://schemas.openxmlformats.org/officeDocument/2006/relationships/image" Target="../media/image2.png"/><Relationship Id="rId6"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26</xdr:row>
      <xdr:rowOff>0</xdr:rowOff>
    </xdr:from>
    <xdr:ext cx="647700" cy="200025"/>
    <xdr:pic>
      <xdr:nvPicPr>
        <xdr:cNvPr id="0" name="image5.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27</xdr:row>
      <xdr:rowOff>0</xdr:rowOff>
    </xdr:from>
    <xdr:ext cx="647700" cy="200025"/>
    <xdr:pic>
      <xdr:nvPicPr>
        <xdr:cNvPr id="0" name="image4.png"/>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0</xdr:colOff>
      <xdr:row>28</xdr:row>
      <xdr:rowOff>0</xdr:rowOff>
    </xdr:from>
    <xdr:ext cx="647700" cy="200025"/>
    <xdr:pic>
      <xdr:nvPicPr>
        <xdr:cNvPr id="0" name="image1.png"/>
        <xdr:cNvPicPr preferRelativeResize="0"/>
      </xdr:nvPicPr>
      <xdr:blipFill>
        <a:blip cstate="print" r:embed="rId3"/>
        <a:stretch>
          <a:fillRect/>
        </a:stretch>
      </xdr:blipFill>
      <xdr:spPr>
        <a:prstGeom prst="rect">
          <a:avLst/>
        </a:prstGeom>
        <a:noFill/>
      </xdr:spPr>
    </xdr:pic>
    <xdr:clientData fLocksWithSheet="0"/>
  </xdr:oneCellAnchor>
  <xdr:oneCellAnchor>
    <xdr:from>
      <xdr:col>0</xdr:col>
      <xdr:colOff>0</xdr:colOff>
      <xdr:row>29</xdr:row>
      <xdr:rowOff>0</xdr:rowOff>
    </xdr:from>
    <xdr:ext cx="647700" cy="200025"/>
    <xdr:pic>
      <xdr:nvPicPr>
        <xdr:cNvPr id="0" name="image3.png"/>
        <xdr:cNvPicPr preferRelativeResize="0"/>
      </xdr:nvPicPr>
      <xdr:blipFill>
        <a:blip cstate="print" r:embed="rId4"/>
        <a:stretch>
          <a:fillRect/>
        </a:stretch>
      </xdr:blipFill>
      <xdr:spPr>
        <a:prstGeom prst="rect">
          <a:avLst/>
        </a:prstGeom>
        <a:noFill/>
      </xdr:spPr>
    </xdr:pic>
    <xdr:clientData fLocksWithSheet="0"/>
  </xdr:oneCellAnchor>
  <xdr:oneCellAnchor>
    <xdr:from>
      <xdr:col>0</xdr:col>
      <xdr:colOff>0</xdr:colOff>
      <xdr:row>30</xdr:row>
      <xdr:rowOff>0</xdr:rowOff>
    </xdr:from>
    <xdr:ext cx="647700" cy="200025"/>
    <xdr:pic>
      <xdr:nvPicPr>
        <xdr:cNvPr id="0" name="image2.png"/>
        <xdr:cNvPicPr preferRelativeResize="0"/>
      </xdr:nvPicPr>
      <xdr:blipFill>
        <a:blip cstate="print" r:embed="rId5"/>
        <a:stretch>
          <a:fillRect/>
        </a:stretch>
      </xdr:blipFill>
      <xdr:spPr>
        <a:prstGeom prst="rect">
          <a:avLst/>
        </a:prstGeom>
        <a:noFill/>
      </xdr:spPr>
    </xdr:pic>
    <xdr:clientData fLocksWithSheet="0"/>
  </xdr:oneCellAnchor>
  <xdr:oneCellAnchor>
    <xdr:from>
      <xdr:col>0</xdr:col>
      <xdr:colOff>0</xdr:colOff>
      <xdr:row>31</xdr:row>
      <xdr:rowOff>0</xdr:rowOff>
    </xdr:from>
    <xdr:ext cx="809625" cy="200025"/>
    <xdr:pic>
      <xdr:nvPicPr>
        <xdr:cNvPr id="0" name="image6.png"/>
        <xdr:cNvPicPr preferRelativeResize="0"/>
      </xdr:nvPicPr>
      <xdr:blipFill>
        <a:blip cstate="print" r:embed="rId6"/>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app.mobalytics.gg/lol/champions" TargetMode="External"/><Relationship Id="rId2" Type="http://schemas.openxmlformats.org/officeDocument/2006/relationships/hyperlink" Target="https://docs.google.com/spreadsheets/d/1ea8M5VYR6qNS005Hd6DyplX9Z5UZOjmYYxzpTgyueF0/edit" TargetMode="External"/><Relationship Id="rId3" Type="http://schemas.openxmlformats.org/officeDocument/2006/relationships/hyperlink" Target="https://www.youtube.com/watch?v=k5HDHIJIqn0" TargetMode="External"/><Relationship Id="rId4" Type="http://schemas.openxmlformats.org/officeDocument/2006/relationships/hyperlink" Target="https://docs.google.com/spreadsheets/d/1ea8M5VYR6qNS005Hd6DyplX9Z5UZOjmYYxzpTgyueF0/edit" TargetMode="External"/><Relationship Id="rId5" Type="http://schemas.openxmlformats.org/officeDocument/2006/relationships/hyperlink" Target="https://app.mobalytics.gg/lol/champions" TargetMode="External"/><Relationship Id="rId6" Type="http://schemas.openxmlformats.org/officeDocument/2006/relationships/hyperlink" Target="https://www.youtube.com/watch?v=k5HDHIJIqn0"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pick-ban-gg.web.app/" TargetMode="External"/><Relationship Id="rId2"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3">
      <c r="A3" s="1" t="s">
        <v>1</v>
      </c>
    </row>
    <row r="5">
      <c r="A5" s="1" t="s">
        <v>2</v>
      </c>
    </row>
    <row r="6">
      <c r="A6" s="1" t="s">
        <v>3</v>
      </c>
    </row>
    <row r="7">
      <c r="A7" s="1"/>
    </row>
    <row r="8">
      <c r="A8" s="1" t="s">
        <v>4</v>
      </c>
    </row>
    <row r="9">
      <c r="A9" s="1"/>
    </row>
    <row r="10">
      <c r="A10" s="1" t="s">
        <v>5</v>
      </c>
    </row>
    <row r="11">
      <c r="A11" s="1" t="s">
        <v>6</v>
      </c>
    </row>
    <row r="12">
      <c r="A12" s="1" t="s">
        <v>7</v>
      </c>
    </row>
    <row r="13">
      <c r="A13" s="1" t="s">
        <v>8</v>
      </c>
    </row>
    <row r="14">
      <c r="A14" s="1" t="s">
        <v>9</v>
      </c>
      <c r="C14" s="1" t="s">
        <v>10</v>
      </c>
      <c r="D14" s="2" t="s">
        <v>11</v>
      </c>
    </row>
    <row r="15">
      <c r="A15" s="1"/>
    </row>
    <row r="16">
      <c r="A16" s="1" t="s">
        <v>12</v>
      </c>
    </row>
    <row r="17">
      <c r="A17" s="1" t="s">
        <v>13</v>
      </c>
    </row>
    <row r="18">
      <c r="A18" s="1" t="s">
        <v>14</v>
      </c>
    </row>
    <row r="19">
      <c r="A19" s="1" t="s">
        <v>9</v>
      </c>
      <c r="C19" s="1" t="s">
        <v>15</v>
      </c>
      <c r="D19" s="3" t="s">
        <v>16</v>
      </c>
    </row>
    <row r="21">
      <c r="A21" s="1" t="s">
        <v>17</v>
      </c>
    </row>
    <row r="23">
      <c r="A23" s="1" t="s">
        <v>18</v>
      </c>
    </row>
    <row r="24">
      <c r="A24" s="1" t="s">
        <v>19</v>
      </c>
    </row>
    <row r="25">
      <c r="A25" s="1" t="s">
        <v>20</v>
      </c>
    </row>
    <row r="26">
      <c r="A26" s="1" t="s">
        <v>21</v>
      </c>
    </row>
    <row r="28">
      <c r="A28" s="1" t="s">
        <v>22</v>
      </c>
    </row>
    <row r="29">
      <c r="A29" s="1" t="s">
        <v>23</v>
      </c>
    </row>
    <row r="30">
      <c r="A30" s="1" t="s">
        <v>24</v>
      </c>
    </row>
    <row r="31">
      <c r="A31" s="1" t="s">
        <v>25</v>
      </c>
    </row>
    <row r="32">
      <c r="A32" s="1" t="s">
        <v>26</v>
      </c>
    </row>
    <row r="33">
      <c r="A33" s="1" t="s">
        <v>27</v>
      </c>
    </row>
    <row r="34">
      <c r="A34" s="1" t="s">
        <v>9</v>
      </c>
      <c r="C34" s="1" t="s">
        <v>28</v>
      </c>
      <c r="D34" s="2" t="s">
        <v>29</v>
      </c>
    </row>
    <row r="36">
      <c r="A36" s="1" t="s">
        <v>30</v>
      </c>
    </row>
    <row r="37">
      <c r="A37" s="1" t="s">
        <v>31</v>
      </c>
    </row>
    <row r="38">
      <c r="A38" s="1" t="s">
        <v>15</v>
      </c>
      <c r="B38" s="3" t="s">
        <v>16</v>
      </c>
    </row>
    <row r="39">
      <c r="A39" s="1" t="s">
        <v>10</v>
      </c>
      <c r="B39" s="2" t="s">
        <v>11</v>
      </c>
    </row>
    <row r="40">
      <c r="A40" s="1" t="s">
        <v>28</v>
      </c>
      <c r="B40" s="2" t="s">
        <v>29</v>
      </c>
    </row>
  </sheetData>
  <hyperlinks>
    <hyperlink r:id="rId1" ref="D14"/>
    <hyperlink r:id="rId2" location="gid=0" ref="D19"/>
    <hyperlink r:id="rId3" ref="D34"/>
    <hyperlink r:id="rId4" location="gid=0" ref="B38"/>
    <hyperlink r:id="rId5" ref="B39"/>
    <hyperlink r:id="rId6" ref="B40"/>
  </hyperlinks>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5"/>
    <col customWidth="1" min="2" max="2" width="7.63"/>
    <col customWidth="1" min="3" max="3" width="5.88"/>
    <col customWidth="1" min="4" max="4" width="4.5"/>
    <col customWidth="1" min="5" max="5" width="2.88"/>
    <col customWidth="1" min="6" max="6" width="3.25"/>
    <col customWidth="1" min="7" max="7" width="3.38"/>
    <col customWidth="1" min="8" max="8" width="3.25"/>
    <col customWidth="1" min="9" max="9" width="3.13"/>
    <col customWidth="1" min="10" max="10" width="2.88"/>
    <col customWidth="1" min="11" max="11" width="4.25"/>
    <col customWidth="1" min="12" max="12" width="6.25"/>
    <col customWidth="1" min="13" max="13" width="5.0"/>
    <col customWidth="1" min="14" max="14" width="7.63"/>
    <col customWidth="1" min="15" max="15" width="5.5"/>
    <col customWidth="1" min="16" max="16" width="5.75"/>
    <col customWidth="1" min="17" max="17" width="3.0"/>
    <col customWidth="1" min="18" max="18" width="3.5"/>
    <col customWidth="1" min="19" max="19" width="3.25"/>
    <col customWidth="1" min="20" max="20" width="3.5"/>
    <col customWidth="1" min="21" max="22" width="3.25"/>
    <col customWidth="1" min="23" max="23" width="3.63"/>
    <col customWidth="1" min="24" max="24" width="4.63"/>
  </cols>
  <sheetData>
    <row r="1">
      <c r="A1" s="4"/>
      <c r="B1" s="4"/>
      <c r="C1" s="5" t="s">
        <v>32</v>
      </c>
      <c r="D1" s="5"/>
      <c r="E1" s="6" t="s">
        <v>33</v>
      </c>
      <c r="F1" s="6" t="s">
        <v>34</v>
      </c>
      <c r="G1" s="6" t="s">
        <v>35</v>
      </c>
      <c r="H1" s="6" t="s">
        <v>36</v>
      </c>
      <c r="I1" s="6" t="s">
        <v>37</v>
      </c>
      <c r="J1" s="6" t="s">
        <v>38</v>
      </c>
      <c r="K1" s="7"/>
      <c r="L1" s="7"/>
      <c r="M1" s="7"/>
      <c r="N1" s="7"/>
      <c r="O1" s="5" t="s">
        <v>32</v>
      </c>
      <c r="P1" s="5"/>
      <c r="Q1" s="6" t="s">
        <v>33</v>
      </c>
      <c r="R1" s="6" t="s">
        <v>34</v>
      </c>
      <c r="S1" s="6" t="s">
        <v>35</v>
      </c>
      <c r="T1" s="6" t="s">
        <v>36</v>
      </c>
      <c r="U1" s="6" t="s">
        <v>37</v>
      </c>
      <c r="V1" s="6" t="s">
        <v>38</v>
      </c>
      <c r="W1" s="7"/>
      <c r="X1" s="7"/>
    </row>
    <row r="2">
      <c r="A2" s="8"/>
      <c r="B2" s="9" t="str">
        <f>Drafter_calcul!B2</f>
        <v/>
      </c>
      <c r="C2" s="10" t="s">
        <v>39</v>
      </c>
      <c r="E2" s="11" t="str">
        <f>Drafter_calcul!D2</f>
        <v>g</v>
      </c>
      <c r="F2" s="12" t="str">
        <f>Drafter_calcul!E2</f>
        <v>c</v>
      </c>
      <c r="G2" s="12" t="str">
        <f>Drafter_calcul!F2</f>
        <v>b</v>
      </c>
      <c r="H2" s="11" t="str">
        <f>Drafter_calcul!G2</f>
        <v>g</v>
      </c>
      <c r="I2" s="12" t="str">
        <f>Drafter_calcul!H2</f>
        <v/>
      </c>
      <c r="J2" s="12" t="str">
        <f>Drafter_calcul!I2</f>
        <v/>
      </c>
      <c r="K2" s="13"/>
      <c r="M2" s="8"/>
      <c r="N2" s="9" t="str">
        <f>Drafter_calcul!V2</f>
        <v/>
      </c>
      <c r="O2" s="10" t="s">
        <v>40</v>
      </c>
      <c r="Q2" s="11" t="str">
        <f>Drafter_calcul!X2</f>
        <v>c</v>
      </c>
      <c r="R2" s="12" t="str">
        <f>Drafter_calcul!Y2</f>
        <v>g</v>
      </c>
      <c r="S2" s="12" t="str">
        <f>Drafter_calcul!Z2</f>
        <v>g</v>
      </c>
      <c r="T2" s="11" t="str">
        <f>Drafter_calcul!AA2</f>
        <v>b</v>
      </c>
      <c r="U2" s="12" t="str">
        <f>Drafter_calcul!AB2</f>
        <v>g</v>
      </c>
      <c r="V2" s="12" t="str">
        <f>Drafter_calcul!AC2</f>
        <v/>
      </c>
      <c r="W2" s="13"/>
    </row>
    <row r="3">
      <c r="A3" s="8"/>
      <c r="B3" s="9" t="str">
        <f>Drafter_calcul!B3</f>
        <v/>
      </c>
      <c r="C3" s="10" t="s">
        <v>41</v>
      </c>
      <c r="E3" s="11" t="str">
        <f>Drafter_calcul!D3</f>
        <v>c</v>
      </c>
      <c r="F3" s="12" t="str">
        <f>Drafter_calcul!E3</f>
        <v>g</v>
      </c>
      <c r="G3" s="12" t="str">
        <f>Drafter_calcul!F3</f>
        <v>c</v>
      </c>
      <c r="H3" s="11" t="str">
        <f>Drafter_calcul!G3</f>
        <v>b</v>
      </c>
      <c r="I3" s="12" t="str">
        <f>Drafter_calcul!H3</f>
        <v>r</v>
      </c>
      <c r="J3" s="12" t="str">
        <f>Drafter_calcul!I3</f>
        <v/>
      </c>
      <c r="N3" s="9" t="str">
        <f>Drafter_calcul!V3</f>
        <v/>
      </c>
      <c r="O3" s="10" t="s">
        <v>42</v>
      </c>
      <c r="Q3" s="11" t="str">
        <f>Drafter_calcul!X3</f>
        <v>g</v>
      </c>
      <c r="R3" s="12" t="str">
        <f>Drafter_calcul!Y3</f>
        <v>b</v>
      </c>
      <c r="S3" s="12" t="str">
        <f>Drafter_calcul!Z3</f>
        <v>g</v>
      </c>
      <c r="T3" s="11" t="str">
        <f>Drafter_calcul!AA3</f>
        <v/>
      </c>
      <c r="U3" s="12" t="str">
        <f>Drafter_calcul!AB3</f>
        <v>g</v>
      </c>
      <c r="V3" s="12" t="str">
        <f>Drafter_calcul!AC3</f>
        <v>b</v>
      </c>
    </row>
    <row r="4">
      <c r="A4" s="8"/>
      <c r="B4" s="9" t="str">
        <f>Drafter_calcul!B4</f>
        <v/>
      </c>
      <c r="C4" s="10" t="s">
        <v>43</v>
      </c>
      <c r="E4" s="14" t="str">
        <f>Drafter_calcul!D4</f>
        <v/>
      </c>
      <c r="F4" s="13" t="str">
        <f>Drafter_calcul!E4</f>
        <v/>
      </c>
      <c r="G4" s="13" t="str">
        <f>Drafter_calcul!F4</f>
        <v/>
      </c>
      <c r="H4" s="11" t="str">
        <f>Drafter_calcul!G4</f>
        <v/>
      </c>
      <c r="I4" s="12" t="str">
        <f>Drafter_calcul!H4</f>
        <v/>
      </c>
      <c r="J4" s="12" t="str">
        <f>Drafter_calcul!I4</f>
        <v/>
      </c>
      <c r="N4" s="9" t="str">
        <f>Drafter_calcul!V4</f>
        <v/>
      </c>
      <c r="O4" s="10" t="s">
        <v>44</v>
      </c>
      <c r="Q4" s="11" t="str">
        <f>Drafter_calcul!X4</f>
        <v>b</v>
      </c>
      <c r="R4" s="12" t="str">
        <f>Drafter_calcul!Y4</f>
        <v>c</v>
      </c>
      <c r="S4" s="12" t="str">
        <f>Drafter_calcul!Z4</f>
        <v>g</v>
      </c>
      <c r="T4" s="11" t="str">
        <f>Drafter_calcul!AA4</f>
        <v>g</v>
      </c>
      <c r="U4" s="12" t="str">
        <f>Drafter_calcul!AB4</f>
        <v/>
      </c>
      <c r="V4" s="12" t="str">
        <f>Drafter_calcul!AC4</f>
        <v/>
      </c>
    </row>
    <row r="5">
      <c r="A5" s="8"/>
      <c r="B5" s="9" t="str">
        <f>Drafter_calcul!B5</f>
        <v/>
      </c>
      <c r="C5" s="10" t="s">
        <v>45</v>
      </c>
      <c r="E5" s="14" t="str">
        <f>Drafter_calcul!D5</f>
        <v>g</v>
      </c>
      <c r="F5" s="13" t="str">
        <f>Drafter_calcul!E5</f>
        <v>g</v>
      </c>
      <c r="G5" s="13" t="str">
        <f>Drafter_calcul!F5</f>
        <v>c</v>
      </c>
      <c r="H5" s="11" t="str">
        <f>Drafter_calcul!G5</f>
        <v>r</v>
      </c>
      <c r="I5" s="12" t="str">
        <f>Drafter_calcul!H5</f>
        <v>bl</v>
      </c>
      <c r="J5" s="12" t="str">
        <f>Drafter_calcul!I5</f>
        <v/>
      </c>
      <c r="N5" s="9" t="str">
        <f>Drafter_calcul!V5</f>
        <v/>
      </c>
      <c r="O5" s="10" t="s">
        <v>46</v>
      </c>
      <c r="Q5" s="14" t="str">
        <f>Drafter_calcul!X5</f>
        <v>g</v>
      </c>
      <c r="R5" s="13" t="str">
        <f>Drafter_calcul!Y5</f>
        <v>g</v>
      </c>
      <c r="S5" s="13" t="str">
        <f>Drafter_calcul!Z5</f>
        <v>b</v>
      </c>
      <c r="T5" s="11" t="str">
        <f>Drafter_calcul!AA5</f>
        <v>r</v>
      </c>
      <c r="U5" s="12" t="str">
        <f>Drafter_calcul!AB5</f>
        <v>g</v>
      </c>
      <c r="V5" s="12" t="str">
        <f>Drafter_calcul!AC5</f>
        <v/>
      </c>
    </row>
    <row r="6">
      <c r="A6" s="8"/>
      <c r="B6" s="9" t="str">
        <f>Drafter_calcul!B6</f>
        <v/>
      </c>
      <c r="C6" s="10" t="s">
        <v>47</v>
      </c>
      <c r="E6" s="14" t="str">
        <f>Drafter_calcul!D6</f>
        <v>c</v>
      </c>
      <c r="F6" s="13" t="str">
        <f>Drafter_calcul!E6</f>
        <v>c</v>
      </c>
      <c r="G6" s="13" t="str">
        <f>Drafter_calcul!F6</f>
        <v>g</v>
      </c>
      <c r="H6" s="11" t="str">
        <f>Drafter_calcul!G6</f>
        <v>b</v>
      </c>
      <c r="I6" s="12" t="str">
        <f>Drafter_calcul!H6</f>
        <v>b</v>
      </c>
      <c r="J6" s="12" t="str">
        <f>Drafter_calcul!I6</f>
        <v/>
      </c>
      <c r="N6" s="9" t="str">
        <f>Drafter_calcul!V6</f>
        <v/>
      </c>
      <c r="O6" s="10" t="s">
        <v>48</v>
      </c>
      <c r="Q6" s="14" t="str">
        <f>Drafter_calcul!X6</f>
        <v>c</v>
      </c>
      <c r="R6" s="13" t="str">
        <f>Drafter_calcul!Y6</f>
        <v>g</v>
      </c>
      <c r="S6" s="13" t="str">
        <f>Drafter_calcul!Z6</f>
        <v>g</v>
      </c>
      <c r="T6" s="11" t="str">
        <f>Drafter_calcul!AA6</f>
        <v>g</v>
      </c>
      <c r="U6" s="12" t="str">
        <f>Drafter_calcul!AB6</f>
        <v/>
      </c>
      <c r="V6" s="12" t="str">
        <f>Drafter_calcul!AC6</f>
        <v/>
      </c>
    </row>
    <row r="7">
      <c r="A7" s="15"/>
      <c r="B7" s="15"/>
      <c r="C7" s="16" t="s">
        <v>49</v>
      </c>
      <c r="E7" s="17" t="s">
        <v>33</v>
      </c>
      <c r="F7" s="17" t="s">
        <v>34</v>
      </c>
      <c r="G7" s="17" t="s">
        <v>35</v>
      </c>
      <c r="H7" s="17" t="s">
        <v>50</v>
      </c>
      <c r="K7" s="17" t="s">
        <v>51</v>
      </c>
      <c r="M7" s="15"/>
      <c r="N7" s="15"/>
      <c r="O7" s="16" t="s">
        <v>49</v>
      </c>
      <c r="Q7" s="17" t="s">
        <v>33</v>
      </c>
      <c r="R7" s="17" t="s">
        <v>34</v>
      </c>
      <c r="S7" s="17" t="s">
        <v>35</v>
      </c>
      <c r="T7" s="17" t="s">
        <v>50</v>
      </c>
      <c r="W7" s="17" t="s">
        <v>51</v>
      </c>
    </row>
    <row r="8" ht="45.0" customHeight="1">
      <c r="A8" s="18" t="s">
        <v>52</v>
      </c>
      <c r="B8" s="9" t="str">
        <f>Drafter_calcul!B8</f>
        <v/>
      </c>
      <c r="C8" s="10" t="s">
        <v>53</v>
      </c>
      <c r="E8" s="14" t="str">
        <f>Drafter_calcul!D8</f>
        <v>g</v>
      </c>
      <c r="F8" s="13" t="str">
        <f>Drafter_calcul!E8</f>
        <v>g</v>
      </c>
      <c r="G8" s="13" t="str">
        <f>Drafter_calcul!F8</f>
        <v>b</v>
      </c>
      <c r="H8" s="11" t="str">
        <f>Drafter_calcul!G8</f>
        <v>r</v>
      </c>
      <c r="I8" s="12" t="str">
        <f>Drafter_calcul!H8</f>
        <v>w</v>
      </c>
      <c r="J8" s="12" t="str">
        <f>Drafter_calcul!I8</f>
        <v/>
      </c>
      <c r="K8" s="19" t="str">
        <f>VLOOKUP($C8,Data_champion,18,FALSE)</f>
        <v>Front</v>
      </c>
      <c r="M8" s="20" t="s">
        <v>54</v>
      </c>
      <c r="N8" s="9" t="str">
        <f>Drafter_calcul!V8</f>
        <v/>
      </c>
      <c r="O8" s="10" t="s">
        <v>55</v>
      </c>
      <c r="Q8" s="14" t="str">
        <f>Drafter_calcul!X8</f>
        <v>c</v>
      </c>
      <c r="R8" s="13" t="str">
        <f>Drafter_calcul!Y8</f>
        <v>g</v>
      </c>
      <c r="S8" s="13" t="str">
        <f>Drafter_calcul!Z8</f>
        <v>c</v>
      </c>
      <c r="T8" s="11" t="str">
        <f>Drafter_calcul!AA8</f>
        <v>r</v>
      </c>
      <c r="U8" s="12" t="str">
        <f>Drafter_calcul!AB8</f>
        <v>bl</v>
      </c>
      <c r="V8" s="12" t="str">
        <f>Drafter_calcul!AC8</f>
        <v>w</v>
      </c>
      <c r="W8" s="19" t="str">
        <f>VLOOKUP($O8,Data_champion,18,FALSE)</f>
        <v>Back</v>
      </c>
    </row>
    <row r="9" ht="45.0" customHeight="1">
      <c r="A9" s="18" t="s">
        <v>56</v>
      </c>
      <c r="B9" s="9" t="str">
        <f>Drafter_calcul!B9</f>
        <v/>
      </c>
      <c r="C9" s="10" t="s">
        <v>57</v>
      </c>
      <c r="E9" s="14" t="str">
        <f>Drafter_calcul!D9</f>
        <v>b</v>
      </c>
      <c r="F9" s="13" t="str">
        <f>Drafter_calcul!E9</f>
        <v>c</v>
      </c>
      <c r="G9" s="13" t="str">
        <f>Drafter_calcul!F9</f>
        <v>g</v>
      </c>
      <c r="H9" s="11" t="str">
        <f>Drafter_calcul!G9</f>
        <v>b</v>
      </c>
      <c r="I9" s="12" t="str">
        <f>Drafter_calcul!H9</f>
        <v>bl</v>
      </c>
      <c r="J9" s="12" t="str">
        <f>Drafter_calcul!I9</f>
        <v/>
      </c>
      <c r="K9" s="19" t="str">
        <f>VLOOKUP($C9,Data_champion,18,FALSE)</f>
        <v>Back</v>
      </c>
      <c r="M9" s="20" t="s">
        <v>58</v>
      </c>
      <c r="N9" s="9" t="str">
        <f>Drafter_calcul!V9</f>
        <v/>
      </c>
      <c r="O9" s="10" t="s">
        <v>59</v>
      </c>
      <c r="Q9" s="14" t="str">
        <f>Drafter_calcul!X9</f>
        <v>c</v>
      </c>
      <c r="R9" s="13" t="str">
        <f>Drafter_calcul!Y9</f>
        <v>g</v>
      </c>
      <c r="S9" s="13" t="str">
        <f>Drafter_calcul!Z9</f>
        <v>g</v>
      </c>
      <c r="T9" s="11" t="str">
        <f>Drafter_calcul!AA9</f>
        <v>b</v>
      </c>
      <c r="U9" s="12" t="str">
        <f>Drafter_calcul!AB9</f>
        <v>g</v>
      </c>
      <c r="V9" s="12" t="str">
        <f>Drafter_calcul!AC9</f>
        <v/>
      </c>
      <c r="W9" s="19" t="str">
        <f>VLOOKUP($O9,Data_champion,18,FALSE)</f>
        <v>Back</v>
      </c>
    </row>
    <row r="10" ht="45.0" customHeight="1">
      <c r="A10" s="18" t="s">
        <v>60</v>
      </c>
      <c r="B10" s="9" t="str">
        <f>Drafter_calcul!B10</f>
        <v/>
      </c>
      <c r="C10" s="10" t="s">
        <v>61</v>
      </c>
      <c r="E10" s="14" t="str">
        <f>Drafter_calcul!D10</f>
        <v>c</v>
      </c>
      <c r="F10" s="13" t="str">
        <f>Drafter_calcul!E10</f>
        <v>c</v>
      </c>
      <c r="G10" s="13" t="str">
        <f>Drafter_calcul!F10</f>
        <v>c</v>
      </c>
      <c r="H10" s="11" t="str">
        <f>Drafter_calcul!G10</f>
        <v>b</v>
      </c>
      <c r="I10" s="12" t="str">
        <f>Drafter_calcul!H10</f>
        <v/>
      </c>
      <c r="J10" s="12" t="str">
        <f>Drafter_calcul!I10</f>
        <v/>
      </c>
      <c r="K10" s="19" t="str">
        <f>VLOOKUP($C10,Data_champion,18,FALSE)</f>
        <v>Front</v>
      </c>
      <c r="M10" s="20" t="s">
        <v>62</v>
      </c>
      <c r="N10" s="9" t="str">
        <f>Drafter_calcul!V10</f>
        <v/>
      </c>
      <c r="O10" s="10" t="s">
        <v>63</v>
      </c>
      <c r="Q10" s="14" t="str">
        <f>Drafter_calcul!X10</f>
        <v>b</v>
      </c>
      <c r="R10" s="13" t="str">
        <f>Drafter_calcul!Y10</f>
        <v>g</v>
      </c>
      <c r="S10" s="13" t="str">
        <f>Drafter_calcul!Z10</f>
        <v>c</v>
      </c>
      <c r="T10" s="11" t="str">
        <f>Drafter_calcul!AA10</f>
        <v>r</v>
      </c>
      <c r="U10" s="12" t="str">
        <f>Drafter_calcul!AB10</f>
        <v>bl</v>
      </c>
      <c r="V10" s="12" t="str">
        <f>Drafter_calcul!AC10</f>
        <v/>
      </c>
      <c r="W10" s="19" t="str">
        <f>VLOOKUP($O10,Data_champion,18,FALSE)</f>
        <v>Flank</v>
      </c>
    </row>
    <row r="11" ht="45.0" customHeight="1">
      <c r="A11" s="18" t="s">
        <v>64</v>
      </c>
      <c r="B11" s="9" t="str">
        <f>Drafter_calcul!B11</f>
        <v/>
      </c>
      <c r="C11" s="10" t="s">
        <v>65</v>
      </c>
      <c r="E11" s="14" t="str">
        <f>Drafter_calcul!D11</f>
        <v>b</v>
      </c>
      <c r="F11" s="13" t="str">
        <f>Drafter_calcul!E11</f>
        <v>c</v>
      </c>
      <c r="G11" s="13" t="str">
        <f>Drafter_calcul!F11</f>
        <v>g</v>
      </c>
      <c r="H11" s="11" t="str">
        <f>Drafter_calcul!G11</f>
        <v>r</v>
      </c>
      <c r="I11" s="12" t="str">
        <f>Drafter_calcul!H11</f>
        <v>g</v>
      </c>
      <c r="J11" s="12" t="str">
        <f>Drafter_calcul!I11</f>
        <v/>
      </c>
      <c r="K11" s="19" t="str">
        <f>VLOOKUP($C11,Data_champion,18,FALSE)</f>
        <v>Between</v>
      </c>
      <c r="M11" s="20" t="s">
        <v>66</v>
      </c>
      <c r="N11" s="9" t="str">
        <f>Drafter_calcul!V11</f>
        <v/>
      </c>
      <c r="O11" s="10" t="s">
        <v>67</v>
      </c>
      <c r="Q11" s="14" t="str">
        <f>Drafter_calcul!X11</f>
        <v>g</v>
      </c>
      <c r="R11" s="13" t="str">
        <f>Drafter_calcul!Y11</f>
        <v>g</v>
      </c>
      <c r="S11" s="13" t="str">
        <f>Drafter_calcul!Z11</f>
        <v>c</v>
      </c>
      <c r="T11" s="11" t="str">
        <f>Drafter_calcul!AA11</f>
        <v>r</v>
      </c>
      <c r="U11" s="12" t="str">
        <f>Drafter_calcul!AB11</f>
        <v>w</v>
      </c>
      <c r="V11" s="12" t="str">
        <f>Drafter_calcul!AC11</f>
        <v/>
      </c>
      <c r="W11" s="19" t="str">
        <f>VLOOKUP($O11,Data_champion,18,FALSE)</f>
        <v>Front</v>
      </c>
    </row>
    <row r="12" ht="45.0" customHeight="1">
      <c r="A12" s="18" t="s">
        <v>68</v>
      </c>
      <c r="B12" s="9" t="str">
        <f>Drafter_calcul!B12</f>
        <v/>
      </c>
      <c r="C12" s="10" t="s">
        <v>69</v>
      </c>
      <c r="E12" s="14" t="str">
        <f>Drafter_calcul!D12</f>
        <v>c</v>
      </c>
      <c r="F12" s="13" t="str">
        <f>Drafter_calcul!E12</f>
        <v>g</v>
      </c>
      <c r="G12" s="13" t="str">
        <f>Drafter_calcul!F12</f>
        <v>c</v>
      </c>
      <c r="H12" s="11" t="str">
        <f>Drafter_calcul!G12</f>
        <v>g</v>
      </c>
      <c r="I12" s="12" t="str">
        <f>Drafter_calcul!H12</f>
        <v>b</v>
      </c>
      <c r="J12" s="12" t="str">
        <f>Drafter_calcul!I12</f>
        <v/>
      </c>
      <c r="K12" s="19" t="str">
        <f>VLOOKUP($C12,Data_champion,18,FALSE)</f>
        <v>Flank</v>
      </c>
      <c r="M12" s="20" t="s">
        <v>70</v>
      </c>
      <c r="N12" s="9" t="str">
        <f>Drafter_calcul!V12</f>
        <v/>
      </c>
      <c r="O12" s="10" t="s">
        <v>71</v>
      </c>
      <c r="Q12" s="14" t="str">
        <f>Drafter_calcul!X12</f>
        <v>g</v>
      </c>
      <c r="R12" s="13" t="str">
        <f>Drafter_calcul!Y12</f>
        <v>g</v>
      </c>
      <c r="S12" s="13" t="str">
        <f>Drafter_calcul!Z12</f>
        <v>c</v>
      </c>
      <c r="T12" s="11" t="str">
        <f>Drafter_calcul!AA12</f>
        <v>r</v>
      </c>
      <c r="U12" s="12" t="str">
        <f>Drafter_calcul!AB12</f>
        <v>c</v>
      </c>
      <c r="V12" s="12" t="str">
        <f>Drafter_calcul!AC12</f>
        <v/>
      </c>
      <c r="W12" s="19" t="str">
        <f>VLOOKUP($O12,Data_champion,18,FALSE)</f>
        <v>Front</v>
      </c>
    </row>
    <row r="13">
      <c r="A13" s="21" t="s">
        <v>72</v>
      </c>
      <c r="D13" s="21" t="s">
        <v>73</v>
      </c>
      <c r="J13" s="22" t="s">
        <v>74</v>
      </c>
      <c r="M13" s="21" t="s">
        <v>72</v>
      </c>
      <c r="P13" s="21" t="s">
        <v>73</v>
      </c>
      <c r="V13" s="22" t="s">
        <v>75</v>
      </c>
      <c r="W13" s="22"/>
      <c r="X13" s="22"/>
    </row>
    <row r="14">
      <c r="A14" s="23" t="s">
        <v>76</v>
      </c>
      <c r="C14" s="24">
        <f>COUNTIF($E$8:$E$12,"=g") + COUNTIF($E$8:$E$12,"=c") * 0.5</f>
        <v>2</v>
      </c>
      <c r="D14" s="25" t="s">
        <v>77</v>
      </c>
      <c r="H14" s="19">
        <f>AVERAGE(Drafter_calcul!J14:N14)</f>
        <v>1.25</v>
      </c>
      <c r="J14" s="26" t="s">
        <v>78</v>
      </c>
      <c r="L14" s="27">
        <f>Drafter_calcul!$O$15</f>
        <v>80</v>
      </c>
      <c r="M14" s="23" t="s">
        <v>76</v>
      </c>
      <c r="O14" s="24">
        <f>COUNTIF($E$8:$E$12,"=g") + COUNTIF($E$8:$E$12,"=c") * 0.5</f>
        <v>2</v>
      </c>
      <c r="P14" s="25" t="s">
        <v>77</v>
      </c>
      <c r="T14" s="19">
        <f>AVERAGE(Drafter_calcul!V14:Z14)</f>
        <v>3</v>
      </c>
      <c r="V14" s="26" t="s">
        <v>78</v>
      </c>
      <c r="X14" s="27">
        <f>Drafter_calcul!$O$15</f>
        <v>80</v>
      </c>
    </row>
    <row r="15">
      <c r="A15" s="23" t="s">
        <v>79</v>
      </c>
      <c r="C15" s="24">
        <f>COUNTIF($F$8:$F$12,"=g") + COUNTIF($F$8:$F$12,"=c") * 0.5</f>
        <v>3.5</v>
      </c>
      <c r="D15" s="25" t="s">
        <v>80</v>
      </c>
      <c r="H15" s="19">
        <f>COUNTIF($K$8:$K$12,"=Front") + COUNTIF($K$8:$K$12,"=Flank")</f>
        <v>3</v>
      </c>
      <c r="J15" s="28" t="s">
        <v>81</v>
      </c>
      <c r="L15" s="27">
        <f>Drafter_calcul!$P$15</f>
        <v>80</v>
      </c>
      <c r="M15" s="23" t="s">
        <v>79</v>
      </c>
      <c r="O15" s="24">
        <f>COUNTIF($F$8:$F$12,"=g") + COUNTIF($F$8:$F$12,"=c") * 0.5</f>
        <v>3.5</v>
      </c>
      <c r="P15" s="25" t="s">
        <v>80</v>
      </c>
      <c r="T15" s="19">
        <f>COUNTIF($K$8:$K$12,"=Front") + COUNTIF($K$8:$K$12,"=Flank")</f>
        <v>3</v>
      </c>
      <c r="V15" s="28" t="s">
        <v>81</v>
      </c>
      <c r="X15" s="27">
        <f>Drafter_calcul!$P$15</f>
        <v>80</v>
      </c>
    </row>
    <row r="16">
      <c r="A16" s="23" t="s">
        <v>82</v>
      </c>
      <c r="C16" s="24">
        <f>COUNTIF($G$8:$G$12,"=g") + COUNTIF($G$8:$G$12,"=c") * 0.5</f>
        <v>3</v>
      </c>
      <c r="D16" s="25" t="s">
        <v>83</v>
      </c>
      <c r="H16" s="19">
        <f>5 - (COUNTIF($K$8:$K$12,"=Front") + COUNTIF($K$8:$K$12,"=Flank"))</f>
        <v>2</v>
      </c>
      <c r="J16" s="29" t="s">
        <v>84</v>
      </c>
      <c r="L16" s="27">
        <f>Drafter_calcul!$Q$15</f>
        <v>60</v>
      </c>
      <c r="M16" s="23" t="s">
        <v>82</v>
      </c>
      <c r="O16" s="24">
        <f>COUNTIF($G$8:$G$12,"=g") + COUNTIF($G$8:$G$12,"=c") * 0.5</f>
        <v>3</v>
      </c>
      <c r="P16" s="25" t="s">
        <v>83</v>
      </c>
      <c r="T16" s="19">
        <f>5 - (COUNTIF($K$8:$K$12,"=Front") + COUNTIF($K$8:$K$12,"=Flank"))</f>
        <v>2</v>
      </c>
      <c r="V16" s="29" t="s">
        <v>84</v>
      </c>
      <c r="X16" s="27">
        <f>Drafter_calcul!$Q$15</f>
        <v>60</v>
      </c>
    </row>
    <row r="17">
      <c r="A17" s="8"/>
      <c r="B17" s="23"/>
      <c r="C17" s="24"/>
      <c r="D17" s="30" t="s">
        <v>85</v>
      </c>
      <c r="H17" s="30" t="str">
        <f> CONCATENATE(IF(COUNTIF(Drafter_calcul!T8:T12, "=TRUE") &gt; 0,"YES","NO")," (",COUNTIF(Drafter_calcul!T8:T12, "=TRUE"),")")</f>
        <v>YES (2)</v>
      </c>
      <c r="J17" s="31" t="s">
        <v>86</v>
      </c>
      <c r="L17" s="27">
        <f>Drafter_calcul!$R$15</f>
        <v>35</v>
      </c>
      <c r="M17" s="8"/>
      <c r="N17" s="23"/>
      <c r="O17" s="24"/>
      <c r="P17" s="30" t="s">
        <v>85</v>
      </c>
      <c r="T17" s="30" t="str">
        <f> CONCATENATE(IF(COUNTIF(Drafter_calcul!AF8:AF12, "=TRUE") &gt; 0,"YES","NO")," (",COUNTIF(Drafter_calcul!AF8:AF12, "=TRUE"),")")</f>
        <v>NO (0)</v>
      </c>
      <c r="V17" s="31" t="s">
        <v>86</v>
      </c>
      <c r="X17" s="27">
        <f>Drafter_calcul!$R$15</f>
        <v>35</v>
      </c>
    </row>
    <row r="18">
      <c r="A18" s="8"/>
      <c r="B18" s="23"/>
      <c r="C18" s="24"/>
      <c r="D18" s="30" t="s">
        <v>87</v>
      </c>
      <c r="H18" s="30"/>
      <c r="I18" s="32"/>
      <c r="J18" s="32" t="s">
        <v>88</v>
      </c>
      <c r="L18" s="27">
        <f>Drafter_calcul!$S$15</f>
        <v>45</v>
      </c>
      <c r="M18" s="8"/>
      <c r="N18" s="23"/>
      <c r="O18" s="24"/>
      <c r="P18" s="30" t="s">
        <v>87</v>
      </c>
      <c r="T18" s="30"/>
      <c r="U18" s="32"/>
      <c r="V18" s="32" t="s">
        <v>88</v>
      </c>
      <c r="X18" s="27">
        <f>Drafter_calcul!$S$15</f>
        <v>45</v>
      </c>
    </row>
    <row r="19">
      <c r="A19" s="33"/>
    </row>
  </sheetData>
  <mergeCells count="79">
    <mergeCell ref="D14:G14"/>
    <mergeCell ref="D15:G15"/>
    <mergeCell ref="D17:G17"/>
    <mergeCell ref="H17:I17"/>
    <mergeCell ref="J17:K17"/>
    <mergeCell ref="D18:G18"/>
    <mergeCell ref="J18:K18"/>
    <mergeCell ref="H15:I15"/>
    <mergeCell ref="J15:K15"/>
    <mergeCell ref="M15:N15"/>
    <mergeCell ref="P15:S15"/>
    <mergeCell ref="T15:U15"/>
    <mergeCell ref="V15:W15"/>
    <mergeCell ref="P13:U13"/>
    <mergeCell ref="C12:D12"/>
    <mergeCell ref="A13:C13"/>
    <mergeCell ref="A14:B14"/>
    <mergeCell ref="H14:I14"/>
    <mergeCell ref="A15:B15"/>
    <mergeCell ref="D13:I13"/>
    <mergeCell ref="J13:L13"/>
    <mergeCell ref="P16:S16"/>
    <mergeCell ref="P17:S17"/>
    <mergeCell ref="T17:U17"/>
    <mergeCell ref="V17:W17"/>
    <mergeCell ref="P18:S18"/>
    <mergeCell ref="V18:W18"/>
    <mergeCell ref="A19:X19"/>
    <mergeCell ref="A16:B16"/>
    <mergeCell ref="D16:G16"/>
    <mergeCell ref="H16:I16"/>
    <mergeCell ref="J16:K16"/>
    <mergeCell ref="M16:N16"/>
    <mergeCell ref="T16:U16"/>
    <mergeCell ref="V16:W16"/>
    <mergeCell ref="W7:X7"/>
    <mergeCell ref="W8:X8"/>
    <mergeCell ref="W9:X9"/>
    <mergeCell ref="W10:X10"/>
    <mergeCell ref="W11:X11"/>
    <mergeCell ref="W12:X12"/>
    <mergeCell ref="W2:X6"/>
    <mergeCell ref="O6:P6"/>
    <mergeCell ref="H7:J7"/>
    <mergeCell ref="K7:L7"/>
    <mergeCell ref="O7:P7"/>
    <mergeCell ref="T7:V7"/>
    <mergeCell ref="K8:L8"/>
    <mergeCell ref="K9:L9"/>
    <mergeCell ref="C5:D5"/>
    <mergeCell ref="C6:D6"/>
    <mergeCell ref="C7:D7"/>
    <mergeCell ref="C8:D8"/>
    <mergeCell ref="C9:D9"/>
    <mergeCell ref="C10:D10"/>
    <mergeCell ref="C11:D11"/>
    <mergeCell ref="O12:P12"/>
    <mergeCell ref="M13:O13"/>
    <mergeCell ref="O8:P8"/>
    <mergeCell ref="O9:P9"/>
    <mergeCell ref="K10:L10"/>
    <mergeCell ref="O10:P10"/>
    <mergeCell ref="K11:L11"/>
    <mergeCell ref="O11:P11"/>
    <mergeCell ref="K12:L12"/>
    <mergeCell ref="J14:K14"/>
    <mergeCell ref="M14:N14"/>
    <mergeCell ref="P14:S14"/>
    <mergeCell ref="T14:U14"/>
    <mergeCell ref="V14:W14"/>
    <mergeCell ref="C2:D2"/>
    <mergeCell ref="C3:D3"/>
    <mergeCell ref="O3:P3"/>
    <mergeCell ref="C4:D4"/>
    <mergeCell ref="O4:P4"/>
    <mergeCell ref="O5:P5"/>
    <mergeCell ref="M2:M6"/>
    <mergeCell ref="K2:L6"/>
    <mergeCell ref="O2:P2"/>
  </mergeCells>
  <conditionalFormatting sqref="E2:G6 Q2:S6 E8:G12 Q8:S12">
    <cfRule type="cellIs" dxfId="0" priority="1" operator="equal">
      <formula>"g"</formula>
    </cfRule>
  </conditionalFormatting>
  <conditionalFormatting sqref="E2:G6 Q2:S6 E8:G12 Q8:S12">
    <cfRule type="cellIs" dxfId="1" priority="2" operator="equal">
      <formula>"b"</formula>
    </cfRule>
  </conditionalFormatting>
  <conditionalFormatting sqref="E2:G6 Q2:S6 E8:G12 Q8:S12">
    <cfRule type="cellIs" dxfId="2" priority="3" operator="equal">
      <formula>"c"</formula>
    </cfRule>
  </conditionalFormatting>
  <conditionalFormatting sqref="H2:J6 T2:V6 H8:J12 T8:V12">
    <cfRule type="containsBlanks" dxfId="3" priority="4">
      <formula>LEN(TRIM(H2))=0</formula>
    </cfRule>
  </conditionalFormatting>
  <conditionalFormatting sqref="H2:J6 T2:V6 H8:J12 T8:V12">
    <cfRule type="cellIs" dxfId="4" priority="5" operator="equal">
      <formula>"bl"</formula>
    </cfRule>
  </conditionalFormatting>
  <conditionalFormatting sqref="H2:J6 T2:V6 H8:J12 T8:V12">
    <cfRule type="cellIs" dxfId="5" priority="6" operator="equal">
      <formula>"b"</formula>
    </cfRule>
  </conditionalFormatting>
  <conditionalFormatting sqref="H2:J6 T2:V6 H8:J12 T8:V12">
    <cfRule type="cellIs" dxfId="6" priority="7" operator="equal">
      <formula>"g"</formula>
    </cfRule>
  </conditionalFormatting>
  <conditionalFormatting sqref="H2:J6 T2:V6 H8:J12 T8:V12">
    <cfRule type="cellIs" dxfId="7" priority="8" operator="equal">
      <formula>"c"</formula>
    </cfRule>
  </conditionalFormatting>
  <conditionalFormatting sqref="H2:J6 T2:V6 H8:J12 T8:V12">
    <cfRule type="cellIs" dxfId="8" priority="9" operator="equal">
      <formula>"w"</formula>
    </cfRule>
  </conditionalFormatting>
  <conditionalFormatting sqref="H2:J6 T2:V6 H8:J12 T8:V12">
    <cfRule type="cellIs" dxfId="9" priority="10" operator="equal">
      <formula>"r"</formula>
    </cfRule>
  </conditionalFormatting>
  <conditionalFormatting sqref="C14:C18 D14:E16 O14:O18 P14:Q16">
    <cfRule type="colorScale" priority="11">
      <colorScale>
        <cfvo type="formula" val="0"/>
        <cfvo type="formula" val="2.5"/>
        <cfvo type="formula" val="5"/>
        <color rgb="FFEA9999"/>
        <color rgb="FFFFE599"/>
        <color rgb="FF93C47D"/>
      </colorScale>
    </cfRule>
  </conditionalFormatting>
  <conditionalFormatting sqref="H14 T14">
    <cfRule type="colorScale" priority="12">
      <colorScale>
        <cfvo type="formula" val="0"/>
        <cfvo type="formula" val="1"/>
        <cfvo type="formula" val="3"/>
        <color rgb="FFE67C73"/>
        <color rgb="FFFFD666"/>
        <color rgb="FF57BB8A"/>
      </colorScale>
    </cfRule>
  </conditionalFormatting>
  <conditionalFormatting sqref="H15 T15">
    <cfRule type="colorScale" priority="13">
      <colorScale>
        <cfvo type="formula" val="0"/>
        <cfvo type="formula" val="2.5"/>
        <cfvo type="formula" val="5"/>
        <color rgb="FFE67C73"/>
        <color rgb="FFFFD666"/>
        <color rgb="FF57BB8A"/>
      </colorScale>
    </cfRule>
  </conditionalFormatting>
  <conditionalFormatting sqref="H16 T16">
    <cfRule type="colorScale" priority="14">
      <colorScale>
        <cfvo type="formula" val="1"/>
        <cfvo type="formula" val="2.5"/>
        <cfvo type="formula" val="5"/>
        <color rgb="FFE67C73"/>
        <color rgb="FFFFD666"/>
        <color rgb="FF57BB8A"/>
      </colorScale>
    </cfRule>
  </conditionalFormatting>
  <conditionalFormatting sqref="L14:L18 X14:X18">
    <cfRule type="colorScale" priority="15">
      <colorScale>
        <cfvo type="formula" val="0"/>
        <cfvo type="formula" val="50"/>
        <cfvo type="formula" val="100"/>
        <color rgb="FFEA4335"/>
        <color rgb="FFFFD666"/>
        <color rgb="FF57BB8A"/>
      </colorScale>
    </cfRule>
  </conditionalFormatting>
  <conditionalFormatting sqref="H17:I17 T17:U17">
    <cfRule type="containsText" dxfId="10" priority="16" operator="containsText" text="0">
      <formula>NOT(ISERROR(SEARCH(("0"),(H17))))</formula>
    </cfRule>
  </conditionalFormatting>
  <conditionalFormatting sqref="H17:I17 T17:U17">
    <cfRule type="containsText" dxfId="11" priority="17" operator="containsText" text="1">
      <formula>NOT(ISERROR(SEARCH(("1"),(H17))))</formula>
    </cfRule>
  </conditionalFormatting>
  <conditionalFormatting sqref="H17:I17 T17:U17">
    <cfRule type="containsText" dxfId="12" priority="18" operator="containsText" text="2">
      <formula>NOT(ISERROR(SEARCH(("2"),(H17))))</formula>
    </cfRule>
  </conditionalFormatting>
  <conditionalFormatting sqref="H17:I17 T17:U17">
    <cfRule type="containsText" dxfId="13" priority="19" operator="containsText" text="3">
      <formula>NOT(ISERROR(SEARCH(("3"),(H17))))</formula>
    </cfRule>
  </conditionalFormatting>
  <conditionalFormatting sqref="H17:I17 T17:U17">
    <cfRule type="containsText" dxfId="14" priority="20" operator="containsText" text="4">
      <formula>NOT(ISERROR(SEARCH(("4"),(H17))))</formula>
    </cfRule>
  </conditionalFormatting>
  <conditionalFormatting sqref="H17:I17 T17:U17">
    <cfRule type="containsText" dxfId="15" priority="21" operator="containsText" text="5">
      <formula>NOT(ISERROR(SEARCH(("5"),(H17))))</formula>
    </cfRule>
  </conditionalFormatting>
  <dataValidations>
    <dataValidation type="list" allowBlank="1" sqref="C2:C6 O2:O6 C8:C12 O8:O12">
      <formula1>Data_champ!$A$2:$A$166</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 customWidth="1" min="2" max="2" width="8.88"/>
    <col customWidth="1" min="4" max="4" width="2.88"/>
    <col customWidth="1" min="5" max="5" width="3.25"/>
    <col customWidth="1" min="6" max="6" width="3.38"/>
    <col customWidth="1" min="7" max="7" width="3.25"/>
    <col customWidth="1" min="8" max="8" width="3.13"/>
    <col customWidth="1" min="9" max="9" width="2.88"/>
    <col customWidth="1" min="10" max="10" width="3.5"/>
    <col customWidth="1" min="11" max="11" width="3.75"/>
    <col customWidth="1" min="12" max="12" width="3.63"/>
    <col customWidth="1" min="13" max="13" width="4.25"/>
    <col customWidth="1" min="14" max="14" width="3.75"/>
    <col customWidth="1" min="15" max="16" width="5.25"/>
    <col customWidth="1" min="17" max="17" width="5.38"/>
    <col customWidth="1" min="18" max="18" width="4.88"/>
    <col customWidth="1" min="19" max="19" width="6.88"/>
    <col customWidth="1" min="20" max="20" width="9.38"/>
    <col customWidth="1" min="21" max="21" width="4.25"/>
    <col customWidth="1" min="22" max="22" width="9.0"/>
    <col customWidth="1" min="23" max="23" width="11.13"/>
    <col customWidth="1" min="24" max="24" width="3.25"/>
    <col customWidth="1" min="25" max="26" width="3.0"/>
    <col customWidth="1" min="27" max="27" width="3.63"/>
    <col customWidth="1" min="28" max="28" width="3.38"/>
    <col customWidth="1" min="29" max="29" width="3.13"/>
    <col customWidth="1" min="30" max="30" width="2.88"/>
    <col customWidth="1" min="31" max="33" width="3.0"/>
    <col customWidth="1" min="34" max="34" width="3.63"/>
    <col customWidth="1" min="35" max="35" width="3.38"/>
    <col customWidth="1" min="36" max="37" width="4.5"/>
    <col customWidth="1" min="38" max="38" width="4.0"/>
    <col customWidth="1" min="39" max="39" width="3.5"/>
    <col customWidth="1" min="40" max="40" width="9.88"/>
  </cols>
  <sheetData>
    <row r="1">
      <c r="A1" s="4"/>
      <c r="B1" s="4"/>
      <c r="C1" s="5" t="s">
        <v>32</v>
      </c>
      <c r="D1" s="6" t="s">
        <v>33</v>
      </c>
      <c r="E1" s="6" t="s">
        <v>34</v>
      </c>
      <c r="F1" s="6" t="s">
        <v>35</v>
      </c>
      <c r="G1" s="7"/>
      <c r="H1" s="7"/>
      <c r="I1" s="7"/>
      <c r="J1" s="7"/>
      <c r="K1" s="7"/>
      <c r="L1" s="7"/>
      <c r="M1" s="7"/>
      <c r="N1" s="7"/>
      <c r="O1" s="7"/>
      <c r="P1" s="7"/>
      <c r="Q1" s="7"/>
      <c r="R1" s="7"/>
      <c r="S1" s="7"/>
      <c r="T1" s="7"/>
      <c r="U1" s="4"/>
      <c r="V1" s="4"/>
      <c r="W1" s="5" t="s">
        <v>32</v>
      </c>
      <c r="X1" s="6" t="s">
        <v>33</v>
      </c>
      <c r="Y1" s="6" t="s">
        <v>34</v>
      </c>
      <c r="Z1" s="6" t="s">
        <v>35</v>
      </c>
      <c r="AA1" s="7"/>
      <c r="AB1" s="7"/>
      <c r="AC1" s="7"/>
      <c r="AD1" s="7"/>
      <c r="AE1" s="7"/>
      <c r="AF1" s="7"/>
      <c r="AG1" s="7"/>
      <c r="AH1" s="7"/>
      <c r="AI1" s="7"/>
      <c r="AJ1" s="7"/>
      <c r="AK1" s="7"/>
      <c r="AL1" s="7"/>
      <c r="AM1" s="7"/>
      <c r="AN1" s="7"/>
    </row>
    <row r="2">
      <c r="A2" s="8"/>
      <c r="B2" s="9" t="str">
        <f t="shared" ref="B2:B6" si="1">IMAGE(CONCATENATE("https://ddragon.leagueoflegends.com/cdn/12.6.1/img/champion/",SUBSTITUTE(SUBSTITUTE($C2," ",""),"'",""),".png"),1)</f>
        <v/>
      </c>
      <c r="C2" s="10" t="str">
        <f>Drafter!$C2</f>
        <v>Karma</v>
      </c>
      <c r="D2" s="12" t="str">
        <f>VLOOKUP($C2,Data_champion,8,FALSE)</f>
        <v>g</v>
      </c>
      <c r="E2" s="12" t="str">
        <f>VLOOKUP($C2,Data_champion,9,FALSE)</f>
        <v>c</v>
      </c>
      <c r="F2" s="12" t="str">
        <f>VLOOKUP($C2,Data_champion,10,FALSE)</f>
        <v>b</v>
      </c>
      <c r="G2" s="11" t="str">
        <f>VLOOKUP($C2,Data_champion,2,FALSE)</f>
        <v>g</v>
      </c>
      <c r="H2" s="12" t="str">
        <f>VLOOKUP($C2,Data_champion,3,FALSE)</f>
        <v/>
      </c>
      <c r="I2" s="12" t="str">
        <f>VLOOKUP($C2,Data_champion,4,FALSE)</f>
        <v/>
      </c>
      <c r="J2" s="13"/>
      <c r="K2" s="13"/>
      <c r="L2" s="13"/>
      <c r="M2" s="13"/>
      <c r="N2" s="13"/>
      <c r="O2" s="13"/>
      <c r="P2" s="13"/>
      <c r="Q2" s="13"/>
      <c r="R2" s="13"/>
      <c r="S2" s="13"/>
      <c r="U2" s="8"/>
      <c r="V2" s="9" t="str">
        <f t="shared" ref="V2:V6" si="2">IMAGE(CONCATENATE("https://ddragon.leagueoflegends.com/cdn/12.6.1/img/champion/",SUBSTITUTE(SUBSTITUTE(IF($W2="Wukong","MonkeyKing",$W2)," ",""),"'",""),".png"),1)</f>
        <v/>
      </c>
      <c r="W2" s="10" t="str">
        <f>Drafter!$O2</f>
        <v>Lillia</v>
      </c>
      <c r="X2" s="12" t="str">
        <f>VLOOKUP($W2,Data_champion,8,FALSE)</f>
        <v>c</v>
      </c>
      <c r="Y2" s="12" t="str">
        <f>VLOOKUP($W2,Data_champion,9,FALSE)</f>
        <v>g</v>
      </c>
      <c r="Z2" s="12" t="str">
        <f>VLOOKUP($W2,Data_champion,10,FALSE)</f>
        <v>g</v>
      </c>
      <c r="AA2" s="11" t="str">
        <f>VLOOKUP($W2,Data_champion,2,FALSE)</f>
        <v>b</v>
      </c>
      <c r="AB2" s="12" t="str">
        <f>VLOOKUP($W2,Data_champion,3,FALSE)</f>
        <v>g</v>
      </c>
      <c r="AC2" s="12" t="str">
        <f>VLOOKUP($W2,Data_champion,4,FALSE)</f>
        <v/>
      </c>
      <c r="AD2" s="13"/>
      <c r="AE2" s="13"/>
      <c r="AF2" s="13"/>
      <c r="AG2" s="13"/>
      <c r="AH2" s="13"/>
      <c r="AI2" s="13"/>
      <c r="AJ2" s="13"/>
      <c r="AK2" s="13"/>
      <c r="AL2" s="13"/>
      <c r="AM2" s="13"/>
    </row>
    <row r="3">
      <c r="A3" s="8"/>
      <c r="B3" s="9" t="str">
        <f t="shared" si="1"/>
        <v/>
      </c>
      <c r="C3" s="10" t="str">
        <f>Drafter!$C3</f>
        <v>Viego</v>
      </c>
      <c r="D3" s="12" t="str">
        <f>VLOOKUP($C3,Data_champion,8,FALSE)</f>
        <v>c</v>
      </c>
      <c r="E3" s="12" t="str">
        <f>VLOOKUP($C3,Data_champion,9,FALSE)</f>
        <v>g</v>
      </c>
      <c r="F3" s="12" t="str">
        <f>VLOOKUP($C3,Data_champion,10,FALSE)</f>
        <v>c</v>
      </c>
      <c r="G3" s="11" t="str">
        <f>VLOOKUP($C3,Data_champion,2,FALSE)</f>
        <v>b</v>
      </c>
      <c r="H3" s="12" t="str">
        <f>VLOOKUP($C3,Data_champion,3,FALSE)</f>
        <v>r</v>
      </c>
      <c r="I3" s="12" t="str">
        <f>VLOOKUP($C3,Data_champion,4,FALSE)</f>
        <v/>
      </c>
      <c r="J3" s="13"/>
      <c r="K3" s="13"/>
      <c r="L3" s="13"/>
      <c r="M3" s="13"/>
      <c r="N3" s="13"/>
      <c r="O3" s="13"/>
      <c r="P3" s="13"/>
      <c r="Q3" s="13"/>
      <c r="R3" s="13"/>
      <c r="S3" s="13"/>
      <c r="U3" s="8"/>
      <c r="V3" s="9" t="str">
        <f t="shared" si="2"/>
        <v/>
      </c>
      <c r="W3" s="10" t="str">
        <f>Drafter!$O3</f>
        <v>Caitlyn</v>
      </c>
      <c r="X3" s="12" t="str">
        <f>VLOOKUP($W3,Data_champion,8,FALSE)</f>
        <v>g</v>
      </c>
      <c r="Y3" s="12" t="str">
        <f>VLOOKUP($W3,Data_champion,9,FALSE)</f>
        <v>b</v>
      </c>
      <c r="Z3" s="12" t="str">
        <f>VLOOKUP($W3,Data_champion,10,FALSE)</f>
        <v>g</v>
      </c>
      <c r="AA3" s="11" t="str">
        <f>VLOOKUP($W3,Data_champion,2,FALSE)</f>
        <v/>
      </c>
      <c r="AB3" s="12" t="str">
        <f>VLOOKUP($W3,Data_champion,3,FALSE)</f>
        <v>g</v>
      </c>
      <c r="AC3" s="12" t="str">
        <f>VLOOKUP($W3,Data_champion,4,FALSE)</f>
        <v>b</v>
      </c>
      <c r="AD3" s="13"/>
      <c r="AE3" s="13"/>
      <c r="AF3" s="13"/>
      <c r="AG3" s="13"/>
      <c r="AH3" s="13"/>
      <c r="AI3" s="13"/>
      <c r="AJ3" s="13"/>
      <c r="AK3" s="13"/>
      <c r="AL3" s="13"/>
      <c r="AM3" s="13"/>
    </row>
    <row r="4">
      <c r="A4" s="8"/>
      <c r="B4" s="9" t="str">
        <f t="shared" si="1"/>
        <v/>
      </c>
      <c r="C4" s="10" t="str">
        <f>Drafter!$C4</f>
        <v>Botlane</v>
      </c>
      <c r="D4" s="13" t="str">
        <f>VLOOKUP($C4,Data_champion,8,FALSE)</f>
        <v/>
      </c>
      <c r="E4" s="13" t="str">
        <f>VLOOKUP($C4,Data_champion,9,FALSE)</f>
        <v/>
      </c>
      <c r="F4" s="13" t="str">
        <f>VLOOKUP($C4,Data_champion,10,FALSE)</f>
        <v/>
      </c>
      <c r="G4" s="11" t="str">
        <f>VLOOKUP($C4,Data_champion,2,FALSE)</f>
        <v/>
      </c>
      <c r="H4" s="12" t="str">
        <f>VLOOKUP($C4,Data_champion,3,FALSE)</f>
        <v/>
      </c>
      <c r="I4" s="12" t="str">
        <f>VLOOKUP($C4,Data_champion,4,FALSE)</f>
        <v/>
      </c>
      <c r="J4" s="13"/>
      <c r="K4" s="13"/>
      <c r="L4" s="13"/>
      <c r="M4" s="13"/>
      <c r="N4" s="13"/>
      <c r="O4" s="13"/>
      <c r="P4" s="13"/>
      <c r="Q4" s="13"/>
      <c r="R4" s="13"/>
      <c r="S4" s="13"/>
      <c r="U4" s="8"/>
      <c r="V4" s="9" t="str">
        <f t="shared" si="2"/>
        <v/>
      </c>
      <c r="W4" s="10" t="str">
        <f>Drafter!$O4</f>
        <v>Twitch</v>
      </c>
      <c r="X4" s="12" t="str">
        <f>VLOOKUP($W4,Data_champion,8,FALSE)</f>
        <v>b</v>
      </c>
      <c r="Y4" s="12" t="str">
        <f>VLOOKUP($W4,Data_champion,9,FALSE)</f>
        <v>c</v>
      </c>
      <c r="Z4" s="12" t="str">
        <f>VLOOKUP($W4,Data_champion,10,FALSE)</f>
        <v>g</v>
      </c>
      <c r="AA4" s="11" t="str">
        <f>VLOOKUP($W4,Data_champion,2,FALSE)</f>
        <v>g</v>
      </c>
      <c r="AB4" s="12" t="str">
        <f>VLOOKUP($W4,Data_champion,3,FALSE)</f>
        <v/>
      </c>
      <c r="AC4" s="12" t="str">
        <f>VLOOKUP($W4,Data_champion,4,FALSE)</f>
        <v/>
      </c>
      <c r="AD4" s="13"/>
      <c r="AE4" s="13"/>
      <c r="AF4" s="13"/>
      <c r="AG4" s="13"/>
      <c r="AH4" s="13"/>
      <c r="AI4" s="13"/>
      <c r="AJ4" s="13"/>
      <c r="AK4" s="13"/>
      <c r="AL4" s="13"/>
      <c r="AM4" s="13"/>
    </row>
    <row r="5">
      <c r="A5" s="8"/>
      <c r="B5" s="9" t="str">
        <f t="shared" si="1"/>
        <v/>
      </c>
      <c r="C5" s="10" t="str">
        <f>Drafter!$C5</f>
        <v>Aatrox</v>
      </c>
      <c r="D5" s="13" t="str">
        <f>VLOOKUP($C5,Data_champion,8,FALSE)</f>
        <v>g</v>
      </c>
      <c r="E5" s="13" t="str">
        <f>VLOOKUP($C5,Data_champion,9,FALSE)</f>
        <v>g</v>
      </c>
      <c r="F5" s="13" t="str">
        <f>VLOOKUP($C5,Data_champion,10,FALSE)</f>
        <v>c</v>
      </c>
      <c r="G5" s="11" t="str">
        <f>VLOOKUP($C5,Data_champion,2,FALSE)</f>
        <v>r</v>
      </c>
      <c r="H5" s="12" t="str">
        <f>VLOOKUP($C5,Data_champion,3,FALSE)</f>
        <v>bl</v>
      </c>
      <c r="I5" s="12" t="str">
        <f>VLOOKUP($C5,Data_champion,4,FALSE)</f>
        <v/>
      </c>
      <c r="J5" s="13"/>
      <c r="K5" s="13"/>
      <c r="L5" s="13"/>
      <c r="M5" s="13"/>
      <c r="N5" s="13"/>
      <c r="O5" s="13"/>
      <c r="P5" s="13"/>
      <c r="Q5" s="13"/>
      <c r="R5" s="13"/>
      <c r="S5" s="13"/>
      <c r="U5" s="8"/>
      <c r="V5" s="9" t="str">
        <f t="shared" si="2"/>
        <v/>
      </c>
      <c r="W5" s="10" t="str">
        <f>Drafter!$O5</f>
        <v>Garen</v>
      </c>
      <c r="X5" s="12" t="str">
        <f>VLOOKUP($W5,Data_champion,8,FALSE)</f>
        <v>g</v>
      </c>
      <c r="Y5" s="12" t="str">
        <f>VLOOKUP($W5,Data_champion,9,FALSE)</f>
        <v>g</v>
      </c>
      <c r="Z5" s="12" t="str">
        <f>VLOOKUP($W5,Data_champion,10,FALSE)</f>
        <v>b</v>
      </c>
      <c r="AA5" s="11" t="str">
        <f>VLOOKUP($W5,Data_champion,2,FALSE)</f>
        <v>r</v>
      </c>
      <c r="AB5" s="12" t="str">
        <f>VLOOKUP($W5,Data_champion,3,FALSE)</f>
        <v>g</v>
      </c>
      <c r="AC5" s="12" t="str">
        <f>VLOOKUP($W5,Data_champion,4,FALSE)</f>
        <v/>
      </c>
      <c r="AD5" s="13"/>
      <c r="AE5" s="13"/>
      <c r="AF5" s="13"/>
      <c r="AG5" s="13"/>
      <c r="AH5" s="13"/>
      <c r="AI5" s="13"/>
      <c r="AJ5" s="13"/>
      <c r="AK5" s="13"/>
      <c r="AL5" s="13"/>
      <c r="AM5" s="13"/>
    </row>
    <row r="6">
      <c r="A6" s="8"/>
      <c r="B6" s="9" t="str">
        <f t="shared" si="1"/>
        <v/>
      </c>
      <c r="C6" s="10" t="str">
        <f>Drafter!$C6</f>
        <v>Gwen</v>
      </c>
      <c r="D6" s="13" t="str">
        <f>VLOOKUP($C6,Data_champion,8,FALSE)</f>
        <v>c</v>
      </c>
      <c r="E6" s="13" t="str">
        <f>VLOOKUP($C6,Data_champion,9,FALSE)</f>
        <v>c</v>
      </c>
      <c r="F6" s="13" t="str">
        <f>VLOOKUP($C6,Data_champion,10,FALSE)</f>
        <v>g</v>
      </c>
      <c r="G6" s="11" t="str">
        <f>VLOOKUP($C6,Data_champion,2,FALSE)</f>
        <v>b</v>
      </c>
      <c r="H6" s="12" t="str">
        <f>VLOOKUP($C6,Data_champion,3,FALSE)</f>
        <v>b</v>
      </c>
      <c r="I6" s="12" t="str">
        <f>VLOOKUP($C6,Data_champion,4,FALSE)</f>
        <v/>
      </c>
      <c r="J6" s="13"/>
      <c r="K6" s="13"/>
      <c r="L6" s="13"/>
      <c r="M6" s="13"/>
      <c r="N6" s="13"/>
      <c r="O6" s="13"/>
      <c r="P6" s="13"/>
      <c r="Q6" s="13"/>
      <c r="R6" s="13"/>
      <c r="S6" s="13"/>
      <c r="U6" s="8"/>
      <c r="V6" s="9" t="str">
        <f t="shared" si="2"/>
        <v/>
      </c>
      <c r="W6" s="10" t="str">
        <f>Drafter!$O6</f>
        <v>Jax</v>
      </c>
      <c r="X6" s="12" t="str">
        <f>VLOOKUP($W6,Data_champion,8,FALSE)</f>
        <v>c</v>
      </c>
      <c r="Y6" s="12" t="str">
        <f>VLOOKUP($W6,Data_champion,9,FALSE)</f>
        <v>g</v>
      </c>
      <c r="Z6" s="12" t="str">
        <f>VLOOKUP($W6,Data_champion,10,FALSE)</f>
        <v>g</v>
      </c>
      <c r="AA6" s="11" t="str">
        <f>VLOOKUP($W6,Data_champion,2,FALSE)</f>
        <v>g</v>
      </c>
      <c r="AB6" s="12" t="str">
        <f>VLOOKUP($W6,Data_champion,3,FALSE)</f>
        <v/>
      </c>
      <c r="AC6" s="12" t="str">
        <f>VLOOKUP($W6,Data_champion,4,FALSE)</f>
        <v/>
      </c>
      <c r="AD6" s="13"/>
      <c r="AE6" s="13"/>
      <c r="AF6" s="13"/>
      <c r="AG6" s="13"/>
      <c r="AH6" s="13"/>
      <c r="AI6" s="13"/>
      <c r="AJ6" s="13"/>
      <c r="AK6" s="13"/>
      <c r="AL6" s="13"/>
      <c r="AM6" s="13"/>
    </row>
    <row r="7">
      <c r="A7" s="15"/>
      <c r="B7" s="15"/>
      <c r="C7" s="16" t="s">
        <v>49</v>
      </c>
      <c r="D7" s="17" t="s">
        <v>33</v>
      </c>
      <c r="E7" s="17" t="s">
        <v>34</v>
      </c>
      <c r="F7" s="17" t="s">
        <v>35</v>
      </c>
      <c r="G7" s="34"/>
      <c r="H7" s="34"/>
      <c r="I7" s="34"/>
      <c r="J7" s="17" t="s">
        <v>89</v>
      </c>
      <c r="K7" s="17" t="s">
        <v>90</v>
      </c>
      <c r="L7" s="17" t="s">
        <v>91</v>
      </c>
      <c r="M7" s="17" t="s">
        <v>34</v>
      </c>
      <c r="N7" s="17" t="s">
        <v>92</v>
      </c>
      <c r="O7" s="17" t="s">
        <v>93</v>
      </c>
      <c r="P7" s="17" t="s">
        <v>81</v>
      </c>
      <c r="Q7" s="17" t="s">
        <v>84</v>
      </c>
      <c r="R7" s="17" t="s">
        <v>86</v>
      </c>
      <c r="S7" s="17" t="s">
        <v>88</v>
      </c>
      <c r="T7" s="17" t="s">
        <v>85</v>
      </c>
      <c r="U7" s="15"/>
      <c r="V7" s="15"/>
      <c r="W7" s="16" t="s">
        <v>49</v>
      </c>
      <c r="X7" s="17" t="s">
        <v>33</v>
      </c>
      <c r="Y7" s="17" t="s">
        <v>34</v>
      </c>
      <c r="Z7" s="17" t="s">
        <v>35</v>
      </c>
      <c r="AA7" s="34"/>
      <c r="AB7" s="34"/>
      <c r="AC7" s="34"/>
      <c r="AD7" s="17" t="s">
        <v>89</v>
      </c>
      <c r="AE7" s="17" t="s">
        <v>90</v>
      </c>
      <c r="AF7" s="17" t="s">
        <v>91</v>
      </c>
      <c r="AG7" s="17" t="s">
        <v>34</v>
      </c>
      <c r="AH7" s="17" t="s">
        <v>92</v>
      </c>
      <c r="AI7" s="17" t="s">
        <v>93</v>
      </c>
      <c r="AJ7" s="17" t="s">
        <v>81</v>
      </c>
      <c r="AK7" s="17" t="s">
        <v>84</v>
      </c>
      <c r="AL7" s="17" t="s">
        <v>86</v>
      </c>
      <c r="AM7" s="17" t="s">
        <v>88</v>
      </c>
      <c r="AN7" s="17" t="s">
        <v>85</v>
      </c>
    </row>
    <row r="8" ht="52.5" customHeight="1">
      <c r="A8" s="23" t="s">
        <v>52</v>
      </c>
      <c r="B8" s="9" t="str">
        <f t="shared" ref="B8:B12" si="3">IMAGE(CONCATENATE("https://ddragon.leagueoflegends.com/cdn/12.6.1/img/champion/",SUBSTITUTE(SUBSTITUTE(IF($C8="Wukong","MonkeyKing",$C8)," ",""),"'",""),".png"),1)</f>
        <v/>
      </c>
      <c r="C8" s="10" t="str">
        <f>Drafter!$C8</f>
        <v>Lee Sin</v>
      </c>
      <c r="D8" s="12" t="str">
        <f>VLOOKUP($C8,Data_champion,8,FALSE)</f>
        <v>g</v>
      </c>
      <c r="E8" s="12" t="str">
        <f>VLOOKUP($C8,Data_champion,9,FALSE)</f>
        <v>g</v>
      </c>
      <c r="F8" s="12" t="str">
        <f>VLOOKUP($C8,Data_champion,10,FALSE)</f>
        <v>b</v>
      </c>
      <c r="G8" s="11" t="str">
        <f>VLOOKUP($C8,Data_champion,2,FALSE)</f>
        <v>r</v>
      </c>
      <c r="H8" s="12" t="str">
        <f>VLOOKUP($C8,Data_champion,3,FALSE)</f>
        <v>w</v>
      </c>
      <c r="I8" s="12" t="str">
        <f>VLOOKUP($C8,Data_champion,4,FALSE)</f>
        <v/>
      </c>
      <c r="J8" s="35" t="str">
        <f>VLOOKUP($C8,Data_champion,13,FALSE)</f>
        <v>Burst</v>
      </c>
      <c r="K8" s="35" t="str">
        <f>VLOOKUP($C8,Data_champion,14,FALSE)</f>
        <v>Mitigation</v>
      </c>
      <c r="L8" s="35" t="str">
        <f>VLOOKUP($C8,Data_champion,15,FALSE)</f>
        <v>Both</v>
      </c>
      <c r="M8" s="35" t="str">
        <f>VLOOKUP($C8,Data_champion,16,FALSE)</f>
        <v>Both</v>
      </c>
      <c r="N8" s="35" t="str">
        <f>VLOOKUP($C8,Data_champion,17,FALSE)</f>
        <v>None</v>
      </c>
      <c r="O8" s="35">
        <f>VLOOKUP($C8,Data_champion,19,FALSE)</f>
        <v>75</v>
      </c>
      <c r="P8" s="35">
        <f>VLOOKUP($C8,Data_champion,20,FALSE)</f>
        <v>100</v>
      </c>
      <c r="Q8" s="35">
        <f>VLOOKUP($C8,Data_champion,21,FALSE)</f>
        <v>50</v>
      </c>
      <c r="R8" s="35">
        <f>VLOOKUP($C8,Data_champion,22,FALSE)</f>
        <v>0</v>
      </c>
      <c r="S8" s="35">
        <f>VLOOKUP($C8,Data_champion,23,FALSE)</f>
        <v>50</v>
      </c>
      <c r="T8" s="35" t="b">
        <f>VLOOKUP($C8,Data_champion,24,FALSE)</f>
        <v>0</v>
      </c>
      <c r="U8" s="23" t="s">
        <v>56</v>
      </c>
      <c r="V8" s="9" t="str">
        <f t="shared" ref="V8:V12" si="4">IMAGE(CONCATENATE("https://ddragon.leagueoflegends.com/cdn/12.6.1/img/champion/",SUBSTITUTE(SUBSTITUTE(IF($W8="Wukong","MonkeyKing",$W8)," ",""),"'",""),".png"),1)</f>
        <v/>
      </c>
      <c r="W8" s="10" t="str">
        <f>Drafter!$O8</f>
        <v>Ezreal</v>
      </c>
      <c r="X8" s="12" t="str">
        <f>VLOOKUP($W8,Data_champion,8,FALSE)</f>
        <v>c</v>
      </c>
      <c r="Y8" s="12" t="str">
        <f>VLOOKUP($W8,Data_champion,9,FALSE)</f>
        <v>g</v>
      </c>
      <c r="Z8" s="12" t="str">
        <f>VLOOKUP($W8,Data_champion,10,FALSE)</f>
        <v>c</v>
      </c>
      <c r="AA8" s="11" t="str">
        <f>VLOOKUP($W8,Data_champion,2,FALSE)</f>
        <v>r</v>
      </c>
      <c r="AB8" s="12" t="str">
        <f>VLOOKUP($W8,Data_champion,3,FALSE)</f>
        <v>bl</v>
      </c>
      <c r="AC8" s="12" t="str">
        <f>VLOOKUP($W8,Data_champion,4,FALSE)</f>
        <v>w</v>
      </c>
      <c r="AD8" s="35" t="str">
        <f>VLOOKUP($W8,Data_champion,13,FALSE)</f>
        <v>Both</v>
      </c>
      <c r="AE8" s="35" t="str">
        <f>VLOOKUP($W8,Data_champion,14,FALSE)</f>
        <v>None</v>
      </c>
      <c r="AF8" s="35" t="str">
        <f>VLOOKUP($W8,Data_champion,15,FALSE)</f>
        <v>None</v>
      </c>
      <c r="AG8" s="35" t="str">
        <f>VLOOKUP($W8,Data_champion,16,FALSE)</f>
        <v>Both</v>
      </c>
      <c r="AH8" s="35" t="str">
        <f>VLOOKUP($W8,Data_champion,17,FALSE)</f>
        <v>None</v>
      </c>
      <c r="AI8" s="35">
        <f>VLOOKUP($W8,Data_champion,19,FALSE)</f>
        <v>50</v>
      </c>
      <c r="AJ8" s="35">
        <f>VLOOKUP($W8,Data_champion,20,FALSE)</f>
        <v>75</v>
      </c>
      <c r="AK8" s="35">
        <f>VLOOKUP($W8,Data_champion,21,FALSE)</f>
        <v>50</v>
      </c>
      <c r="AL8" s="35">
        <f>VLOOKUP($W8,Data_champion,22,FALSE)</f>
        <v>100</v>
      </c>
      <c r="AM8" s="35">
        <f>VLOOKUP($W8,Data_champion,23,FALSE)</f>
        <v>50</v>
      </c>
      <c r="AN8" s="35" t="b">
        <f>VLOOKUP($W8,Data_champion,24,FALSE)</f>
        <v>0</v>
      </c>
    </row>
    <row r="9" ht="52.5" customHeight="1">
      <c r="A9" s="23" t="s">
        <v>56</v>
      </c>
      <c r="B9" s="9" t="str">
        <f t="shared" si="3"/>
        <v/>
      </c>
      <c r="C9" s="10" t="str">
        <f>Drafter!$C9</f>
        <v>Kai'sa</v>
      </c>
      <c r="D9" s="12" t="str">
        <f>VLOOKUP($C9,Data_champion,8,FALSE)</f>
        <v>b</v>
      </c>
      <c r="E9" s="12" t="str">
        <f>VLOOKUP($C9,Data_champion,9,FALSE)</f>
        <v>c</v>
      </c>
      <c r="F9" s="12" t="str">
        <f>VLOOKUP($C9,Data_champion,10,FALSE)</f>
        <v>g</v>
      </c>
      <c r="G9" s="11" t="str">
        <f>VLOOKUP($C9,Data_champion,2,FALSE)</f>
        <v>b</v>
      </c>
      <c r="H9" s="12" t="str">
        <f>VLOOKUP($C9,Data_champion,3,FALSE)</f>
        <v>bl</v>
      </c>
      <c r="I9" s="12" t="str">
        <f>VLOOKUP($C9,Data_champion,4,FALSE)</f>
        <v/>
      </c>
      <c r="J9" s="35" t="str">
        <f>VLOOKUP($C9,Data_champion,13,FALSE)</f>
        <v>Both</v>
      </c>
      <c r="K9" s="35" t="str">
        <f>VLOOKUP($C9,Data_champion,14,FALSE)</f>
        <v>None</v>
      </c>
      <c r="L9" s="35" t="str">
        <f>VLOOKUP($C9,Data_champion,15,FALSE)</f>
        <v>None</v>
      </c>
      <c r="M9" s="35" t="str">
        <f>VLOOKUP($C9,Data_champion,16,FALSE)</f>
        <v>Both</v>
      </c>
      <c r="N9" s="35" t="str">
        <f>VLOOKUP($C9,Data_champion,17,FALSE)</f>
        <v>None</v>
      </c>
      <c r="O9" s="35">
        <f>VLOOKUP($C9,Data_champion,19,FALSE)</f>
        <v>75</v>
      </c>
      <c r="P9" s="35">
        <f>VLOOKUP($C9,Data_champion,20,FALSE)</f>
        <v>75</v>
      </c>
      <c r="Q9" s="35">
        <f>VLOOKUP($C9,Data_champion,21,FALSE)</f>
        <v>75</v>
      </c>
      <c r="R9" s="35">
        <f>VLOOKUP($C9,Data_champion,22,FALSE)</f>
        <v>75</v>
      </c>
      <c r="S9" s="35">
        <f>VLOOKUP($C9,Data_champion,23,FALSE)</f>
        <v>50</v>
      </c>
      <c r="T9" s="35" t="b">
        <f>VLOOKUP($C9,Data_champion,24,FALSE)</f>
        <v>0</v>
      </c>
      <c r="U9" s="23" t="s">
        <v>60</v>
      </c>
      <c r="V9" s="9" t="str">
        <f t="shared" si="4"/>
        <v/>
      </c>
      <c r="W9" s="10" t="str">
        <f>Drafter!$O9</f>
        <v>Seraphine</v>
      </c>
      <c r="X9" s="12" t="str">
        <f>VLOOKUP($W9,Data_champion,8,FALSE)</f>
        <v>c</v>
      </c>
      <c r="Y9" s="12" t="str">
        <f>VLOOKUP($W9,Data_champion,9,FALSE)</f>
        <v>g</v>
      </c>
      <c r="Z9" s="12" t="str">
        <f>VLOOKUP($W9,Data_champion,10,FALSE)</f>
        <v>g</v>
      </c>
      <c r="AA9" s="11" t="str">
        <f>VLOOKUP($W9,Data_champion,2,FALSE)</f>
        <v>b</v>
      </c>
      <c r="AB9" s="12" t="str">
        <f>VLOOKUP($W9,Data_champion,3,FALSE)</f>
        <v>g</v>
      </c>
      <c r="AC9" s="12" t="str">
        <f>VLOOKUP($W9,Data_champion,4,FALSE)</f>
        <v/>
      </c>
      <c r="AD9" s="35" t="str">
        <f>VLOOKUP($W9,Data_champion,13,FALSE)</f>
        <v>Both</v>
      </c>
      <c r="AE9" s="35" t="str">
        <f>VLOOKUP($W9,Data_champion,14,FALSE)</f>
        <v>None</v>
      </c>
      <c r="AF9" s="35" t="str">
        <f>VLOOKUP($W9,Data_champion,15,FALSE)</f>
        <v>Both</v>
      </c>
      <c r="AG9" s="35" t="str">
        <f>VLOOKUP($W9,Data_champion,16,FALSE)</f>
        <v>None</v>
      </c>
      <c r="AH9" s="35" t="str">
        <f>VLOOKUP($W9,Data_champion,17,FALSE)</f>
        <v>Defensive</v>
      </c>
      <c r="AI9" s="35">
        <f>VLOOKUP($W9,Data_champion,19,FALSE)</f>
        <v>25</v>
      </c>
      <c r="AJ9" s="35">
        <f>VLOOKUP($W9,Data_champion,20,FALSE)</f>
        <v>0</v>
      </c>
      <c r="AK9" s="35">
        <f>VLOOKUP($W9,Data_champion,21,FALSE)</f>
        <v>100</v>
      </c>
      <c r="AL9" s="35">
        <f>VLOOKUP($W9,Data_champion,22,FALSE)</f>
        <v>100</v>
      </c>
      <c r="AM9" s="35">
        <f>VLOOKUP($W9,Data_champion,23,FALSE)</f>
        <v>75</v>
      </c>
      <c r="AN9" s="35" t="b">
        <f>VLOOKUP($W9,Data_champion,24,FALSE)</f>
        <v>0</v>
      </c>
    </row>
    <row r="10" ht="52.5" customHeight="1">
      <c r="A10" s="23" t="s">
        <v>60</v>
      </c>
      <c r="B10" s="9" t="str">
        <f t="shared" si="3"/>
        <v/>
      </c>
      <c r="C10" s="10" t="str">
        <f>Drafter!$C10</f>
        <v>Nautilus</v>
      </c>
      <c r="D10" s="12" t="str">
        <f>VLOOKUP($C10,Data_champion,8,FALSE)</f>
        <v>c</v>
      </c>
      <c r="E10" s="12" t="str">
        <f>VLOOKUP($C10,Data_champion,9,FALSE)</f>
        <v>c</v>
      </c>
      <c r="F10" s="12" t="str">
        <f>VLOOKUP($C10,Data_champion,10,FALSE)</f>
        <v>c</v>
      </c>
      <c r="G10" s="11" t="str">
        <f>VLOOKUP($C10,Data_champion,2,FALSE)</f>
        <v>b</v>
      </c>
      <c r="H10" s="12" t="str">
        <f>VLOOKUP($C10,Data_champion,3,FALSE)</f>
        <v/>
      </c>
      <c r="I10" s="12" t="str">
        <f>VLOOKUP($C10,Data_champion,4,FALSE)</f>
        <v/>
      </c>
      <c r="J10" s="35" t="str">
        <f>VLOOKUP($C10,Data_champion,13,FALSE)</f>
        <v>None</v>
      </c>
      <c r="K10" s="35" t="str">
        <f>VLOOKUP($C10,Data_champion,14,FALSE)</f>
        <v>Mitigation</v>
      </c>
      <c r="L10" s="35" t="str">
        <f>VLOOKUP($C10,Data_champion,15,FALSE)</f>
        <v>Hard</v>
      </c>
      <c r="M10" s="35" t="str">
        <f>VLOOKUP($C10,Data_champion,16,FALSE)</f>
        <v>Both</v>
      </c>
      <c r="N10" s="35" t="str">
        <f>VLOOKUP($C10,Data_champion,17,FALSE)</f>
        <v>None</v>
      </c>
      <c r="O10" s="35">
        <f>VLOOKUP($C10,Data_champion,19,FALSE)</f>
        <v>100</v>
      </c>
      <c r="P10" s="35">
        <f>VLOOKUP($C10,Data_champion,20,FALSE)</f>
        <v>75</v>
      </c>
      <c r="Q10" s="35">
        <f>VLOOKUP($C10,Data_champion,21,FALSE)</f>
        <v>50</v>
      </c>
      <c r="R10" s="35">
        <f>VLOOKUP($C10,Data_champion,22,FALSE)</f>
        <v>25</v>
      </c>
      <c r="S10" s="35">
        <f>VLOOKUP($C10,Data_champion,23,FALSE)</f>
        <v>25</v>
      </c>
      <c r="T10" s="35" t="b">
        <f>VLOOKUP($C10,Data_champion,24,FALSE)</f>
        <v>1</v>
      </c>
      <c r="U10" s="23" t="s">
        <v>64</v>
      </c>
      <c r="V10" s="9" t="str">
        <f t="shared" si="4"/>
        <v/>
      </c>
      <c r="W10" s="10" t="str">
        <f>Drafter!$O10</f>
        <v>Kayn</v>
      </c>
      <c r="X10" s="12" t="str">
        <f>VLOOKUP($W10,Data_champion,8,FALSE)</f>
        <v>b</v>
      </c>
      <c r="Y10" s="12" t="str">
        <f>VLOOKUP($W10,Data_champion,9,FALSE)</f>
        <v>g</v>
      </c>
      <c r="Z10" s="12" t="str">
        <f>VLOOKUP($W10,Data_champion,10,FALSE)</f>
        <v>c</v>
      </c>
      <c r="AA10" s="11" t="str">
        <f>VLOOKUP($W10,Data_champion,2,FALSE)</f>
        <v>r</v>
      </c>
      <c r="AB10" s="12" t="str">
        <f>VLOOKUP($W10,Data_champion,3,FALSE)</f>
        <v>bl</v>
      </c>
      <c r="AC10" s="12" t="str">
        <f>VLOOKUP($W10,Data_champion,4,FALSE)</f>
        <v/>
      </c>
      <c r="AD10" s="35" t="str">
        <f>VLOOKUP($W10,Data_champion,13,FALSE)</f>
        <v>Both</v>
      </c>
      <c r="AE10" s="35" t="str">
        <f>VLOOKUP($W10,Data_champion,14,FALSE)</f>
        <v>Sustain</v>
      </c>
      <c r="AF10" s="35" t="str">
        <f>VLOOKUP($W10,Data_champion,15,FALSE)</f>
        <v>Soft</v>
      </c>
      <c r="AG10" s="35" t="str">
        <f>VLOOKUP($W10,Data_champion,16,FALSE)</f>
        <v>Both</v>
      </c>
      <c r="AH10" s="35" t="str">
        <f>VLOOKUP($W10,Data_champion,17,FALSE)</f>
        <v>None</v>
      </c>
      <c r="AI10" s="35">
        <f>VLOOKUP($W10,Data_champion,19,FALSE)</f>
        <v>25</v>
      </c>
      <c r="AJ10" s="35">
        <f>VLOOKUP($W10,Data_champion,20,FALSE)</f>
        <v>100</v>
      </c>
      <c r="AK10" s="35">
        <f>VLOOKUP($W10,Data_champion,21,FALSE)</f>
        <v>0</v>
      </c>
      <c r="AL10" s="35">
        <f>VLOOKUP($W10,Data_champion,22,FALSE)</f>
        <v>25</v>
      </c>
      <c r="AM10" s="35">
        <f>VLOOKUP($W10,Data_champion,23,FALSE)</f>
        <v>75</v>
      </c>
      <c r="AN10" s="35" t="b">
        <f>VLOOKUP($W10,Data_champion,24,FALSE)</f>
        <v>0</v>
      </c>
    </row>
    <row r="11" ht="52.5" customHeight="1">
      <c r="A11" s="23" t="s">
        <v>64</v>
      </c>
      <c r="B11" s="9" t="str">
        <f t="shared" si="3"/>
        <v/>
      </c>
      <c r="C11" s="10" t="str">
        <f>Drafter!$C11</f>
        <v>Sylas</v>
      </c>
      <c r="D11" s="12" t="str">
        <f>VLOOKUP($C11,Data_champion,8,FALSE)</f>
        <v>b</v>
      </c>
      <c r="E11" s="12" t="str">
        <f>VLOOKUP($C11,Data_champion,9,FALSE)</f>
        <v>c</v>
      </c>
      <c r="F11" s="12" t="str">
        <f>VLOOKUP($C11,Data_champion,10,FALSE)</f>
        <v>g</v>
      </c>
      <c r="G11" s="11" t="str">
        <f>VLOOKUP($C11,Data_champion,2,FALSE)</f>
        <v>r</v>
      </c>
      <c r="H11" s="12" t="str">
        <f>VLOOKUP($C11,Data_champion,3,FALSE)</f>
        <v>g</v>
      </c>
      <c r="I11" s="12" t="str">
        <f>VLOOKUP($C11,Data_champion,4,FALSE)</f>
        <v/>
      </c>
      <c r="J11" s="35" t="str">
        <f>VLOOKUP($C11,Data_champion,13,FALSE)</f>
        <v>Dps</v>
      </c>
      <c r="K11" s="35" t="str">
        <f>VLOOKUP($C11,Data_champion,14,FALSE)</f>
        <v>Sustain</v>
      </c>
      <c r="L11" s="35" t="str">
        <f>VLOOKUP($C11,Data_champion,15,FALSE)</f>
        <v>Hard</v>
      </c>
      <c r="M11" s="35" t="str">
        <f>VLOOKUP($C11,Data_champion,16,FALSE)</f>
        <v>Both</v>
      </c>
      <c r="N11" s="35" t="str">
        <f>VLOOKUP($C11,Data_champion,17,FALSE)</f>
        <v>None</v>
      </c>
      <c r="O11" s="35">
        <f>VLOOKUP($C11,Data_champion,19,FALSE)</f>
        <v>75</v>
      </c>
      <c r="P11" s="35">
        <f>VLOOKUP($C11,Data_champion,20,FALSE)</f>
        <v>50</v>
      </c>
      <c r="Q11" s="35">
        <f>VLOOKUP($C11,Data_champion,21,FALSE)</f>
        <v>75</v>
      </c>
      <c r="R11" s="35">
        <f>VLOOKUP($C11,Data_champion,22,FALSE)</f>
        <v>75</v>
      </c>
      <c r="S11" s="35">
        <f>VLOOKUP($C11,Data_champion,23,FALSE)</f>
        <v>50</v>
      </c>
      <c r="T11" s="35" t="b">
        <f>VLOOKUP($C11,Data_champion,24,FALSE)</f>
        <v>0</v>
      </c>
      <c r="U11" s="23" t="s">
        <v>68</v>
      </c>
      <c r="V11" s="9" t="str">
        <f t="shared" si="4"/>
        <v/>
      </c>
      <c r="W11" s="10" t="str">
        <f>Drafter!$O11</f>
        <v>Sett</v>
      </c>
      <c r="X11" s="12" t="str">
        <f>VLOOKUP($W11,Data_champion,8,FALSE)</f>
        <v>g</v>
      </c>
      <c r="Y11" s="12" t="str">
        <f>VLOOKUP($W11,Data_champion,9,FALSE)</f>
        <v>g</v>
      </c>
      <c r="Z11" s="12" t="str">
        <f>VLOOKUP($W11,Data_champion,10,FALSE)</f>
        <v>c</v>
      </c>
      <c r="AA11" s="11" t="str">
        <f>VLOOKUP($W11,Data_champion,2,FALSE)</f>
        <v>r</v>
      </c>
      <c r="AB11" s="12" t="str">
        <f>VLOOKUP($W11,Data_champion,3,FALSE)</f>
        <v>w</v>
      </c>
      <c r="AC11" s="12" t="str">
        <f>VLOOKUP($W11,Data_champion,4,FALSE)</f>
        <v/>
      </c>
      <c r="AD11" s="35" t="str">
        <f>VLOOKUP($W11,Data_champion,13,FALSE)</f>
        <v>Both</v>
      </c>
      <c r="AE11" s="35" t="str">
        <f>VLOOKUP($W11,Data_champion,14,FALSE)</f>
        <v>Both</v>
      </c>
      <c r="AF11" s="35" t="str">
        <f>VLOOKUP($W11,Data_champion,15,FALSE)</f>
        <v>Hard</v>
      </c>
      <c r="AG11" s="35" t="str">
        <f>VLOOKUP($W11,Data_champion,16,FALSE)</f>
        <v>Engage</v>
      </c>
      <c r="AH11" s="35" t="str">
        <f>VLOOKUP($W11,Data_champion,17,FALSE)</f>
        <v>None</v>
      </c>
      <c r="AI11" s="35">
        <f>VLOOKUP($W11,Data_champion,19,FALSE)</f>
        <v>75</v>
      </c>
      <c r="AJ11" s="35">
        <f>VLOOKUP($W11,Data_champion,20,FALSE)</f>
        <v>100</v>
      </c>
      <c r="AK11" s="35">
        <f>VLOOKUP($W11,Data_champion,21,FALSE)</f>
        <v>50</v>
      </c>
      <c r="AL11" s="35">
        <f>VLOOKUP($W11,Data_champion,22,FALSE)</f>
        <v>0</v>
      </c>
      <c r="AM11" s="35">
        <f>VLOOKUP($W11,Data_champion,23,FALSE)</f>
        <v>50</v>
      </c>
      <c r="AN11" s="35" t="b">
        <f>VLOOKUP($W11,Data_champion,24,FALSE)</f>
        <v>0</v>
      </c>
    </row>
    <row r="12" ht="52.5" customHeight="1">
      <c r="A12" s="23" t="s">
        <v>68</v>
      </c>
      <c r="B12" s="9" t="str">
        <f t="shared" si="3"/>
        <v/>
      </c>
      <c r="C12" s="10" t="str">
        <f>Drafter!$C12</f>
        <v>Wukong</v>
      </c>
      <c r="D12" s="12" t="str">
        <f>VLOOKUP($C12,Data_champion,8,FALSE)</f>
        <v>c</v>
      </c>
      <c r="E12" s="12" t="str">
        <f>VLOOKUP($C12,Data_champion,9,FALSE)</f>
        <v>g</v>
      </c>
      <c r="F12" s="12" t="str">
        <f>VLOOKUP($C12,Data_champion,10,FALSE)</f>
        <v>c</v>
      </c>
      <c r="G12" s="11" t="str">
        <f>VLOOKUP($C12,Data_champion,2,FALSE)</f>
        <v>g</v>
      </c>
      <c r="H12" s="12" t="str">
        <f>VLOOKUP($C12,Data_champion,3,FALSE)</f>
        <v>b</v>
      </c>
      <c r="I12" s="12" t="str">
        <f>VLOOKUP($C12,Data_champion,4,FALSE)</f>
        <v/>
      </c>
      <c r="J12" s="35" t="str">
        <f>VLOOKUP($C12,Data_champion,13,FALSE)</f>
        <v>Burst</v>
      </c>
      <c r="K12" s="35" t="str">
        <f>VLOOKUP($C12,Data_champion,14,FALSE)</f>
        <v>Mitigation</v>
      </c>
      <c r="L12" s="35" t="str">
        <f>VLOOKUP($C12,Data_champion,15,FALSE)</f>
        <v>Hard</v>
      </c>
      <c r="M12" s="35" t="str">
        <f>VLOOKUP($C12,Data_champion,16,FALSE)</f>
        <v>Both</v>
      </c>
      <c r="N12" s="35" t="str">
        <f>VLOOKUP($C12,Data_champion,17,FALSE)</f>
        <v>None</v>
      </c>
      <c r="O12" s="35">
        <f>VLOOKUP($C12,Data_champion,19,FALSE)</f>
        <v>75</v>
      </c>
      <c r="P12" s="35">
        <f>VLOOKUP($C12,Data_champion,20,FALSE)</f>
        <v>100</v>
      </c>
      <c r="Q12" s="35">
        <f>VLOOKUP($C12,Data_champion,21,FALSE)</f>
        <v>50</v>
      </c>
      <c r="R12" s="35">
        <f>VLOOKUP($C12,Data_champion,22,FALSE)</f>
        <v>0</v>
      </c>
      <c r="S12" s="35">
        <f>VLOOKUP($C12,Data_champion,23,FALSE)</f>
        <v>50</v>
      </c>
      <c r="T12" s="35" t="b">
        <f>VLOOKUP($C12,Data_champion,24,FALSE)</f>
        <v>1</v>
      </c>
      <c r="U12" s="23" t="s">
        <v>94</v>
      </c>
      <c r="V12" s="9" t="str">
        <f t="shared" si="4"/>
        <v/>
      </c>
      <c r="W12" s="10" t="str">
        <f>Drafter!$O12</f>
        <v>Darius</v>
      </c>
      <c r="X12" s="12" t="str">
        <f>VLOOKUP($W12,Data_champion,8,FALSE)</f>
        <v>g</v>
      </c>
      <c r="Y12" s="12" t="str">
        <f>VLOOKUP($W12,Data_champion,9,FALSE)</f>
        <v>g</v>
      </c>
      <c r="Z12" s="12" t="str">
        <f>VLOOKUP($W12,Data_champion,10,FALSE)</f>
        <v>c</v>
      </c>
      <c r="AA12" s="11" t="str">
        <f>VLOOKUP($W12,Data_champion,2,FALSE)</f>
        <v>r</v>
      </c>
      <c r="AB12" s="12" t="str">
        <f>VLOOKUP($W12,Data_champion,3,FALSE)</f>
        <v>c</v>
      </c>
      <c r="AC12" s="12" t="str">
        <f>VLOOKUP($W12,Data_champion,4,FALSE)</f>
        <v/>
      </c>
      <c r="AD12" s="35" t="str">
        <f>VLOOKUP($W12,Data_champion,13,FALSE)</f>
        <v>Both</v>
      </c>
      <c r="AE12" s="35" t="str">
        <f>VLOOKUP($W12,Data_champion,14,FALSE)</f>
        <v>Sustain</v>
      </c>
      <c r="AF12" s="35" t="str">
        <f>VLOOKUP($W12,Data_champion,15,FALSE)</f>
        <v>Hard</v>
      </c>
      <c r="AG12" s="35" t="str">
        <f>VLOOKUP($W12,Data_champion,16,FALSE)</f>
        <v>None</v>
      </c>
      <c r="AH12" s="35" t="str">
        <f>VLOOKUP($W12,Data_champion,17,FALSE)</f>
        <v>None</v>
      </c>
      <c r="AI12" s="35">
        <f>VLOOKUP($W12,Data_champion,19,FALSE)</f>
        <v>25</v>
      </c>
      <c r="AJ12" s="35">
        <f>VLOOKUP($W12,Data_champion,20,FALSE)</f>
        <v>50</v>
      </c>
      <c r="AK12" s="35">
        <f>VLOOKUP($W12,Data_champion,21,FALSE)</f>
        <v>75</v>
      </c>
      <c r="AL12" s="35">
        <f>VLOOKUP($W12,Data_champion,22,FALSE)</f>
        <v>50</v>
      </c>
      <c r="AM12" s="35">
        <f>VLOOKUP($W12,Data_champion,23,FALSE)</f>
        <v>100</v>
      </c>
      <c r="AN12" s="35" t="b">
        <f>VLOOKUP($W12,Data_champion,24,FALSE)</f>
        <v>0</v>
      </c>
    </row>
    <row r="13">
      <c r="A13" s="33"/>
      <c r="B13" s="33"/>
      <c r="C13" s="21" t="s">
        <v>72</v>
      </c>
      <c r="D13" s="36"/>
      <c r="E13" s="36"/>
      <c r="F13" s="36"/>
      <c r="G13" s="36"/>
      <c r="H13" s="36"/>
      <c r="I13" s="36"/>
      <c r="J13" s="36"/>
      <c r="K13" s="36"/>
      <c r="L13" s="36"/>
      <c r="M13" s="36"/>
      <c r="N13" s="36"/>
      <c r="O13" s="36"/>
      <c r="P13" s="36"/>
      <c r="Q13" s="36"/>
      <c r="R13" s="36"/>
      <c r="S13" s="36"/>
      <c r="T13" s="36"/>
      <c r="U13" s="33"/>
      <c r="V13" s="33"/>
      <c r="W13" s="21" t="s">
        <v>72</v>
      </c>
      <c r="X13" s="36"/>
      <c r="Y13" s="36"/>
      <c r="Z13" s="36"/>
      <c r="AA13" s="36"/>
      <c r="AB13" s="36"/>
      <c r="AC13" s="36"/>
      <c r="AD13" s="36"/>
      <c r="AE13" s="36"/>
      <c r="AF13" s="36"/>
      <c r="AG13" s="36"/>
      <c r="AH13" s="36"/>
      <c r="AI13" s="36"/>
      <c r="AJ13" s="36"/>
      <c r="AK13" s="36"/>
      <c r="AL13" s="36"/>
      <c r="AM13" s="36"/>
      <c r="AN13" s="36"/>
    </row>
    <row r="14">
      <c r="A14" s="8"/>
      <c r="B14" s="19"/>
      <c r="C14" s="23" t="s">
        <v>76</v>
      </c>
      <c r="D14" s="24">
        <f>COUNTIF($D$8:$D$12,"=g") + COUNTIF($D$8:$D$12,"=c") * 0.5</f>
        <v>2</v>
      </c>
      <c r="E14" s="30" t="s">
        <v>95</v>
      </c>
      <c r="J14" s="37">
        <f>COUNTIF(J$8:J$12,"=Dps") + COUNTIF(J$8:J$12,"=Both") * 0.5 + + COUNTIF(J$8:J$12,"=Burst") * 0</f>
        <v>1.5</v>
      </c>
      <c r="K14" s="37">
        <f>COUNTIF(K$8:K$12,"=Sustain") + COUNTIF(K$8:K$12,"=Both") * 0.5 + COUNTIF(K$8:K$12,"=Mitigation") * 0.25</f>
        <v>1.75</v>
      </c>
      <c r="L14" s="37">
        <f>COUNTIF(L$8:L$12,"=Slow") + COUNTIF(L$8:L$12,"=Both") * 0.5 + COUNTIF(L$8:L$12,"=Hard") * 0</f>
        <v>0.5</v>
      </c>
      <c r="M14" s="37">
        <f>COUNTIF(M$8:M$12,"=Reposition") + COUNTIF(M$8:M$12,"=Both") * 0.5 + COUNTIF(M$8:M$12,"=Engage") *0</f>
        <v>2.5</v>
      </c>
      <c r="N14" s="37">
        <f>COUNTIF(N$8:N$12,"=Defensive") + COUNTIF(N$8:N$12,"=Both") * 0.5 + COUNTIF(N$8:N$12,"=Offensive") * 0.25</f>
        <v>0</v>
      </c>
      <c r="O14" s="14"/>
      <c r="P14" s="13"/>
      <c r="Q14" s="13"/>
      <c r="R14" s="13"/>
      <c r="S14" s="38"/>
      <c r="U14" s="8"/>
      <c r="V14" s="19"/>
      <c r="W14" s="23" t="s">
        <v>96</v>
      </c>
      <c r="X14" s="24">
        <f>COUNTIF($X$8:$X$12,"=g") + COUNTIF($X$8:$X$12,"=c") * 0.5</f>
        <v>3</v>
      </c>
      <c r="Y14" s="30" t="s">
        <v>97</v>
      </c>
      <c r="AD14" s="37">
        <f>COUNTIF(AD$8:AD$12,"=Dps") + COUNTIF(AD$8:AD$12,"=Both") * 0.5 + + COUNTIF(AD$8:AD$12,"=Burst") * 0</f>
        <v>2.5</v>
      </c>
      <c r="AE14" s="37">
        <f>COUNTIF(AE$8:AE$12,"=Sustain") + COUNTIF(AE$8:AE$12,"=Both") * 0.5 + COUNTIF(AE$8:AE$12,"=Mitigation") * 0.25</f>
        <v>2.5</v>
      </c>
      <c r="AF14" s="37">
        <f>COUNTIF(AF$8:AF$12,"=Slow") + COUNTIF(AF$8:AF$12,"=Both") * 0.5 + COUNTIF(AF$8:AF$12,"=Hard") * 0</f>
        <v>0.5</v>
      </c>
      <c r="AG14" s="37">
        <f>COUNTIF(AG$8:AG$12,"=Reposition") + COUNTIF(AG$8:AG$12,"=Both") * 0.5 + COUNTIF(AG$8:AG$12,"=Engage") *0</f>
        <v>1</v>
      </c>
      <c r="AH14" s="37">
        <f>COUNTIF(AH$8:AH$12,"=Defensive") + COUNTIF(AH$8:AH$12,"=Both") * 0.5 + COUNTIF(AH$8:AH$12,"=Offensive") * 0.25</f>
        <v>1</v>
      </c>
      <c r="AI14" s="14"/>
      <c r="AJ14" s="13"/>
      <c r="AK14" s="13"/>
      <c r="AL14" s="13"/>
      <c r="AM14" s="38"/>
    </row>
    <row r="15">
      <c r="A15" s="8"/>
      <c r="B15" s="19"/>
      <c r="C15" s="23" t="s">
        <v>79</v>
      </c>
      <c r="D15" s="24">
        <f>COUNTIF($E$8:$E$12,"=g") + COUNTIF($E$8:$E$12,"=c") * 0.5</f>
        <v>3.5</v>
      </c>
      <c r="E15" s="13"/>
      <c r="F15" s="13"/>
      <c r="G15" s="13"/>
      <c r="H15" s="13"/>
      <c r="I15" s="13"/>
      <c r="J15" s="13"/>
      <c r="K15" s="13"/>
      <c r="L15" s="39" t="s">
        <v>98</v>
      </c>
      <c r="M15" s="40"/>
      <c r="N15" s="40"/>
      <c r="O15" s="13">
        <f t="shared" ref="O15:S15" si="5">round(AVERAGE(O$8:O$12),0)</f>
        <v>80</v>
      </c>
      <c r="P15" s="13">
        <f t="shared" si="5"/>
        <v>80</v>
      </c>
      <c r="Q15" s="13">
        <f t="shared" si="5"/>
        <v>60</v>
      </c>
      <c r="R15" s="13">
        <f t="shared" si="5"/>
        <v>35</v>
      </c>
      <c r="S15" s="13">
        <f t="shared" si="5"/>
        <v>45</v>
      </c>
      <c r="T15" s="11"/>
      <c r="U15" s="8"/>
      <c r="V15" s="19"/>
      <c r="W15" s="23" t="s">
        <v>99</v>
      </c>
      <c r="X15" s="24">
        <f>COUNTIF($Y$8:$Y$12,"=g") + COUNTIF($Y$8:$Y$12,"=c") * 0.5</f>
        <v>5</v>
      </c>
      <c r="Y15" s="13"/>
      <c r="Z15" s="13"/>
      <c r="AA15" s="13"/>
      <c r="AB15" s="13"/>
      <c r="AC15" s="13"/>
      <c r="AD15" s="13"/>
      <c r="AE15" s="13"/>
      <c r="AF15" s="39" t="s">
        <v>98</v>
      </c>
      <c r="AG15" s="40"/>
      <c r="AH15" s="40"/>
      <c r="AI15" s="13">
        <f t="shared" ref="AI15:AM15" si="6">round(AVERAGE(AI$8:AI$12),0)</f>
        <v>40</v>
      </c>
      <c r="AJ15" s="13">
        <f t="shared" si="6"/>
        <v>65</v>
      </c>
      <c r="AK15" s="13">
        <f t="shared" si="6"/>
        <v>55</v>
      </c>
      <c r="AL15" s="13">
        <f t="shared" si="6"/>
        <v>55</v>
      </c>
      <c r="AM15" s="13">
        <f t="shared" si="6"/>
        <v>70</v>
      </c>
      <c r="AN15" s="11"/>
    </row>
    <row r="16">
      <c r="A16" s="8"/>
      <c r="B16" s="19"/>
      <c r="C16" s="23" t="s">
        <v>82</v>
      </c>
      <c r="D16" s="24">
        <f>COUNTIF($F$8:$F$12,"=g") + COUNTIF($F$8:$F$12,"=c") * 0.5</f>
        <v>3</v>
      </c>
      <c r="E16" s="13"/>
      <c r="F16" s="13"/>
      <c r="G16" s="13"/>
      <c r="H16" s="13"/>
      <c r="I16" s="13"/>
      <c r="J16" s="13"/>
      <c r="K16" s="13"/>
      <c r="L16" s="13"/>
      <c r="M16" s="13"/>
      <c r="N16" s="13"/>
      <c r="O16" s="14"/>
      <c r="P16" s="13"/>
      <c r="Q16" s="13"/>
      <c r="R16" s="13"/>
      <c r="S16" s="13"/>
      <c r="T16" s="11"/>
      <c r="U16" s="8"/>
      <c r="V16" s="19"/>
      <c r="W16" s="23" t="s">
        <v>100</v>
      </c>
      <c r="X16" s="24">
        <f>COUNTIF($Z$8:$Z$12,"=g") + COUNTIF($Z$8:$Z$12,"=c") * 0.5</f>
        <v>3</v>
      </c>
      <c r="Y16" s="13"/>
      <c r="Z16" s="13"/>
      <c r="AA16" s="13"/>
      <c r="AB16" s="13"/>
      <c r="AC16" s="13"/>
      <c r="AD16" s="13"/>
      <c r="AE16" s="13"/>
      <c r="AF16" s="13"/>
      <c r="AG16" s="13"/>
      <c r="AH16" s="13"/>
      <c r="AI16" s="14"/>
      <c r="AJ16" s="13"/>
      <c r="AK16" s="13"/>
      <c r="AL16" s="13"/>
      <c r="AM16" s="13"/>
      <c r="AN16" s="11"/>
    </row>
    <row r="17">
      <c r="A17" s="33"/>
      <c r="B17" s="33"/>
      <c r="C17" s="21" t="s">
        <v>101</v>
      </c>
      <c r="D17" s="36"/>
      <c r="E17" s="36"/>
      <c r="F17" s="36"/>
      <c r="G17" s="36"/>
      <c r="H17" s="36"/>
      <c r="I17" s="36"/>
      <c r="J17" s="36"/>
      <c r="K17" s="36"/>
      <c r="L17" s="36"/>
      <c r="M17" s="36"/>
      <c r="N17" s="36"/>
      <c r="O17" s="36"/>
      <c r="P17" s="36"/>
      <c r="Q17" s="36"/>
      <c r="R17" s="36"/>
      <c r="S17" s="36"/>
      <c r="T17" s="36"/>
      <c r="U17" s="33"/>
      <c r="V17" s="33"/>
      <c r="W17" s="21" t="s">
        <v>101</v>
      </c>
      <c r="X17" s="36"/>
      <c r="Y17" s="36"/>
      <c r="Z17" s="36"/>
      <c r="AA17" s="36"/>
      <c r="AB17" s="36"/>
      <c r="AC17" s="36"/>
      <c r="AD17" s="36"/>
      <c r="AE17" s="36"/>
      <c r="AF17" s="36"/>
      <c r="AG17" s="36"/>
      <c r="AH17" s="36"/>
      <c r="AI17" s="36"/>
      <c r="AJ17" s="36"/>
      <c r="AK17" s="36"/>
      <c r="AL17" s="36"/>
      <c r="AM17" s="36"/>
      <c r="AN17" s="36"/>
    </row>
    <row r="18">
      <c r="A18" s="8"/>
      <c r="B18" s="19"/>
      <c r="C18" s="19"/>
      <c r="D18" s="13"/>
      <c r="E18" s="13"/>
      <c r="F18" s="13"/>
      <c r="G18" s="13"/>
      <c r="H18" s="13"/>
      <c r="I18" s="13"/>
      <c r="J18" s="13"/>
      <c r="K18" s="13"/>
      <c r="L18" s="13"/>
      <c r="M18" s="13"/>
      <c r="N18" s="13"/>
      <c r="O18" s="13"/>
      <c r="P18" s="13"/>
      <c r="Q18" s="13"/>
      <c r="R18" s="13"/>
      <c r="S18" s="13"/>
      <c r="U18" s="11"/>
    </row>
    <row r="19">
      <c r="A19" s="8"/>
      <c r="B19" s="19"/>
      <c r="C19" s="19"/>
      <c r="D19" s="13"/>
      <c r="E19" s="13"/>
      <c r="F19" s="13"/>
      <c r="G19" s="13"/>
      <c r="H19" s="13"/>
      <c r="I19" s="13"/>
      <c r="J19" s="13"/>
      <c r="K19" s="13"/>
      <c r="L19" s="13"/>
      <c r="M19" s="13"/>
      <c r="N19" s="13"/>
      <c r="O19" s="13"/>
      <c r="P19" s="13"/>
      <c r="Q19" s="13"/>
      <c r="R19" s="13"/>
      <c r="S19" s="13"/>
      <c r="U19" s="11"/>
    </row>
    <row r="20">
      <c r="A20" s="8"/>
      <c r="B20" s="19"/>
      <c r="C20" s="19"/>
      <c r="D20" s="13"/>
      <c r="E20" s="13"/>
      <c r="F20" s="13"/>
      <c r="G20" s="13"/>
      <c r="H20" s="13"/>
      <c r="I20" s="13"/>
      <c r="J20" s="13"/>
      <c r="K20" s="13"/>
      <c r="L20" s="13"/>
      <c r="M20" s="13"/>
      <c r="N20" s="13"/>
      <c r="O20" s="13"/>
      <c r="P20" s="13"/>
      <c r="Q20" s="13"/>
      <c r="R20" s="13"/>
      <c r="S20" s="13"/>
      <c r="U20" s="11"/>
    </row>
    <row r="21">
      <c r="A21" s="8"/>
      <c r="B21" s="19"/>
      <c r="C21" s="19"/>
      <c r="D21" s="13"/>
      <c r="E21" s="13"/>
      <c r="F21" s="13"/>
      <c r="G21" s="13"/>
      <c r="H21" s="13"/>
      <c r="I21" s="13"/>
      <c r="J21" s="13"/>
      <c r="K21" s="13"/>
      <c r="L21" s="13"/>
      <c r="M21" s="13"/>
      <c r="N21" s="13"/>
      <c r="O21" s="13"/>
      <c r="P21" s="13"/>
      <c r="Q21" s="13"/>
      <c r="R21" s="13"/>
      <c r="S21" s="13"/>
      <c r="U21" s="11"/>
      <c r="W21" s="41" t="str">
        <f>CONCATENATE("https://ddragon.leagueoflegends.com/cdn/12.6.1/img/champion/",SUBSTITUTE(SUBSTITUTE(IF($W9="Wukong","MonkeyKing",$W9)," ",""),"'",""),".png")</f>
        <v>https://ddragon.leagueoflegends.com/cdn/12.6.1/img/champion/Seraphine.png</v>
      </c>
    </row>
    <row r="22">
      <c r="A22" s="8"/>
      <c r="B22" s="19"/>
      <c r="C22" s="19"/>
      <c r="D22" s="13"/>
      <c r="E22" s="13"/>
      <c r="F22" s="13"/>
      <c r="G22" s="13"/>
      <c r="H22" s="13"/>
      <c r="I22" s="13"/>
      <c r="J22" s="13"/>
      <c r="K22" s="13"/>
      <c r="L22" s="13"/>
      <c r="M22" s="13"/>
      <c r="N22" s="13"/>
      <c r="O22" s="13"/>
      <c r="P22" s="13"/>
      <c r="Q22" s="13"/>
      <c r="R22" s="13"/>
      <c r="S22" s="13"/>
      <c r="U22" s="11"/>
    </row>
    <row r="23">
      <c r="A23" s="8"/>
      <c r="B23" s="19"/>
      <c r="C23" s="19"/>
      <c r="D23" s="13"/>
      <c r="E23" s="13"/>
      <c r="F23" s="13"/>
      <c r="G23" s="13"/>
      <c r="H23" s="13"/>
      <c r="I23" s="13"/>
      <c r="J23" s="13"/>
      <c r="K23" s="13"/>
      <c r="L23" s="13"/>
      <c r="M23" s="13"/>
      <c r="N23" s="13"/>
      <c r="O23" s="13"/>
      <c r="P23" s="13"/>
      <c r="Q23" s="13"/>
      <c r="R23" s="13"/>
      <c r="U23" s="11"/>
    </row>
    <row r="24">
      <c r="A24" s="8"/>
      <c r="B24" s="19"/>
      <c r="C24" s="19"/>
      <c r="D24" s="13"/>
      <c r="E24" s="13"/>
      <c r="F24" s="13"/>
      <c r="G24" s="13"/>
      <c r="H24" s="13"/>
      <c r="I24" s="13"/>
      <c r="J24" s="13"/>
      <c r="K24" s="13"/>
      <c r="L24" s="13"/>
      <c r="M24" s="13"/>
      <c r="N24" s="13"/>
      <c r="O24" s="13"/>
      <c r="P24" s="13"/>
      <c r="Q24" s="13"/>
      <c r="R24" s="13"/>
      <c r="U24" s="11"/>
    </row>
    <row r="25">
      <c r="A25" s="8"/>
      <c r="B25" s="19"/>
      <c r="C25" s="19"/>
      <c r="D25" s="13"/>
      <c r="E25" s="13"/>
      <c r="F25" s="13"/>
      <c r="G25" s="13"/>
      <c r="H25" s="13"/>
      <c r="I25" s="13"/>
      <c r="J25" s="13"/>
      <c r="K25" s="13"/>
      <c r="L25" s="13"/>
      <c r="M25" s="13"/>
      <c r="N25" s="13"/>
      <c r="O25" s="13"/>
      <c r="P25" s="13"/>
      <c r="Q25" s="13"/>
      <c r="R25" s="13"/>
      <c r="U25" s="11"/>
    </row>
    <row r="26">
      <c r="A26" s="8"/>
      <c r="B26" s="19"/>
      <c r="C26" s="19"/>
      <c r="D26" s="13"/>
      <c r="E26" s="13"/>
      <c r="F26" s="13"/>
      <c r="G26" s="13"/>
      <c r="H26" s="13"/>
      <c r="I26" s="13"/>
      <c r="J26" s="13"/>
      <c r="K26" s="13"/>
      <c r="L26" s="13"/>
      <c r="M26" s="13"/>
      <c r="N26" s="13"/>
      <c r="O26" s="13"/>
      <c r="P26" s="13"/>
      <c r="Q26" s="13"/>
      <c r="R26" s="13"/>
      <c r="U26" s="11"/>
    </row>
    <row r="27">
      <c r="A27" s="8"/>
      <c r="B27" s="19"/>
      <c r="C27" s="19"/>
      <c r="D27" s="13"/>
      <c r="E27" s="13"/>
      <c r="F27" s="13"/>
      <c r="G27" s="13"/>
      <c r="H27" s="13"/>
      <c r="I27" s="13"/>
      <c r="J27" s="13"/>
      <c r="K27" s="13"/>
      <c r="L27" s="13"/>
      <c r="M27" s="13"/>
      <c r="N27" s="13"/>
      <c r="O27" s="13"/>
      <c r="P27" s="13"/>
      <c r="Q27" s="13"/>
      <c r="R27" s="13"/>
      <c r="U27" s="11"/>
    </row>
    <row r="28">
      <c r="A28" s="8"/>
      <c r="B28" s="19"/>
      <c r="C28" s="19"/>
      <c r="D28" s="13"/>
      <c r="E28" s="13"/>
      <c r="F28" s="13"/>
      <c r="G28" s="13"/>
      <c r="H28" s="13"/>
      <c r="I28" s="13"/>
      <c r="J28" s="13"/>
      <c r="K28" s="13"/>
      <c r="L28" s="13"/>
      <c r="M28" s="13"/>
      <c r="N28" s="13"/>
      <c r="O28" s="13"/>
      <c r="P28" s="13"/>
      <c r="Q28" s="13"/>
      <c r="R28" s="13"/>
      <c r="U28" s="11"/>
    </row>
    <row r="29">
      <c r="A29" s="8"/>
      <c r="B29" s="19"/>
      <c r="C29" s="19"/>
      <c r="D29" s="13"/>
      <c r="E29" s="13"/>
      <c r="F29" s="13"/>
      <c r="G29" s="13"/>
      <c r="H29" s="13"/>
      <c r="I29" s="13"/>
      <c r="J29" s="13"/>
      <c r="K29" s="13"/>
      <c r="L29" s="13"/>
      <c r="M29" s="13"/>
      <c r="N29" s="13"/>
      <c r="O29" s="13"/>
      <c r="P29" s="13"/>
      <c r="Q29" s="13"/>
      <c r="R29" s="13"/>
      <c r="U29" s="11"/>
    </row>
    <row r="30">
      <c r="A30" s="8"/>
      <c r="B30" s="19"/>
      <c r="C30" s="19"/>
      <c r="D30" s="13"/>
      <c r="E30" s="13"/>
      <c r="F30" s="13"/>
      <c r="G30" s="13"/>
      <c r="H30" s="13"/>
      <c r="I30" s="13"/>
      <c r="J30" s="13"/>
      <c r="K30" s="13"/>
      <c r="L30" s="13"/>
      <c r="M30" s="13"/>
      <c r="N30" s="13"/>
      <c r="O30" s="13"/>
      <c r="P30" s="13"/>
      <c r="Q30" s="13"/>
      <c r="R30" s="13"/>
      <c r="U30" s="11"/>
    </row>
    <row r="31">
      <c r="A31" s="8"/>
      <c r="B31" s="19"/>
      <c r="C31" s="19"/>
      <c r="D31" s="13"/>
      <c r="E31" s="13"/>
      <c r="F31" s="13"/>
      <c r="G31" s="13"/>
      <c r="H31" s="13"/>
      <c r="I31" s="13"/>
      <c r="J31" s="13"/>
      <c r="K31" s="13"/>
      <c r="L31" s="13"/>
      <c r="M31" s="13"/>
      <c r="N31" s="13"/>
      <c r="O31" s="13"/>
      <c r="P31" s="13"/>
      <c r="Q31" s="13"/>
      <c r="R31" s="13"/>
      <c r="U31" s="11"/>
    </row>
    <row r="32">
      <c r="A32" s="8"/>
      <c r="B32" s="19"/>
      <c r="C32" s="19"/>
      <c r="D32" s="13"/>
      <c r="E32" s="13"/>
      <c r="F32" s="13"/>
      <c r="G32" s="13"/>
      <c r="H32" s="13"/>
      <c r="I32" s="13"/>
      <c r="J32" s="13"/>
      <c r="K32" s="13"/>
      <c r="L32" s="13"/>
      <c r="M32" s="13"/>
      <c r="N32" s="13"/>
      <c r="O32" s="13"/>
      <c r="P32" s="13"/>
      <c r="Q32" s="13"/>
      <c r="R32" s="13"/>
      <c r="U32" s="11"/>
    </row>
    <row r="33">
      <c r="A33" s="8"/>
      <c r="B33" s="19"/>
      <c r="C33" s="19"/>
      <c r="D33" s="13"/>
      <c r="E33" s="13"/>
      <c r="F33" s="13"/>
      <c r="G33" s="13"/>
      <c r="H33" s="13"/>
      <c r="I33" s="13"/>
      <c r="J33" s="13"/>
      <c r="K33" s="13"/>
      <c r="L33" s="13"/>
      <c r="M33" s="13"/>
      <c r="N33" s="13"/>
      <c r="O33" s="13"/>
      <c r="P33" s="13"/>
      <c r="Q33" s="13"/>
      <c r="R33" s="13"/>
      <c r="U33" s="11"/>
    </row>
    <row r="34">
      <c r="A34" s="8"/>
      <c r="B34" s="19"/>
      <c r="C34" s="19"/>
      <c r="D34" s="13"/>
      <c r="E34" s="13"/>
      <c r="F34" s="13"/>
      <c r="G34" s="13"/>
      <c r="H34" s="13"/>
      <c r="I34" s="13"/>
      <c r="J34" s="13"/>
      <c r="K34" s="13"/>
      <c r="L34" s="13"/>
      <c r="M34" s="13"/>
      <c r="N34" s="13"/>
      <c r="O34" s="13"/>
      <c r="P34" s="13"/>
      <c r="Q34" s="13"/>
      <c r="R34" s="13"/>
      <c r="U34" s="11"/>
    </row>
    <row r="35">
      <c r="A35" s="8"/>
      <c r="B35" s="19"/>
      <c r="C35" s="19"/>
      <c r="D35" s="13"/>
      <c r="E35" s="13"/>
      <c r="F35" s="13"/>
      <c r="G35" s="13"/>
      <c r="H35" s="13"/>
      <c r="I35" s="13"/>
      <c r="J35" s="13"/>
      <c r="K35" s="13"/>
      <c r="L35" s="13"/>
      <c r="M35" s="13"/>
      <c r="N35" s="13"/>
      <c r="O35" s="13"/>
      <c r="P35" s="13"/>
      <c r="Q35" s="13"/>
      <c r="R35" s="13"/>
      <c r="U35" s="11"/>
    </row>
    <row r="36">
      <c r="A36" s="8"/>
      <c r="B36" s="19"/>
      <c r="C36" s="19"/>
      <c r="D36" s="13"/>
      <c r="E36" s="13"/>
      <c r="F36" s="13"/>
      <c r="G36" s="13"/>
      <c r="H36" s="13"/>
      <c r="I36" s="13"/>
      <c r="J36" s="13"/>
      <c r="K36" s="13"/>
      <c r="L36" s="13"/>
      <c r="M36" s="13"/>
      <c r="N36" s="13"/>
      <c r="O36" s="13"/>
      <c r="P36" s="13"/>
      <c r="Q36" s="13"/>
      <c r="R36" s="13"/>
      <c r="U36" s="11"/>
    </row>
    <row r="37">
      <c r="A37" s="8"/>
      <c r="B37" s="19"/>
      <c r="C37" s="19"/>
      <c r="D37" s="13"/>
      <c r="E37" s="13"/>
      <c r="F37" s="13"/>
      <c r="G37" s="13"/>
      <c r="H37" s="13"/>
      <c r="I37" s="13"/>
      <c r="J37" s="13"/>
      <c r="K37" s="13"/>
      <c r="L37" s="13"/>
      <c r="M37" s="13"/>
      <c r="N37" s="13"/>
      <c r="O37" s="13"/>
      <c r="P37" s="13"/>
      <c r="Q37" s="13"/>
      <c r="R37" s="13"/>
      <c r="U37" s="11"/>
    </row>
    <row r="38">
      <c r="A38" s="8"/>
      <c r="B38" s="19"/>
      <c r="C38" s="19"/>
      <c r="D38" s="13"/>
      <c r="E38" s="13"/>
      <c r="F38" s="13"/>
      <c r="G38" s="13"/>
      <c r="H38" s="13"/>
      <c r="I38" s="13"/>
      <c r="J38" s="13"/>
      <c r="K38" s="13"/>
      <c r="L38" s="13"/>
      <c r="M38" s="13"/>
      <c r="N38" s="13"/>
      <c r="O38" s="13"/>
      <c r="P38" s="13"/>
      <c r="Q38" s="13"/>
      <c r="R38" s="13"/>
      <c r="U38" s="11"/>
    </row>
    <row r="39">
      <c r="A39" s="8"/>
      <c r="B39" s="19"/>
      <c r="C39" s="19"/>
      <c r="J39" s="13"/>
      <c r="K39" s="13"/>
      <c r="L39" s="13"/>
      <c r="M39" s="13"/>
      <c r="N39" s="13"/>
      <c r="O39" s="13"/>
      <c r="P39" s="13"/>
      <c r="Q39" s="13"/>
      <c r="R39" s="13"/>
      <c r="U39" s="11"/>
    </row>
    <row r="40">
      <c r="A40" s="8"/>
      <c r="B40" s="19"/>
      <c r="C40" s="19"/>
      <c r="J40" s="13"/>
      <c r="K40" s="13"/>
      <c r="L40" s="13"/>
      <c r="M40" s="13"/>
      <c r="N40" s="13"/>
      <c r="O40" s="13"/>
      <c r="P40" s="13"/>
      <c r="Q40" s="13"/>
      <c r="R40" s="13"/>
      <c r="U40" s="11"/>
    </row>
    <row r="41">
      <c r="A41" s="8"/>
      <c r="B41" s="19"/>
      <c r="C41" s="19"/>
      <c r="J41" s="13"/>
      <c r="K41" s="13"/>
      <c r="L41" s="13"/>
      <c r="M41" s="13"/>
      <c r="N41" s="13"/>
      <c r="O41" s="13"/>
      <c r="P41" s="13"/>
      <c r="Q41" s="13"/>
      <c r="R41" s="13"/>
      <c r="U41" s="11"/>
    </row>
    <row r="42">
      <c r="A42" s="8"/>
      <c r="B42" s="19"/>
      <c r="C42" s="19"/>
      <c r="J42" s="13"/>
      <c r="K42" s="13"/>
      <c r="L42" s="13"/>
      <c r="M42" s="13"/>
      <c r="N42" s="13"/>
      <c r="O42" s="13"/>
      <c r="P42" s="13"/>
      <c r="Q42" s="13"/>
      <c r="R42" s="13"/>
      <c r="U42" s="11"/>
    </row>
    <row r="43">
      <c r="A43" s="8"/>
      <c r="B43" s="19"/>
      <c r="C43" s="19"/>
      <c r="J43" s="13"/>
      <c r="K43" s="13"/>
      <c r="L43" s="13"/>
      <c r="M43" s="13"/>
      <c r="N43" s="13"/>
      <c r="O43" s="13"/>
      <c r="P43" s="13"/>
      <c r="Q43" s="13"/>
      <c r="R43" s="13"/>
      <c r="U43" s="11"/>
    </row>
    <row r="44">
      <c r="A44" s="8"/>
      <c r="B44" s="19"/>
      <c r="C44" s="19"/>
      <c r="J44" s="13"/>
      <c r="K44" s="13"/>
      <c r="L44" s="13"/>
      <c r="M44" s="13"/>
      <c r="N44" s="13"/>
      <c r="O44" s="13"/>
      <c r="P44" s="13"/>
      <c r="Q44" s="13"/>
      <c r="R44" s="13"/>
      <c r="U44" s="11"/>
    </row>
    <row r="45">
      <c r="A45" s="8"/>
      <c r="B45" s="19"/>
      <c r="C45" s="19"/>
      <c r="J45" s="13"/>
      <c r="K45" s="13"/>
      <c r="L45" s="13"/>
      <c r="M45" s="13"/>
      <c r="N45" s="13"/>
      <c r="O45" s="13"/>
      <c r="P45" s="13"/>
      <c r="Q45" s="13"/>
      <c r="R45" s="13"/>
      <c r="U45" s="11"/>
    </row>
    <row r="46">
      <c r="A46" s="8"/>
      <c r="B46" s="19"/>
      <c r="C46" s="19"/>
      <c r="J46" s="13"/>
      <c r="K46" s="13"/>
      <c r="L46" s="13"/>
      <c r="M46" s="13"/>
      <c r="N46" s="13"/>
      <c r="O46" s="13"/>
      <c r="P46" s="13"/>
      <c r="Q46" s="13"/>
      <c r="R46" s="13"/>
      <c r="U46" s="11"/>
    </row>
    <row r="47">
      <c r="A47" s="8"/>
      <c r="B47" s="19"/>
      <c r="C47" s="19"/>
      <c r="J47" s="13"/>
      <c r="K47" s="13"/>
      <c r="L47" s="13"/>
      <c r="M47" s="13"/>
      <c r="N47" s="13"/>
      <c r="O47" s="13"/>
      <c r="P47" s="13"/>
      <c r="Q47" s="13"/>
      <c r="R47" s="13"/>
      <c r="U47" s="11"/>
    </row>
    <row r="48">
      <c r="A48" s="8"/>
      <c r="B48" s="19"/>
      <c r="C48" s="19"/>
      <c r="J48" s="13"/>
      <c r="K48" s="13"/>
      <c r="L48" s="13"/>
      <c r="M48" s="13"/>
      <c r="N48" s="13"/>
      <c r="O48" s="13"/>
      <c r="P48" s="13"/>
      <c r="Q48" s="13"/>
      <c r="R48" s="13"/>
      <c r="U48" s="11"/>
    </row>
    <row r="49">
      <c r="A49" s="8"/>
      <c r="B49" s="19"/>
      <c r="C49" s="19"/>
      <c r="J49" s="13"/>
      <c r="K49" s="13"/>
      <c r="L49" s="13"/>
      <c r="M49" s="13"/>
      <c r="N49" s="13"/>
      <c r="O49" s="13"/>
      <c r="P49" s="13"/>
      <c r="Q49" s="13"/>
      <c r="R49" s="13"/>
      <c r="U49" s="11"/>
    </row>
    <row r="50">
      <c r="A50" s="8"/>
      <c r="B50" s="19"/>
      <c r="C50" s="19"/>
      <c r="J50" s="13"/>
      <c r="K50" s="13"/>
      <c r="L50" s="13"/>
      <c r="M50" s="13"/>
      <c r="N50" s="13"/>
      <c r="O50" s="13"/>
      <c r="P50" s="13"/>
      <c r="Q50" s="13"/>
      <c r="R50" s="13"/>
      <c r="U50" s="11"/>
    </row>
    <row r="51">
      <c r="A51" s="8"/>
      <c r="B51" s="19"/>
      <c r="C51" s="19"/>
      <c r="J51" s="13"/>
      <c r="K51" s="13"/>
      <c r="L51" s="13"/>
      <c r="M51" s="13"/>
      <c r="N51" s="13"/>
      <c r="O51" s="13"/>
      <c r="P51" s="13"/>
      <c r="Q51" s="13"/>
      <c r="R51" s="13"/>
      <c r="U51" s="11"/>
    </row>
    <row r="52">
      <c r="A52" s="8"/>
      <c r="B52" s="19"/>
      <c r="C52" s="19"/>
      <c r="J52" s="13"/>
      <c r="K52" s="13"/>
      <c r="L52" s="13"/>
      <c r="M52" s="13"/>
      <c r="N52" s="13"/>
      <c r="O52" s="13"/>
      <c r="P52" s="13"/>
      <c r="Q52" s="13"/>
      <c r="R52" s="13"/>
      <c r="U52" s="11"/>
    </row>
    <row r="53">
      <c r="A53" s="8"/>
      <c r="B53" s="19"/>
      <c r="C53" s="19"/>
      <c r="J53" s="13"/>
      <c r="K53" s="13"/>
      <c r="L53" s="13"/>
      <c r="M53" s="13"/>
      <c r="N53" s="13"/>
      <c r="O53" s="13"/>
      <c r="P53" s="13"/>
      <c r="Q53" s="13"/>
      <c r="R53" s="13"/>
      <c r="U53" s="11"/>
    </row>
    <row r="54">
      <c r="A54" s="8"/>
      <c r="B54" s="19"/>
      <c r="C54" s="19"/>
      <c r="J54" s="13"/>
      <c r="K54" s="13"/>
      <c r="L54" s="13"/>
      <c r="M54" s="13"/>
      <c r="N54" s="13"/>
      <c r="O54" s="13"/>
      <c r="P54" s="13"/>
      <c r="Q54" s="13"/>
      <c r="R54" s="13"/>
      <c r="U54" s="11"/>
    </row>
    <row r="55">
      <c r="A55" s="8"/>
      <c r="B55" s="19"/>
      <c r="C55" s="19"/>
      <c r="J55" s="13"/>
      <c r="K55" s="13"/>
      <c r="L55" s="13"/>
      <c r="M55" s="13"/>
      <c r="N55" s="13"/>
      <c r="O55" s="13"/>
      <c r="P55" s="13"/>
      <c r="Q55" s="13"/>
      <c r="R55" s="13"/>
      <c r="U55" s="11"/>
    </row>
    <row r="56">
      <c r="A56" s="8"/>
      <c r="B56" s="19"/>
      <c r="C56" s="19"/>
      <c r="J56" s="13"/>
      <c r="K56" s="13"/>
      <c r="L56" s="13"/>
      <c r="M56" s="13"/>
      <c r="N56" s="13"/>
      <c r="O56" s="13"/>
      <c r="P56" s="13"/>
      <c r="Q56" s="13"/>
      <c r="R56" s="13"/>
      <c r="U56" s="11"/>
    </row>
    <row r="57">
      <c r="A57" s="8"/>
      <c r="B57" s="19"/>
      <c r="C57" s="19"/>
      <c r="J57" s="13"/>
      <c r="K57" s="13"/>
      <c r="L57" s="13"/>
      <c r="M57" s="13"/>
      <c r="N57" s="13"/>
      <c r="O57" s="13"/>
      <c r="P57" s="13"/>
      <c r="Q57" s="13"/>
      <c r="R57" s="13"/>
      <c r="U57" s="11"/>
    </row>
    <row r="58">
      <c r="A58" s="8"/>
      <c r="B58" s="19"/>
      <c r="C58" s="19"/>
      <c r="J58" s="13"/>
      <c r="K58" s="13"/>
      <c r="L58" s="13"/>
      <c r="M58" s="13"/>
      <c r="N58" s="13"/>
      <c r="O58" s="13"/>
      <c r="P58" s="13"/>
      <c r="Q58" s="13"/>
      <c r="R58" s="13"/>
      <c r="U58" s="11"/>
    </row>
    <row r="59">
      <c r="A59" s="8"/>
      <c r="B59" s="19"/>
      <c r="C59" s="19"/>
      <c r="J59" s="13"/>
      <c r="K59" s="13"/>
      <c r="L59" s="13"/>
      <c r="M59" s="13"/>
      <c r="N59" s="13"/>
      <c r="O59" s="13"/>
      <c r="P59" s="13"/>
      <c r="Q59" s="13"/>
      <c r="R59" s="13"/>
      <c r="U59" s="11"/>
    </row>
    <row r="60">
      <c r="A60" s="8"/>
      <c r="B60" s="19"/>
      <c r="C60" s="19"/>
      <c r="J60" s="13"/>
      <c r="K60" s="13"/>
      <c r="L60" s="13"/>
      <c r="M60" s="13"/>
      <c r="N60" s="13"/>
      <c r="O60" s="13"/>
      <c r="P60" s="13"/>
      <c r="Q60" s="13"/>
      <c r="R60" s="13"/>
      <c r="U60" s="11"/>
    </row>
    <row r="61">
      <c r="A61" s="8"/>
      <c r="B61" s="19"/>
      <c r="C61" s="19"/>
      <c r="J61" s="13"/>
      <c r="K61" s="13"/>
      <c r="L61" s="13"/>
      <c r="M61" s="13"/>
      <c r="N61" s="13"/>
      <c r="O61" s="13"/>
      <c r="P61" s="13"/>
      <c r="Q61" s="13"/>
      <c r="R61" s="13"/>
      <c r="U61" s="11"/>
    </row>
    <row r="62">
      <c r="A62" s="8"/>
      <c r="B62" s="19"/>
      <c r="C62" s="19"/>
      <c r="J62" s="13"/>
      <c r="K62" s="13"/>
      <c r="L62" s="13"/>
      <c r="M62" s="13"/>
      <c r="N62" s="13"/>
      <c r="O62" s="13"/>
      <c r="P62" s="13"/>
      <c r="Q62" s="13"/>
      <c r="R62" s="13"/>
      <c r="U62" s="11"/>
    </row>
    <row r="63">
      <c r="A63" s="8"/>
      <c r="B63" s="19"/>
      <c r="C63" s="19"/>
      <c r="J63" s="13"/>
      <c r="K63" s="13"/>
      <c r="L63" s="13"/>
      <c r="M63" s="13"/>
      <c r="N63" s="13"/>
      <c r="O63" s="13"/>
      <c r="P63" s="13"/>
      <c r="Q63" s="13"/>
      <c r="R63" s="13"/>
      <c r="U63" s="11"/>
    </row>
    <row r="64">
      <c r="A64" s="8"/>
      <c r="B64" s="19"/>
      <c r="C64" s="19"/>
      <c r="J64" s="13"/>
      <c r="K64" s="13"/>
      <c r="L64" s="13"/>
      <c r="M64" s="13"/>
      <c r="N64" s="13"/>
      <c r="O64" s="13"/>
      <c r="P64" s="13"/>
      <c r="Q64" s="13"/>
      <c r="R64" s="13"/>
      <c r="U64" s="11"/>
    </row>
    <row r="65">
      <c r="A65" s="8"/>
      <c r="B65" s="19"/>
      <c r="C65" s="19"/>
      <c r="J65" s="13"/>
      <c r="K65" s="13"/>
      <c r="L65" s="13"/>
      <c r="M65" s="13"/>
      <c r="N65" s="13"/>
      <c r="O65" s="13"/>
      <c r="P65" s="13"/>
      <c r="Q65" s="13"/>
      <c r="R65" s="13"/>
      <c r="U65" s="11"/>
    </row>
    <row r="66">
      <c r="A66" s="8"/>
      <c r="B66" s="19"/>
      <c r="C66" s="19"/>
      <c r="J66" s="13"/>
      <c r="K66" s="13"/>
      <c r="L66" s="13"/>
      <c r="M66" s="13"/>
      <c r="N66" s="13"/>
      <c r="O66" s="13"/>
      <c r="P66" s="13"/>
      <c r="Q66" s="13"/>
      <c r="R66" s="13"/>
      <c r="U66" s="11"/>
    </row>
    <row r="67">
      <c r="A67" s="8"/>
      <c r="B67" s="19"/>
      <c r="C67" s="19"/>
      <c r="J67" s="13"/>
      <c r="K67" s="13"/>
      <c r="L67" s="13"/>
      <c r="M67" s="13"/>
      <c r="N67" s="13"/>
      <c r="O67" s="13"/>
      <c r="P67" s="13"/>
      <c r="Q67" s="13"/>
      <c r="R67" s="13"/>
      <c r="U67" s="11"/>
    </row>
    <row r="68">
      <c r="A68" s="8"/>
      <c r="B68" s="19"/>
      <c r="C68" s="19"/>
      <c r="J68" s="13"/>
      <c r="K68" s="13"/>
      <c r="L68" s="13"/>
      <c r="M68" s="13"/>
      <c r="N68" s="13"/>
      <c r="O68" s="13"/>
      <c r="P68" s="13"/>
      <c r="Q68" s="13"/>
      <c r="R68" s="13"/>
      <c r="U68" s="11"/>
    </row>
    <row r="69">
      <c r="A69" s="8"/>
      <c r="B69" s="19"/>
      <c r="C69" s="19"/>
      <c r="J69" s="13"/>
      <c r="K69" s="13"/>
      <c r="L69" s="13"/>
      <c r="M69" s="13"/>
      <c r="N69" s="13"/>
      <c r="O69" s="13"/>
      <c r="P69" s="13"/>
      <c r="Q69" s="13"/>
      <c r="R69" s="13"/>
      <c r="U69" s="11"/>
    </row>
    <row r="70">
      <c r="A70" s="8"/>
      <c r="B70" s="19"/>
      <c r="C70" s="19"/>
      <c r="J70" s="13"/>
      <c r="K70" s="13"/>
      <c r="L70" s="13"/>
      <c r="M70" s="13"/>
      <c r="N70" s="13"/>
      <c r="O70" s="13"/>
      <c r="P70" s="13"/>
      <c r="Q70" s="13"/>
      <c r="R70" s="13"/>
      <c r="U70" s="11"/>
    </row>
    <row r="71">
      <c r="A71" s="8"/>
      <c r="B71" s="19"/>
      <c r="C71" s="19"/>
      <c r="J71" s="13"/>
      <c r="K71" s="13"/>
      <c r="L71" s="13"/>
      <c r="M71" s="13"/>
      <c r="N71" s="13"/>
      <c r="O71" s="13"/>
      <c r="P71" s="13"/>
      <c r="Q71" s="13"/>
      <c r="R71" s="13"/>
      <c r="U71" s="11"/>
    </row>
    <row r="72">
      <c r="A72" s="8"/>
      <c r="B72" s="19"/>
      <c r="C72" s="19"/>
      <c r="J72" s="13"/>
      <c r="K72" s="13"/>
      <c r="L72" s="13"/>
      <c r="M72" s="13"/>
      <c r="N72" s="13"/>
      <c r="O72" s="13"/>
      <c r="P72" s="13"/>
      <c r="Q72" s="13"/>
      <c r="R72" s="13"/>
      <c r="U72" s="11"/>
    </row>
    <row r="73">
      <c r="A73" s="8"/>
      <c r="B73" s="19"/>
      <c r="C73" s="19"/>
      <c r="J73" s="13"/>
      <c r="K73" s="13"/>
      <c r="L73" s="13"/>
      <c r="M73" s="13"/>
      <c r="N73" s="13"/>
      <c r="O73" s="13"/>
      <c r="P73" s="13"/>
      <c r="Q73" s="13"/>
      <c r="R73" s="13"/>
      <c r="U73" s="11"/>
    </row>
    <row r="74">
      <c r="A74" s="8"/>
      <c r="B74" s="19"/>
      <c r="C74" s="19"/>
      <c r="J74" s="13"/>
      <c r="K74" s="13"/>
      <c r="L74" s="13"/>
      <c r="M74" s="13"/>
      <c r="N74" s="13"/>
      <c r="O74" s="13"/>
      <c r="P74" s="13"/>
      <c r="Q74" s="13"/>
      <c r="R74" s="13"/>
      <c r="U74" s="11"/>
    </row>
    <row r="75">
      <c r="A75" s="8"/>
      <c r="B75" s="19"/>
      <c r="C75" s="19"/>
      <c r="J75" s="13"/>
      <c r="K75" s="13"/>
      <c r="L75" s="13"/>
      <c r="M75" s="13"/>
      <c r="N75" s="13"/>
      <c r="O75" s="13"/>
      <c r="P75" s="13"/>
      <c r="Q75" s="13"/>
      <c r="R75" s="13"/>
      <c r="U75" s="11"/>
    </row>
    <row r="76">
      <c r="A76" s="8"/>
      <c r="B76" s="19"/>
      <c r="C76" s="19"/>
      <c r="J76" s="13"/>
      <c r="K76" s="13"/>
      <c r="L76" s="13"/>
      <c r="M76" s="13"/>
      <c r="N76" s="13"/>
      <c r="O76" s="13"/>
      <c r="P76" s="13"/>
      <c r="Q76" s="13"/>
      <c r="R76" s="13"/>
      <c r="U76" s="11"/>
    </row>
    <row r="77">
      <c r="A77" s="8"/>
      <c r="B77" s="19"/>
      <c r="C77" s="19"/>
      <c r="J77" s="13"/>
      <c r="K77" s="13"/>
      <c r="L77" s="13"/>
      <c r="M77" s="13"/>
      <c r="N77" s="13"/>
      <c r="O77" s="13"/>
      <c r="P77" s="13"/>
      <c r="Q77" s="13"/>
      <c r="R77" s="13"/>
      <c r="U77" s="11"/>
    </row>
    <row r="78">
      <c r="A78" s="8"/>
      <c r="B78" s="19"/>
      <c r="C78" s="19"/>
      <c r="J78" s="13"/>
      <c r="K78" s="13"/>
      <c r="L78" s="13"/>
      <c r="M78" s="13"/>
      <c r="N78" s="13"/>
      <c r="O78" s="13"/>
      <c r="P78" s="13"/>
      <c r="Q78" s="13"/>
      <c r="R78" s="13"/>
      <c r="U78" s="11"/>
    </row>
    <row r="79">
      <c r="A79" s="8"/>
      <c r="B79" s="19"/>
      <c r="C79" s="19"/>
      <c r="J79" s="13"/>
      <c r="K79" s="13"/>
      <c r="L79" s="13"/>
      <c r="M79" s="13"/>
      <c r="N79" s="13"/>
      <c r="O79" s="13"/>
      <c r="P79" s="13"/>
      <c r="Q79" s="13"/>
      <c r="R79" s="13"/>
      <c r="U79" s="11"/>
    </row>
    <row r="80">
      <c r="A80" s="8"/>
      <c r="B80" s="19"/>
      <c r="C80" s="19"/>
      <c r="J80" s="13"/>
      <c r="K80" s="13"/>
      <c r="L80" s="13"/>
      <c r="M80" s="13"/>
      <c r="N80" s="13"/>
      <c r="O80" s="13"/>
      <c r="P80" s="13"/>
      <c r="Q80" s="13"/>
      <c r="R80" s="13"/>
      <c r="U80" s="11"/>
    </row>
    <row r="81">
      <c r="A81" s="8"/>
      <c r="B81" s="19"/>
      <c r="C81" s="19"/>
      <c r="J81" s="13"/>
      <c r="K81" s="13"/>
      <c r="L81" s="13"/>
      <c r="M81" s="13"/>
      <c r="N81" s="13"/>
      <c r="O81" s="13"/>
      <c r="P81" s="13"/>
      <c r="Q81" s="13"/>
      <c r="R81" s="13"/>
      <c r="U81" s="11"/>
    </row>
    <row r="82">
      <c r="A82" s="8"/>
      <c r="B82" s="19"/>
      <c r="C82" s="19"/>
      <c r="J82" s="13"/>
      <c r="K82" s="13"/>
      <c r="L82" s="13"/>
      <c r="M82" s="13"/>
      <c r="N82" s="13"/>
      <c r="O82" s="13"/>
      <c r="P82" s="13"/>
      <c r="Q82" s="13"/>
      <c r="R82" s="13"/>
      <c r="U82" s="11"/>
    </row>
    <row r="83">
      <c r="A83" s="8"/>
      <c r="B83" s="19"/>
      <c r="C83" s="19"/>
      <c r="J83" s="13"/>
      <c r="K83" s="13"/>
      <c r="L83" s="13"/>
      <c r="M83" s="13"/>
      <c r="N83" s="13"/>
      <c r="O83" s="13"/>
      <c r="P83" s="13"/>
      <c r="Q83" s="13"/>
      <c r="R83" s="13"/>
      <c r="U83" s="11"/>
    </row>
    <row r="84">
      <c r="A84" s="8"/>
      <c r="B84" s="19"/>
      <c r="C84" s="19"/>
      <c r="J84" s="13"/>
      <c r="K84" s="13"/>
      <c r="L84" s="13"/>
      <c r="M84" s="13"/>
      <c r="N84" s="13"/>
      <c r="O84" s="13"/>
      <c r="P84" s="13"/>
      <c r="Q84" s="13"/>
      <c r="R84" s="13"/>
      <c r="U84" s="11"/>
    </row>
    <row r="85">
      <c r="A85" s="8"/>
      <c r="B85" s="19"/>
      <c r="C85" s="19"/>
      <c r="J85" s="13"/>
      <c r="K85" s="13"/>
      <c r="L85" s="13"/>
      <c r="M85" s="13"/>
      <c r="N85" s="13"/>
      <c r="O85" s="13"/>
      <c r="P85" s="13"/>
      <c r="Q85" s="13"/>
      <c r="R85" s="13"/>
      <c r="U85" s="11"/>
    </row>
    <row r="86">
      <c r="A86" s="8"/>
      <c r="B86" s="19"/>
      <c r="C86" s="19"/>
      <c r="J86" s="13"/>
      <c r="K86" s="13"/>
      <c r="L86" s="13"/>
      <c r="M86" s="13"/>
      <c r="N86" s="13"/>
      <c r="O86" s="13"/>
      <c r="P86" s="13"/>
      <c r="Q86" s="13"/>
      <c r="R86" s="13"/>
      <c r="U86" s="11"/>
    </row>
    <row r="87">
      <c r="A87" s="8"/>
      <c r="B87" s="19"/>
      <c r="C87" s="19"/>
      <c r="J87" s="13"/>
      <c r="K87" s="13"/>
      <c r="L87" s="13"/>
      <c r="M87" s="13"/>
      <c r="N87" s="13"/>
      <c r="O87" s="13"/>
      <c r="P87" s="13"/>
      <c r="Q87" s="13"/>
      <c r="R87" s="13"/>
      <c r="U87" s="11"/>
    </row>
    <row r="88">
      <c r="A88" s="8"/>
      <c r="B88" s="19"/>
      <c r="C88" s="19"/>
      <c r="J88" s="13"/>
      <c r="K88" s="13"/>
      <c r="L88" s="13"/>
      <c r="M88" s="13"/>
      <c r="N88" s="13"/>
      <c r="O88" s="13"/>
      <c r="P88" s="13"/>
      <c r="Q88" s="13"/>
      <c r="R88" s="13"/>
      <c r="U88" s="11"/>
    </row>
    <row r="89">
      <c r="A89" s="8"/>
      <c r="B89" s="19"/>
      <c r="C89" s="19"/>
      <c r="J89" s="13"/>
      <c r="K89" s="13"/>
      <c r="L89" s="13"/>
      <c r="M89" s="13"/>
      <c r="N89" s="13"/>
      <c r="O89" s="13"/>
      <c r="P89" s="13"/>
      <c r="Q89" s="13"/>
      <c r="R89" s="13"/>
      <c r="U89" s="11"/>
    </row>
    <row r="90">
      <c r="A90" s="8"/>
      <c r="B90" s="19"/>
      <c r="C90" s="19"/>
      <c r="J90" s="13"/>
      <c r="K90" s="13"/>
      <c r="L90" s="13"/>
      <c r="M90" s="13"/>
      <c r="N90" s="13"/>
      <c r="O90" s="13"/>
      <c r="P90" s="13"/>
      <c r="Q90" s="13"/>
      <c r="R90" s="13"/>
      <c r="U90" s="11"/>
    </row>
    <row r="91">
      <c r="A91" s="8"/>
      <c r="B91" s="19"/>
      <c r="C91" s="19"/>
      <c r="J91" s="13"/>
      <c r="K91" s="13"/>
      <c r="L91" s="13"/>
      <c r="M91" s="13"/>
      <c r="N91" s="13"/>
      <c r="O91" s="13"/>
      <c r="P91" s="13"/>
      <c r="Q91" s="13"/>
      <c r="R91" s="13"/>
      <c r="U91" s="11"/>
    </row>
    <row r="92">
      <c r="A92" s="8"/>
      <c r="B92" s="19"/>
      <c r="C92" s="19"/>
      <c r="J92" s="13"/>
      <c r="K92" s="13"/>
      <c r="L92" s="13"/>
      <c r="M92" s="13"/>
      <c r="N92" s="13"/>
      <c r="O92" s="13"/>
      <c r="P92" s="13"/>
      <c r="Q92" s="13"/>
      <c r="R92" s="13"/>
      <c r="U92" s="11"/>
    </row>
    <row r="93">
      <c r="A93" s="8"/>
      <c r="B93" s="19"/>
      <c r="C93" s="19"/>
      <c r="J93" s="13"/>
      <c r="K93" s="13"/>
      <c r="L93" s="13"/>
      <c r="M93" s="13"/>
      <c r="N93" s="13"/>
      <c r="O93" s="13"/>
      <c r="P93" s="13"/>
      <c r="Q93" s="13"/>
      <c r="R93" s="13"/>
      <c r="U93" s="11"/>
    </row>
    <row r="94">
      <c r="A94" s="8"/>
      <c r="B94" s="19"/>
      <c r="C94" s="19"/>
      <c r="J94" s="13"/>
      <c r="K94" s="13"/>
      <c r="L94" s="13"/>
      <c r="M94" s="13"/>
      <c r="N94" s="13"/>
      <c r="O94" s="13"/>
      <c r="P94" s="13"/>
      <c r="Q94" s="13"/>
      <c r="R94" s="13"/>
      <c r="U94" s="11"/>
    </row>
    <row r="95">
      <c r="A95" s="8"/>
      <c r="B95" s="19"/>
      <c r="C95" s="19"/>
      <c r="J95" s="13"/>
      <c r="K95" s="13"/>
      <c r="L95" s="13"/>
      <c r="M95" s="13"/>
      <c r="N95" s="13"/>
      <c r="O95" s="13"/>
      <c r="P95" s="13"/>
      <c r="Q95" s="13"/>
      <c r="R95" s="13"/>
      <c r="U95" s="11"/>
    </row>
    <row r="96">
      <c r="A96" s="8"/>
      <c r="B96" s="19"/>
      <c r="C96" s="19"/>
      <c r="J96" s="13"/>
      <c r="K96" s="13"/>
      <c r="L96" s="13"/>
      <c r="M96" s="13"/>
      <c r="N96" s="13"/>
      <c r="O96" s="13"/>
      <c r="P96" s="13"/>
      <c r="Q96" s="13"/>
      <c r="R96" s="13"/>
      <c r="U96" s="11"/>
    </row>
    <row r="97">
      <c r="A97" s="8"/>
      <c r="B97" s="19"/>
      <c r="C97" s="19"/>
      <c r="J97" s="13"/>
      <c r="K97" s="13"/>
      <c r="L97" s="13"/>
      <c r="M97" s="13"/>
      <c r="N97" s="13"/>
      <c r="O97" s="13"/>
      <c r="P97" s="13"/>
      <c r="Q97" s="13"/>
      <c r="R97" s="13"/>
      <c r="U97" s="11"/>
    </row>
    <row r="98">
      <c r="A98" s="8"/>
      <c r="B98" s="19"/>
      <c r="C98" s="19"/>
      <c r="J98" s="13"/>
      <c r="K98" s="13"/>
      <c r="L98" s="13"/>
      <c r="M98" s="13"/>
      <c r="N98" s="13"/>
      <c r="O98" s="13"/>
      <c r="P98" s="13"/>
      <c r="Q98" s="13"/>
      <c r="R98" s="13"/>
      <c r="U98" s="11"/>
    </row>
    <row r="99">
      <c r="A99" s="8"/>
      <c r="B99" s="19"/>
      <c r="C99" s="19"/>
      <c r="J99" s="13"/>
      <c r="K99" s="13"/>
      <c r="L99" s="13"/>
      <c r="M99" s="13"/>
      <c r="N99" s="13"/>
      <c r="O99" s="13"/>
      <c r="P99" s="13"/>
      <c r="Q99" s="13"/>
      <c r="R99" s="13"/>
      <c r="U99" s="11"/>
    </row>
    <row r="100">
      <c r="A100" s="8"/>
      <c r="B100" s="19"/>
      <c r="C100" s="19"/>
      <c r="J100" s="13"/>
      <c r="K100" s="13"/>
      <c r="L100" s="13"/>
      <c r="M100" s="13"/>
      <c r="N100" s="13"/>
      <c r="O100" s="13"/>
      <c r="P100" s="13"/>
      <c r="Q100" s="13"/>
      <c r="R100" s="13"/>
      <c r="U100" s="11"/>
    </row>
    <row r="101">
      <c r="A101" s="8"/>
      <c r="B101" s="19"/>
      <c r="C101" s="19"/>
      <c r="J101" s="13"/>
      <c r="K101" s="13"/>
      <c r="L101" s="13"/>
      <c r="M101" s="13"/>
      <c r="N101" s="13"/>
      <c r="O101" s="13"/>
      <c r="P101" s="13"/>
      <c r="Q101" s="13"/>
      <c r="R101" s="13"/>
      <c r="U101" s="11"/>
    </row>
    <row r="102">
      <c r="A102" s="8"/>
      <c r="B102" s="19"/>
      <c r="C102" s="19"/>
      <c r="J102" s="13"/>
      <c r="K102" s="13"/>
      <c r="L102" s="13"/>
      <c r="M102" s="13"/>
      <c r="N102" s="13"/>
      <c r="O102" s="13"/>
      <c r="P102" s="13"/>
      <c r="Q102" s="13"/>
      <c r="R102" s="13"/>
      <c r="U102" s="11"/>
    </row>
    <row r="103">
      <c r="A103" s="8"/>
      <c r="B103" s="19"/>
      <c r="C103" s="19"/>
      <c r="J103" s="13"/>
      <c r="K103" s="13"/>
      <c r="L103" s="13"/>
      <c r="M103" s="13"/>
      <c r="N103" s="13"/>
      <c r="O103" s="13"/>
      <c r="P103" s="13"/>
      <c r="Q103" s="13"/>
      <c r="R103" s="13"/>
      <c r="U103" s="11"/>
    </row>
    <row r="104">
      <c r="A104" s="8"/>
      <c r="B104" s="19"/>
      <c r="C104" s="19"/>
      <c r="J104" s="13"/>
      <c r="K104" s="13"/>
      <c r="L104" s="13"/>
      <c r="M104" s="13"/>
      <c r="N104" s="13"/>
      <c r="O104" s="13"/>
      <c r="P104" s="13"/>
      <c r="Q104" s="13"/>
      <c r="R104" s="13"/>
      <c r="U104" s="11"/>
    </row>
    <row r="105">
      <c r="A105" s="8"/>
      <c r="B105" s="19"/>
      <c r="C105" s="19"/>
      <c r="J105" s="13"/>
      <c r="K105" s="13"/>
      <c r="L105" s="13"/>
      <c r="M105" s="13"/>
      <c r="N105" s="13"/>
      <c r="O105" s="13"/>
      <c r="P105" s="13"/>
      <c r="Q105" s="13"/>
      <c r="R105" s="13"/>
      <c r="U105" s="11"/>
    </row>
    <row r="106">
      <c r="A106" s="8"/>
      <c r="B106" s="19"/>
      <c r="C106" s="19"/>
      <c r="J106" s="13"/>
      <c r="K106" s="13"/>
      <c r="L106" s="13"/>
      <c r="M106" s="13"/>
      <c r="N106" s="13"/>
      <c r="O106" s="13"/>
      <c r="P106" s="13"/>
      <c r="Q106" s="13"/>
      <c r="R106" s="13"/>
      <c r="U106" s="11"/>
    </row>
    <row r="107">
      <c r="A107" s="8"/>
      <c r="B107" s="19"/>
      <c r="C107" s="19"/>
      <c r="J107" s="13"/>
      <c r="K107" s="13"/>
      <c r="L107" s="13"/>
      <c r="M107" s="13"/>
      <c r="N107" s="13"/>
      <c r="O107" s="13"/>
      <c r="P107" s="13"/>
      <c r="Q107" s="13"/>
      <c r="R107" s="13"/>
      <c r="U107" s="11"/>
    </row>
    <row r="108">
      <c r="A108" s="8"/>
      <c r="B108" s="19"/>
      <c r="C108" s="19"/>
      <c r="J108" s="13"/>
      <c r="K108" s="13"/>
      <c r="L108" s="13"/>
      <c r="M108" s="13"/>
      <c r="N108" s="13"/>
      <c r="O108" s="13"/>
      <c r="P108" s="13"/>
      <c r="Q108" s="13"/>
      <c r="R108" s="13"/>
      <c r="U108" s="11"/>
    </row>
    <row r="109">
      <c r="A109" s="8"/>
      <c r="B109" s="19"/>
      <c r="C109" s="19"/>
      <c r="J109" s="13"/>
      <c r="K109" s="13"/>
      <c r="L109" s="13"/>
      <c r="M109" s="13"/>
      <c r="N109" s="13"/>
      <c r="O109" s="13"/>
      <c r="P109" s="13"/>
      <c r="Q109" s="13"/>
      <c r="R109" s="13"/>
      <c r="U109" s="11"/>
    </row>
    <row r="110">
      <c r="A110" s="8"/>
      <c r="B110" s="19"/>
      <c r="C110" s="19"/>
      <c r="J110" s="13"/>
      <c r="K110" s="13"/>
      <c r="L110" s="13"/>
      <c r="M110" s="13"/>
      <c r="N110" s="13"/>
      <c r="O110" s="13"/>
      <c r="P110" s="13"/>
      <c r="Q110" s="13"/>
      <c r="R110" s="13"/>
      <c r="U110" s="11"/>
    </row>
    <row r="111">
      <c r="A111" s="8"/>
      <c r="B111" s="19"/>
      <c r="C111" s="19"/>
      <c r="J111" s="13"/>
      <c r="K111" s="13"/>
      <c r="L111" s="13"/>
      <c r="M111" s="13"/>
      <c r="N111" s="13"/>
      <c r="O111" s="13"/>
      <c r="P111" s="13"/>
      <c r="Q111" s="13"/>
      <c r="R111" s="13"/>
      <c r="U111" s="11"/>
    </row>
    <row r="112">
      <c r="A112" s="8"/>
      <c r="B112" s="19"/>
      <c r="C112" s="19"/>
      <c r="J112" s="13"/>
      <c r="K112" s="13"/>
      <c r="L112" s="13"/>
      <c r="M112" s="13"/>
      <c r="N112" s="13"/>
      <c r="O112" s="13"/>
      <c r="P112" s="13"/>
      <c r="Q112" s="13"/>
      <c r="R112" s="13"/>
      <c r="U112" s="11"/>
    </row>
    <row r="113">
      <c r="A113" s="8"/>
      <c r="B113" s="19"/>
      <c r="C113" s="19"/>
      <c r="J113" s="13"/>
      <c r="K113" s="13"/>
      <c r="L113" s="13"/>
      <c r="M113" s="13"/>
      <c r="N113" s="13"/>
      <c r="O113" s="13"/>
      <c r="P113" s="13"/>
      <c r="Q113" s="13"/>
      <c r="R113" s="13"/>
      <c r="U113" s="11"/>
    </row>
    <row r="114">
      <c r="A114" s="8"/>
      <c r="B114" s="19"/>
      <c r="C114" s="19"/>
      <c r="J114" s="13"/>
      <c r="K114" s="13"/>
      <c r="L114" s="13"/>
      <c r="M114" s="13"/>
      <c r="N114" s="13"/>
      <c r="O114" s="13"/>
      <c r="P114" s="13"/>
      <c r="Q114" s="13"/>
      <c r="R114" s="13"/>
      <c r="U114" s="11"/>
    </row>
    <row r="115">
      <c r="A115" s="8"/>
      <c r="B115" s="19"/>
      <c r="C115" s="19"/>
      <c r="J115" s="13"/>
      <c r="K115" s="13"/>
      <c r="L115" s="13"/>
      <c r="M115" s="13"/>
      <c r="N115" s="13"/>
      <c r="O115" s="13"/>
      <c r="P115" s="13"/>
      <c r="Q115" s="13"/>
      <c r="R115" s="13"/>
      <c r="U115" s="11"/>
    </row>
    <row r="116">
      <c r="A116" s="8"/>
      <c r="B116" s="19"/>
      <c r="C116" s="19"/>
      <c r="J116" s="13"/>
      <c r="K116" s="13"/>
      <c r="L116" s="13"/>
      <c r="M116" s="13"/>
      <c r="N116" s="13"/>
      <c r="O116" s="13"/>
      <c r="P116" s="13"/>
      <c r="Q116" s="13"/>
      <c r="R116" s="13"/>
      <c r="U116" s="11"/>
    </row>
    <row r="117">
      <c r="A117" s="8"/>
      <c r="B117" s="19"/>
      <c r="C117" s="19"/>
      <c r="J117" s="13"/>
      <c r="K117" s="13"/>
      <c r="L117" s="13"/>
      <c r="M117" s="13"/>
      <c r="N117" s="13"/>
      <c r="O117" s="13"/>
      <c r="P117" s="13"/>
      <c r="Q117" s="13"/>
      <c r="R117" s="13"/>
      <c r="U117" s="11"/>
    </row>
    <row r="118">
      <c r="A118" s="8"/>
      <c r="B118" s="19"/>
      <c r="C118" s="19"/>
      <c r="J118" s="13"/>
      <c r="K118" s="13"/>
      <c r="L118" s="13"/>
      <c r="M118" s="13"/>
      <c r="N118" s="13"/>
      <c r="O118" s="13"/>
      <c r="P118" s="13"/>
      <c r="Q118" s="13"/>
      <c r="R118" s="13"/>
      <c r="U118" s="11"/>
    </row>
    <row r="119">
      <c r="A119" s="8"/>
      <c r="B119" s="19"/>
      <c r="C119" s="19"/>
      <c r="J119" s="13"/>
      <c r="K119" s="13"/>
      <c r="L119" s="13"/>
      <c r="M119" s="13"/>
      <c r="N119" s="13"/>
      <c r="O119" s="13"/>
      <c r="P119" s="13"/>
      <c r="Q119" s="13"/>
      <c r="R119" s="13"/>
      <c r="U119" s="11"/>
    </row>
    <row r="120">
      <c r="A120" s="8"/>
      <c r="B120" s="19"/>
      <c r="C120" s="19"/>
      <c r="J120" s="13"/>
      <c r="K120" s="13"/>
      <c r="L120" s="13"/>
      <c r="M120" s="13"/>
      <c r="N120" s="13"/>
      <c r="O120" s="13"/>
      <c r="P120" s="13"/>
      <c r="Q120" s="13"/>
      <c r="R120" s="13"/>
      <c r="U120" s="11"/>
    </row>
    <row r="121">
      <c r="A121" s="8"/>
      <c r="B121" s="19"/>
      <c r="C121" s="19"/>
      <c r="J121" s="13"/>
      <c r="K121" s="13"/>
      <c r="L121" s="13"/>
      <c r="M121" s="13"/>
      <c r="N121" s="13"/>
      <c r="O121" s="13"/>
      <c r="P121" s="13"/>
      <c r="Q121" s="13"/>
      <c r="R121" s="13"/>
      <c r="U121" s="11"/>
    </row>
    <row r="122">
      <c r="A122" s="8"/>
      <c r="B122" s="19"/>
      <c r="C122" s="19"/>
      <c r="J122" s="13"/>
      <c r="K122" s="13"/>
      <c r="L122" s="13"/>
      <c r="M122" s="13"/>
      <c r="N122" s="13"/>
      <c r="O122" s="13"/>
      <c r="P122" s="13"/>
      <c r="Q122" s="13"/>
      <c r="R122" s="13"/>
      <c r="U122" s="11"/>
    </row>
    <row r="123">
      <c r="A123" s="8"/>
      <c r="B123" s="19"/>
      <c r="C123" s="19"/>
      <c r="J123" s="13"/>
      <c r="K123" s="13"/>
      <c r="L123" s="13"/>
      <c r="M123" s="13"/>
      <c r="N123" s="13"/>
      <c r="O123" s="13"/>
      <c r="P123" s="13"/>
      <c r="Q123" s="13"/>
      <c r="R123" s="13"/>
      <c r="U123" s="11"/>
    </row>
    <row r="124">
      <c r="A124" s="8"/>
      <c r="B124" s="19"/>
      <c r="C124" s="19"/>
      <c r="J124" s="13"/>
      <c r="K124" s="13"/>
      <c r="L124" s="13"/>
      <c r="M124" s="13"/>
      <c r="N124" s="13"/>
      <c r="O124" s="13"/>
      <c r="P124" s="13"/>
      <c r="Q124" s="13"/>
      <c r="R124" s="13"/>
      <c r="U124" s="11"/>
    </row>
    <row r="125">
      <c r="A125" s="8"/>
      <c r="B125" s="19"/>
      <c r="C125" s="19"/>
      <c r="J125" s="13"/>
      <c r="K125" s="13"/>
      <c r="L125" s="13"/>
      <c r="M125" s="13"/>
      <c r="N125" s="13"/>
      <c r="O125" s="13"/>
      <c r="P125" s="13"/>
      <c r="Q125" s="13"/>
      <c r="R125" s="13"/>
      <c r="U125" s="11"/>
    </row>
    <row r="126">
      <c r="A126" s="8"/>
      <c r="B126" s="19"/>
      <c r="C126" s="19"/>
      <c r="J126" s="13"/>
      <c r="K126" s="13"/>
      <c r="L126" s="13"/>
      <c r="M126" s="13"/>
      <c r="N126" s="13"/>
      <c r="O126" s="13"/>
      <c r="P126" s="13"/>
      <c r="Q126" s="13"/>
      <c r="R126" s="13"/>
      <c r="U126" s="11"/>
    </row>
    <row r="127">
      <c r="A127" s="8"/>
      <c r="B127" s="19"/>
      <c r="C127" s="19"/>
      <c r="J127" s="13"/>
      <c r="K127" s="13"/>
      <c r="L127" s="13"/>
      <c r="M127" s="13"/>
      <c r="N127" s="13"/>
      <c r="O127" s="13"/>
      <c r="P127" s="13"/>
      <c r="Q127" s="13"/>
      <c r="R127" s="13"/>
      <c r="U127" s="11"/>
    </row>
    <row r="128">
      <c r="A128" s="8"/>
      <c r="B128" s="19"/>
      <c r="C128" s="19"/>
      <c r="J128" s="13"/>
      <c r="K128" s="13"/>
      <c r="L128" s="13"/>
      <c r="M128" s="13"/>
      <c r="N128" s="13"/>
      <c r="O128" s="13"/>
      <c r="P128" s="13"/>
      <c r="Q128" s="13"/>
      <c r="R128" s="13"/>
      <c r="U128" s="11"/>
    </row>
    <row r="129">
      <c r="A129" s="8"/>
      <c r="B129" s="19"/>
      <c r="C129" s="19"/>
      <c r="J129" s="13"/>
      <c r="K129" s="13"/>
      <c r="L129" s="13"/>
      <c r="M129" s="13"/>
      <c r="N129" s="13"/>
      <c r="O129" s="13"/>
      <c r="P129" s="13"/>
      <c r="Q129" s="13"/>
      <c r="R129" s="13"/>
      <c r="U129" s="11"/>
    </row>
    <row r="130">
      <c r="A130" s="8"/>
      <c r="B130" s="19"/>
      <c r="C130" s="19"/>
      <c r="J130" s="13"/>
      <c r="K130" s="13"/>
      <c r="L130" s="13"/>
      <c r="M130" s="13"/>
      <c r="N130" s="13"/>
      <c r="O130" s="13"/>
      <c r="P130" s="13"/>
      <c r="Q130" s="13"/>
      <c r="R130" s="13"/>
      <c r="U130" s="11"/>
    </row>
    <row r="131">
      <c r="A131" s="8"/>
      <c r="B131" s="19"/>
      <c r="C131" s="19"/>
      <c r="J131" s="13"/>
      <c r="K131" s="13"/>
      <c r="L131" s="13"/>
      <c r="M131" s="13"/>
      <c r="N131" s="13"/>
      <c r="O131" s="13"/>
      <c r="P131" s="13"/>
      <c r="Q131" s="13"/>
      <c r="R131" s="13"/>
      <c r="U131" s="11"/>
    </row>
    <row r="132">
      <c r="A132" s="8"/>
      <c r="B132" s="19"/>
      <c r="C132" s="19"/>
      <c r="J132" s="13"/>
      <c r="K132" s="13"/>
      <c r="L132" s="13"/>
      <c r="M132" s="13"/>
      <c r="N132" s="13"/>
      <c r="O132" s="13"/>
      <c r="P132" s="13"/>
      <c r="Q132" s="13"/>
      <c r="R132" s="13"/>
      <c r="U132" s="11"/>
    </row>
    <row r="133">
      <c r="A133" s="8"/>
      <c r="B133" s="19"/>
      <c r="C133" s="19"/>
      <c r="J133" s="13"/>
      <c r="K133" s="13"/>
      <c r="L133" s="13"/>
      <c r="M133" s="13"/>
      <c r="N133" s="13"/>
      <c r="O133" s="13"/>
      <c r="P133" s="13"/>
      <c r="Q133" s="13"/>
      <c r="R133" s="13"/>
      <c r="U133" s="11"/>
    </row>
    <row r="134">
      <c r="A134" s="8"/>
      <c r="B134" s="19"/>
      <c r="C134" s="19"/>
      <c r="J134" s="13"/>
      <c r="K134" s="13"/>
      <c r="L134" s="13"/>
      <c r="M134" s="13"/>
      <c r="N134" s="13"/>
      <c r="O134" s="13"/>
      <c r="P134" s="13"/>
      <c r="Q134" s="13"/>
      <c r="R134" s="13"/>
      <c r="U134" s="11"/>
    </row>
    <row r="135">
      <c r="A135" s="8"/>
      <c r="B135" s="19"/>
      <c r="C135" s="19"/>
      <c r="J135" s="13"/>
      <c r="K135" s="13"/>
      <c r="L135" s="13"/>
      <c r="M135" s="13"/>
      <c r="N135" s="13"/>
      <c r="O135" s="13"/>
      <c r="P135" s="13"/>
      <c r="Q135" s="13"/>
      <c r="R135" s="13"/>
      <c r="U135" s="11"/>
    </row>
    <row r="136">
      <c r="A136" s="8"/>
      <c r="B136" s="19"/>
      <c r="C136" s="19"/>
      <c r="J136" s="13"/>
      <c r="K136" s="13"/>
      <c r="L136" s="13"/>
      <c r="M136" s="13"/>
      <c r="N136" s="13"/>
      <c r="O136" s="13"/>
      <c r="P136" s="13"/>
      <c r="Q136" s="13"/>
      <c r="R136" s="13"/>
      <c r="U136" s="11"/>
    </row>
    <row r="137">
      <c r="A137" s="8"/>
      <c r="B137" s="19"/>
      <c r="C137" s="19"/>
      <c r="J137" s="13"/>
      <c r="K137" s="13"/>
      <c r="L137" s="13"/>
      <c r="M137" s="13"/>
      <c r="N137" s="13"/>
      <c r="O137" s="13"/>
      <c r="P137" s="13"/>
      <c r="Q137" s="13"/>
      <c r="R137" s="13"/>
      <c r="U137" s="11"/>
    </row>
    <row r="138">
      <c r="A138" s="8"/>
      <c r="B138" s="19"/>
      <c r="C138" s="19"/>
      <c r="J138" s="13"/>
      <c r="K138" s="13"/>
      <c r="L138" s="13"/>
      <c r="M138" s="13"/>
      <c r="N138" s="13"/>
      <c r="O138" s="13"/>
      <c r="P138" s="13"/>
      <c r="Q138" s="13"/>
      <c r="R138" s="13"/>
      <c r="U138" s="11"/>
    </row>
    <row r="139">
      <c r="A139" s="8"/>
      <c r="B139" s="19"/>
      <c r="C139" s="19"/>
      <c r="J139" s="13"/>
      <c r="K139" s="13"/>
      <c r="L139" s="13"/>
      <c r="M139" s="13"/>
      <c r="N139" s="13"/>
      <c r="O139" s="13"/>
      <c r="P139" s="13"/>
      <c r="Q139" s="13"/>
      <c r="R139" s="13"/>
      <c r="U139" s="11"/>
    </row>
    <row r="140">
      <c r="A140" s="8"/>
      <c r="B140" s="19"/>
      <c r="C140" s="19"/>
      <c r="J140" s="13"/>
      <c r="K140" s="13"/>
      <c r="L140" s="13"/>
      <c r="M140" s="13"/>
      <c r="N140" s="13"/>
      <c r="O140" s="13"/>
      <c r="P140" s="13"/>
      <c r="Q140" s="13"/>
      <c r="R140" s="13"/>
      <c r="U140" s="11"/>
    </row>
    <row r="141">
      <c r="A141" s="8"/>
      <c r="B141" s="19"/>
      <c r="C141" s="19"/>
      <c r="J141" s="13"/>
      <c r="K141" s="13"/>
      <c r="L141" s="13"/>
      <c r="M141" s="13"/>
      <c r="N141" s="13"/>
      <c r="O141" s="13"/>
      <c r="P141" s="13"/>
      <c r="Q141" s="13"/>
      <c r="R141" s="13"/>
      <c r="U141" s="11"/>
    </row>
    <row r="142">
      <c r="A142" s="8"/>
      <c r="B142" s="19"/>
      <c r="C142" s="19"/>
      <c r="J142" s="13"/>
      <c r="K142" s="13"/>
      <c r="L142" s="13"/>
      <c r="M142" s="13"/>
      <c r="N142" s="13"/>
      <c r="O142" s="13"/>
      <c r="P142" s="13"/>
      <c r="Q142" s="13"/>
      <c r="R142" s="13"/>
      <c r="U142" s="11"/>
    </row>
    <row r="143">
      <c r="A143" s="8"/>
      <c r="B143" s="19"/>
      <c r="C143" s="19"/>
      <c r="J143" s="13"/>
      <c r="K143" s="13"/>
      <c r="L143" s="13"/>
      <c r="M143" s="13"/>
      <c r="N143" s="13"/>
      <c r="O143" s="13"/>
      <c r="P143" s="13"/>
      <c r="Q143" s="13"/>
      <c r="R143" s="13"/>
      <c r="U143" s="11"/>
    </row>
    <row r="144">
      <c r="A144" s="8"/>
      <c r="B144" s="19"/>
      <c r="C144" s="19"/>
      <c r="J144" s="13"/>
      <c r="K144" s="13"/>
      <c r="L144" s="13"/>
      <c r="M144" s="13"/>
      <c r="N144" s="13"/>
      <c r="O144" s="13"/>
      <c r="P144" s="13"/>
      <c r="Q144" s="13"/>
      <c r="R144" s="13"/>
      <c r="U144" s="11"/>
    </row>
    <row r="145">
      <c r="A145" s="8"/>
      <c r="B145" s="19"/>
      <c r="C145" s="19"/>
      <c r="J145" s="13"/>
      <c r="K145" s="13"/>
      <c r="L145" s="13"/>
      <c r="M145" s="13"/>
      <c r="N145" s="13"/>
      <c r="O145" s="13"/>
      <c r="P145" s="13"/>
      <c r="Q145" s="13"/>
      <c r="R145" s="13"/>
      <c r="U145" s="11"/>
    </row>
    <row r="146">
      <c r="A146" s="8"/>
      <c r="B146" s="19"/>
      <c r="C146" s="19"/>
      <c r="J146" s="13"/>
      <c r="K146" s="13"/>
      <c r="L146" s="13"/>
      <c r="M146" s="13"/>
      <c r="N146" s="13"/>
      <c r="O146" s="13"/>
      <c r="P146" s="13"/>
      <c r="Q146" s="13"/>
      <c r="R146" s="13"/>
      <c r="U146" s="11"/>
    </row>
    <row r="147">
      <c r="A147" s="8"/>
      <c r="B147" s="19"/>
      <c r="C147" s="19"/>
      <c r="J147" s="13"/>
      <c r="K147" s="13"/>
      <c r="L147" s="13"/>
      <c r="M147" s="13"/>
      <c r="N147" s="13"/>
      <c r="O147" s="13"/>
      <c r="P147" s="13"/>
      <c r="Q147" s="13"/>
      <c r="R147" s="13"/>
      <c r="U147" s="11"/>
    </row>
    <row r="148">
      <c r="A148" s="8"/>
      <c r="B148" s="19"/>
      <c r="C148" s="19"/>
      <c r="J148" s="13"/>
      <c r="K148" s="13"/>
      <c r="L148" s="13"/>
      <c r="M148" s="13"/>
      <c r="N148" s="13"/>
      <c r="O148" s="13"/>
      <c r="P148" s="13"/>
      <c r="Q148" s="13"/>
      <c r="R148" s="13"/>
      <c r="U148" s="11"/>
    </row>
    <row r="149">
      <c r="A149" s="8"/>
      <c r="B149" s="19"/>
      <c r="C149" s="19"/>
      <c r="J149" s="13"/>
      <c r="K149" s="13"/>
      <c r="L149" s="13"/>
      <c r="M149" s="13"/>
      <c r="N149" s="13"/>
      <c r="O149" s="13"/>
      <c r="P149" s="13"/>
      <c r="Q149" s="13"/>
      <c r="R149" s="13"/>
      <c r="U149" s="11"/>
    </row>
    <row r="150">
      <c r="A150" s="8"/>
      <c r="B150" s="19"/>
      <c r="C150" s="19"/>
      <c r="J150" s="13"/>
      <c r="K150" s="13"/>
      <c r="L150" s="13"/>
      <c r="M150" s="13"/>
      <c r="N150" s="13"/>
      <c r="O150" s="13"/>
      <c r="P150" s="13"/>
      <c r="Q150" s="13"/>
      <c r="R150" s="13"/>
      <c r="U150" s="11"/>
    </row>
    <row r="151">
      <c r="A151" s="8"/>
      <c r="B151" s="19"/>
      <c r="C151" s="19"/>
      <c r="J151" s="13"/>
      <c r="K151" s="13"/>
      <c r="L151" s="13"/>
      <c r="M151" s="13"/>
      <c r="N151" s="13"/>
      <c r="O151" s="13"/>
      <c r="P151" s="13"/>
      <c r="Q151" s="13"/>
      <c r="R151" s="13"/>
      <c r="U151" s="11"/>
    </row>
    <row r="152">
      <c r="A152" s="8"/>
      <c r="B152" s="19"/>
      <c r="C152" s="19"/>
      <c r="J152" s="13"/>
      <c r="K152" s="13"/>
      <c r="L152" s="13"/>
      <c r="M152" s="13"/>
      <c r="N152" s="13"/>
      <c r="O152" s="13"/>
      <c r="P152" s="13"/>
      <c r="Q152" s="13"/>
      <c r="R152" s="13"/>
      <c r="U152" s="11"/>
    </row>
    <row r="153">
      <c r="A153" s="8"/>
      <c r="B153" s="19"/>
      <c r="C153" s="19"/>
      <c r="J153" s="13"/>
      <c r="K153" s="13"/>
      <c r="L153" s="13"/>
      <c r="M153" s="13"/>
      <c r="N153" s="13"/>
      <c r="O153" s="13"/>
      <c r="P153" s="13"/>
      <c r="Q153" s="13"/>
      <c r="R153" s="13"/>
      <c r="U153" s="11"/>
    </row>
    <row r="154">
      <c r="A154" s="8"/>
      <c r="B154" s="19"/>
      <c r="C154" s="19"/>
      <c r="J154" s="13"/>
      <c r="K154" s="13"/>
      <c r="L154" s="13"/>
      <c r="M154" s="13"/>
      <c r="N154" s="13"/>
      <c r="O154" s="13"/>
      <c r="P154" s="13"/>
      <c r="Q154" s="13"/>
      <c r="R154" s="13"/>
      <c r="U154" s="11"/>
    </row>
    <row r="155">
      <c r="A155" s="8"/>
      <c r="B155" s="19"/>
      <c r="C155" s="19"/>
      <c r="J155" s="13"/>
      <c r="K155" s="13"/>
      <c r="L155" s="13"/>
      <c r="M155" s="13"/>
      <c r="N155" s="13"/>
      <c r="O155" s="13"/>
      <c r="P155" s="13"/>
      <c r="Q155" s="13"/>
      <c r="R155" s="13"/>
      <c r="U155" s="11"/>
    </row>
    <row r="156">
      <c r="A156" s="8"/>
      <c r="B156" s="19"/>
      <c r="C156" s="19"/>
      <c r="J156" s="13"/>
      <c r="K156" s="13"/>
      <c r="L156" s="13"/>
      <c r="M156" s="13"/>
      <c r="N156" s="13"/>
      <c r="O156" s="13"/>
      <c r="P156" s="13"/>
      <c r="Q156" s="13"/>
      <c r="R156" s="13"/>
      <c r="U156" s="11"/>
    </row>
    <row r="157">
      <c r="A157" s="8"/>
      <c r="B157" s="19"/>
      <c r="C157" s="19"/>
      <c r="J157" s="13"/>
      <c r="K157" s="13"/>
      <c r="L157" s="13"/>
      <c r="M157" s="13"/>
      <c r="N157" s="13"/>
      <c r="O157" s="13"/>
      <c r="P157" s="13"/>
      <c r="Q157" s="13"/>
      <c r="R157" s="13"/>
      <c r="U157" s="11"/>
    </row>
    <row r="158">
      <c r="A158" s="8"/>
      <c r="B158" s="19"/>
      <c r="C158" s="19"/>
      <c r="J158" s="13"/>
      <c r="K158" s="13"/>
      <c r="L158" s="13"/>
      <c r="M158" s="13"/>
      <c r="N158" s="13"/>
      <c r="O158" s="13"/>
      <c r="P158" s="13"/>
      <c r="Q158" s="13"/>
      <c r="R158" s="13"/>
      <c r="U158" s="11"/>
    </row>
    <row r="159">
      <c r="A159" s="8"/>
      <c r="B159" s="19"/>
      <c r="C159" s="19"/>
      <c r="J159" s="13"/>
      <c r="K159" s="13"/>
      <c r="L159" s="13"/>
      <c r="M159" s="13"/>
      <c r="N159" s="13"/>
      <c r="O159" s="13"/>
      <c r="P159" s="13"/>
      <c r="Q159" s="13"/>
      <c r="R159" s="13"/>
      <c r="U159" s="11"/>
    </row>
    <row r="160">
      <c r="A160" s="8"/>
      <c r="B160" s="19"/>
      <c r="C160" s="19"/>
      <c r="J160" s="13"/>
      <c r="K160" s="13"/>
      <c r="L160" s="13"/>
      <c r="M160" s="13"/>
      <c r="N160" s="13"/>
      <c r="O160" s="13"/>
      <c r="P160" s="13"/>
      <c r="Q160" s="13"/>
      <c r="R160" s="13"/>
      <c r="U160" s="11"/>
    </row>
    <row r="161">
      <c r="A161" s="8"/>
      <c r="B161" s="19"/>
      <c r="C161" s="19"/>
      <c r="J161" s="13"/>
      <c r="K161" s="13"/>
      <c r="L161" s="13"/>
      <c r="M161" s="13"/>
      <c r="N161" s="13"/>
      <c r="O161" s="13"/>
      <c r="P161" s="13"/>
      <c r="Q161" s="13"/>
      <c r="R161" s="13"/>
      <c r="U161" s="11"/>
    </row>
    <row r="162">
      <c r="A162" s="8"/>
      <c r="B162" s="19"/>
      <c r="C162" s="19"/>
      <c r="J162" s="13"/>
      <c r="K162" s="13"/>
      <c r="L162" s="13"/>
      <c r="M162" s="13"/>
      <c r="N162" s="13"/>
      <c r="O162" s="13"/>
      <c r="P162" s="13"/>
      <c r="Q162" s="13"/>
      <c r="R162" s="13"/>
      <c r="U162" s="11"/>
    </row>
    <row r="163">
      <c r="A163" s="8"/>
      <c r="B163" s="19"/>
      <c r="C163" s="19"/>
      <c r="J163" s="13"/>
      <c r="K163" s="13"/>
      <c r="L163" s="13"/>
      <c r="M163" s="13"/>
      <c r="N163" s="13"/>
      <c r="O163" s="13"/>
      <c r="P163" s="13"/>
      <c r="Q163" s="13"/>
      <c r="R163" s="13"/>
      <c r="U163" s="11"/>
    </row>
    <row r="164">
      <c r="A164" s="8"/>
      <c r="B164" s="19"/>
      <c r="C164" s="19"/>
      <c r="J164" s="13"/>
      <c r="K164" s="13"/>
      <c r="L164" s="13"/>
      <c r="M164" s="13"/>
      <c r="N164" s="13"/>
      <c r="O164" s="13"/>
      <c r="P164" s="13"/>
      <c r="Q164" s="13"/>
      <c r="R164" s="13"/>
      <c r="U164" s="11"/>
    </row>
    <row r="165">
      <c r="A165" s="8"/>
      <c r="B165" s="19"/>
      <c r="C165" s="19"/>
      <c r="J165" s="13"/>
      <c r="K165" s="13"/>
      <c r="L165" s="13"/>
      <c r="M165" s="13"/>
      <c r="N165" s="13"/>
      <c r="O165" s="13"/>
      <c r="P165" s="13"/>
      <c r="Q165" s="13"/>
      <c r="R165" s="13"/>
      <c r="U165" s="11"/>
    </row>
    <row r="166">
      <c r="A166" s="8"/>
      <c r="B166" s="19"/>
      <c r="C166" s="19"/>
      <c r="J166" s="13"/>
      <c r="K166" s="13"/>
      <c r="L166" s="13"/>
      <c r="M166" s="13"/>
      <c r="N166" s="13"/>
      <c r="O166" s="13"/>
      <c r="P166" s="13"/>
      <c r="Q166" s="13"/>
      <c r="R166" s="13"/>
      <c r="U166" s="11"/>
    </row>
    <row r="167">
      <c r="A167" s="8"/>
      <c r="B167" s="19"/>
      <c r="C167" s="19"/>
      <c r="J167" s="13"/>
      <c r="K167" s="13"/>
      <c r="L167" s="13"/>
      <c r="M167" s="13"/>
      <c r="N167" s="13"/>
      <c r="O167" s="13"/>
      <c r="P167" s="13"/>
      <c r="Q167" s="13"/>
      <c r="R167" s="13"/>
      <c r="U167" s="11"/>
    </row>
    <row r="168">
      <c r="A168" s="8"/>
      <c r="B168" s="19"/>
      <c r="C168" s="19"/>
      <c r="J168" s="13"/>
      <c r="K168" s="13"/>
      <c r="L168" s="13"/>
      <c r="M168" s="13"/>
      <c r="N168" s="13"/>
      <c r="O168" s="13"/>
      <c r="P168" s="13"/>
      <c r="Q168" s="13"/>
      <c r="R168" s="13"/>
      <c r="U168" s="11"/>
    </row>
    <row r="169">
      <c r="A169" s="8"/>
      <c r="B169" s="19"/>
      <c r="C169" s="19"/>
      <c r="J169" s="13"/>
      <c r="K169" s="13"/>
      <c r="L169" s="13"/>
      <c r="M169" s="13"/>
      <c r="N169" s="13"/>
      <c r="O169" s="13"/>
      <c r="P169" s="13"/>
      <c r="Q169" s="13"/>
      <c r="R169" s="13"/>
      <c r="U169" s="11"/>
    </row>
    <row r="170">
      <c r="A170" s="8"/>
      <c r="B170" s="19"/>
      <c r="C170" s="19"/>
      <c r="J170" s="13"/>
      <c r="K170" s="13"/>
      <c r="L170" s="13"/>
      <c r="M170" s="13"/>
      <c r="N170" s="13"/>
      <c r="O170" s="13"/>
      <c r="P170" s="13"/>
      <c r="Q170" s="13"/>
      <c r="R170" s="13"/>
      <c r="U170" s="11"/>
    </row>
    <row r="171">
      <c r="A171" s="8"/>
      <c r="B171" s="19"/>
      <c r="C171" s="19"/>
      <c r="J171" s="13"/>
      <c r="K171" s="13"/>
      <c r="L171" s="13"/>
      <c r="M171" s="13"/>
      <c r="N171" s="13"/>
      <c r="O171" s="13"/>
      <c r="P171" s="13"/>
      <c r="Q171" s="13"/>
      <c r="R171" s="13"/>
      <c r="U171" s="11"/>
    </row>
    <row r="172">
      <c r="A172" s="8"/>
      <c r="B172" s="19"/>
      <c r="C172" s="19"/>
      <c r="J172" s="13"/>
      <c r="K172" s="13"/>
      <c r="L172" s="13"/>
      <c r="M172" s="13"/>
      <c r="N172" s="13"/>
      <c r="O172" s="13"/>
      <c r="P172" s="13"/>
      <c r="Q172" s="13"/>
      <c r="R172" s="13"/>
      <c r="U172" s="11"/>
    </row>
    <row r="173">
      <c r="A173" s="8"/>
      <c r="B173" s="19"/>
      <c r="C173" s="19"/>
      <c r="J173" s="13"/>
      <c r="K173" s="13"/>
      <c r="L173" s="13"/>
      <c r="M173" s="13"/>
      <c r="N173" s="13"/>
      <c r="O173" s="13"/>
      <c r="P173" s="13"/>
      <c r="Q173" s="13"/>
      <c r="R173" s="13"/>
      <c r="U173" s="11"/>
    </row>
    <row r="174">
      <c r="A174" s="8"/>
      <c r="B174" s="19"/>
      <c r="C174" s="19"/>
      <c r="J174" s="13"/>
      <c r="K174" s="13"/>
      <c r="L174" s="13"/>
      <c r="M174" s="13"/>
      <c r="N174" s="13"/>
      <c r="O174" s="13"/>
      <c r="P174" s="13"/>
      <c r="Q174" s="13"/>
      <c r="R174" s="13"/>
      <c r="U174" s="11"/>
    </row>
    <row r="175">
      <c r="A175" s="8"/>
      <c r="B175" s="19"/>
      <c r="C175" s="19"/>
      <c r="J175" s="13"/>
      <c r="K175" s="13"/>
      <c r="L175" s="13"/>
      <c r="M175" s="13"/>
      <c r="N175" s="13"/>
      <c r="O175" s="13"/>
      <c r="P175" s="13"/>
      <c r="Q175" s="13"/>
      <c r="R175" s="13"/>
      <c r="U175" s="11"/>
    </row>
    <row r="176">
      <c r="A176" s="8"/>
      <c r="B176" s="19"/>
      <c r="C176" s="19"/>
      <c r="J176" s="13"/>
      <c r="K176" s="13"/>
      <c r="L176" s="13"/>
      <c r="M176" s="13"/>
      <c r="N176" s="13"/>
      <c r="O176" s="13"/>
      <c r="P176" s="13"/>
      <c r="Q176" s="13"/>
      <c r="R176" s="13"/>
      <c r="U176" s="11"/>
    </row>
    <row r="177">
      <c r="A177" s="8"/>
      <c r="B177" s="19"/>
      <c r="C177" s="19"/>
      <c r="J177" s="13"/>
      <c r="K177" s="13"/>
      <c r="L177" s="13"/>
      <c r="M177" s="13"/>
      <c r="N177" s="13"/>
      <c r="O177" s="13"/>
      <c r="P177" s="13"/>
      <c r="Q177" s="13"/>
      <c r="R177" s="13"/>
      <c r="U177" s="11"/>
    </row>
    <row r="178">
      <c r="A178" s="8"/>
      <c r="B178" s="19"/>
      <c r="C178" s="19"/>
      <c r="J178" s="13"/>
      <c r="K178" s="13"/>
      <c r="L178" s="13"/>
      <c r="M178" s="13"/>
      <c r="N178" s="13"/>
      <c r="O178" s="13"/>
      <c r="P178" s="13"/>
      <c r="Q178" s="13"/>
      <c r="R178" s="13"/>
      <c r="U178" s="11"/>
    </row>
    <row r="179">
      <c r="A179" s="8"/>
      <c r="B179" s="19"/>
      <c r="C179" s="19"/>
      <c r="J179" s="13"/>
      <c r="K179" s="13"/>
      <c r="L179" s="13"/>
      <c r="M179" s="13"/>
      <c r="N179" s="13"/>
      <c r="O179" s="13"/>
      <c r="P179" s="13"/>
      <c r="Q179" s="13"/>
      <c r="R179" s="13"/>
      <c r="U179" s="11"/>
    </row>
    <row r="180">
      <c r="A180" s="8"/>
      <c r="B180" s="19"/>
      <c r="C180" s="19"/>
      <c r="J180" s="13"/>
      <c r="K180" s="13"/>
      <c r="L180" s="13"/>
      <c r="M180" s="13"/>
      <c r="N180" s="13"/>
      <c r="O180" s="13"/>
      <c r="P180" s="13"/>
      <c r="Q180" s="13"/>
      <c r="R180" s="13"/>
      <c r="U180" s="11"/>
    </row>
    <row r="181">
      <c r="A181" s="8"/>
      <c r="B181" s="19"/>
      <c r="C181" s="19"/>
      <c r="J181" s="13"/>
      <c r="K181" s="13"/>
      <c r="L181" s="13"/>
      <c r="M181" s="13"/>
      <c r="N181" s="13"/>
      <c r="O181" s="13"/>
      <c r="P181" s="13"/>
      <c r="Q181" s="13"/>
      <c r="R181" s="13"/>
      <c r="U181" s="11"/>
    </row>
    <row r="182">
      <c r="A182" s="8"/>
      <c r="B182" s="19"/>
      <c r="C182" s="19"/>
      <c r="J182" s="13"/>
      <c r="K182" s="13"/>
      <c r="L182" s="13"/>
      <c r="M182" s="13"/>
      <c r="N182" s="13"/>
      <c r="O182" s="13"/>
      <c r="P182" s="13"/>
      <c r="Q182" s="13"/>
      <c r="R182" s="13"/>
      <c r="U182" s="11"/>
    </row>
    <row r="183">
      <c r="A183" s="8"/>
      <c r="B183" s="19"/>
      <c r="C183" s="19"/>
      <c r="J183" s="13"/>
      <c r="K183" s="13"/>
      <c r="L183" s="13"/>
      <c r="M183" s="13"/>
      <c r="N183" s="13"/>
      <c r="O183" s="13"/>
      <c r="P183" s="13"/>
      <c r="Q183" s="13"/>
      <c r="R183" s="13"/>
      <c r="U183" s="11"/>
    </row>
    <row r="184">
      <c r="A184" s="8"/>
      <c r="B184" s="19"/>
      <c r="C184" s="19"/>
      <c r="J184" s="13"/>
      <c r="K184" s="13"/>
      <c r="L184" s="13"/>
      <c r="M184" s="13"/>
      <c r="N184" s="13"/>
      <c r="O184" s="13"/>
      <c r="P184" s="13"/>
      <c r="Q184" s="13"/>
      <c r="R184" s="13"/>
      <c r="U184" s="11"/>
    </row>
    <row r="185">
      <c r="A185" s="8"/>
      <c r="B185" s="19"/>
      <c r="C185" s="19"/>
      <c r="J185" s="13"/>
      <c r="K185" s="13"/>
      <c r="L185" s="13"/>
      <c r="M185" s="13"/>
      <c r="N185" s="13"/>
      <c r="O185" s="13"/>
      <c r="P185" s="13"/>
      <c r="Q185" s="13"/>
      <c r="R185" s="13"/>
      <c r="U185" s="11"/>
    </row>
    <row r="186">
      <c r="A186" s="8"/>
      <c r="B186" s="19"/>
      <c r="C186" s="19"/>
      <c r="J186" s="13"/>
      <c r="K186" s="13"/>
      <c r="L186" s="13"/>
      <c r="M186" s="13"/>
      <c r="N186" s="13"/>
      <c r="O186" s="13"/>
      <c r="P186" s="13"/>
      <c r="Q186" s="13"/>
      <c r="R186" s="13"/>
      <c r="U186" s="11"/>
    </row>
    <row r="187">
      <c r="A187" s="8"/>
      <c r="B187" s="19"/>
      <c r="C187" s="19"/>
      <c r="J187" s="13"/>
      <c r="K187" s="13"/>
      <c r="L187" s="13"/>
      <c r="M187" s="13"/>
      <c r="N187" s="13"/>
      <c r="O187" s="13"/>
      <c r="P187" s="13"/>
      <c r="Q187" s="13"/>
      <c r="R187" s="13"/>
      <c r="U187" s="11"/>
    </row>
    <row r="188">
      <c r="A188" s="8"/>
      <c r="B188" s="19"/>
      <c r="C188" s="19"/>
      <c r="J188" s="13"/>
      <c r="K188" s="13"/>
      <c r="L188" s="13"/>
      <c r="M188" s="13"/>
      <c r="N188" s="13"/>
      <c r="O188" s="13"/>
      <c r="P188" s="13"/>
      <c r="Q188" s="13"/>
      <c r="R188" s="13"/>
      <c r="U188" s="11"/>
    </row>
    <row r="189">
      <c r="A189" s="8"/>
      <c r="B189" s="19"/>
      <c r="C189" s="19"/>
      <c r="J189" s="13"/>
      <c r="K189" s="13"/>
      <c r="L189" s="13"/>
      <c r="M189" s="13"/>
      <c r="N189" s="13"/>
      <c r="O189" s="13"/>
      <c r="P189" s="13"/>
      <c r="Q189" s="13"/>
      <c r="R189" s="13"/>
      <c r="U189" s="11"/>
    </row>
    <row r="190">
      <c r="A190" s="8"/>
      <c r="B190" s="19"/>
      <c r="C190" s="19"/>
      <c r="J190" s="13"/>
      <c r="K190" s="13"/>
      <c r="L190" s="13"/>
      <c r="M190" s="13"/>
      <c r="N190" s="13"/>
      <c r="O190" s="13"/>
      <c r="P190" s="13"/>
      <c r="Q190" s="13"/>
      <c r="R190" s="13"/>
      <c r="U190" s="11"/>
    </row>
    <row r="191">
      <c r="A191" s="8"/>
      <c r="B191" s="19"/>
      <c r="C191" s="19"/>
      <c r="J191" s="13"/>
      <c r="K191" s="13"/>
      <c r="L191" s="13"/>
      <c r="M191" s="13"/>
      <c r="N191" s="13"/>
      <c r="O191" s="13"/>
      <c r="P191" s="13"/>
      <c r="Q191" s="13"/>
      <c r="R191" s="13"/>
      <c r="U191" s="11"/>
    </row>
    <row r="192">
      <c r="A192" s="8"/>
      <c r="B192" s="19"/>
      <c r="C192" s="19"/>
      <c r="J192" s="13"/>
      <c r="K192" s="13"/>
      <c r="L192" s="13"/>
      <c r="M192" s="13"/>
      <c r="N192" s="13"/>
      <c r="O192" s="13"/>
      <c r="P192" s="13"/>
      <c r="Q192" s="13"/>
      <c r="R192" s="13"/>
      <c r="U192" s="11"/>
    </row>
    <row r="193">
      <c r="A193" s="8"/>
      <c r="B193" s="19"/>
      <c r="C193" s="19"/>
      <c r="J193" s="13"/>
      <c r="K193" s="13"/>
      <c r="L193" s="13"/>
      <c r="M193" s="13"/>
      <c r="N193" s="13"/>
      <c r="O193" s="13"/>
      <c r="P193" s="13"/>
      <c r="Q193" s="13"/>
      <c r="R193" s="13"/>
      <c r="U193" s="11"/>
    </row>
    <row r="194">
      <c r="A194" s="8"/>
      <c r="B194" s="19"/>
      <c r="C194" s="19"/>
      <c r="J194" s="13"/>
      <c r="K194" s="13"/>
      <c r="L194" s="13"/>
      <c r="M194" s="13"/>
      <c r="N194" s="13"/>
      <c r="O194" s="13"/>
      <c r="P194" s="13"/>
      <c r="Q194" s="13"/>
      <c r="R194" s="13"/>
      <c r="U194" s="11"/>
    </row>
    <row r="195">
      <c r="A195" s="8"/>
      <c r="B195" s="19"/>
      <c r="C195" s="19"/>
      <c r="J195" s="13"/>
      <c r="K195" s="13"/>
      <c r="L195" s="13"/>
      <c r="M195" s="13"/>
      <c r="N195" s="13"/>
      <c r="O195" s="13"/>
      <c r="P195" s="13"/>
      <c r="Q195" s="13"/>
      <c r="R195" s="13"/>
      <c r="U195" s="11"/>
    </row>
    <row r="196">
      <c r="A196" s="8"/>
      <c r="B196" s="19"/>
      <c r="C196" s="19"/>
      <c r="J196" s="13"/>
      <c r="K196" s="13"/>
      <c r="L196" s="13"/>
      <c r="M196" s="13"/>
      <c r="N196" s="13"/>
      <c r="O196" s="13"/>
      <c r="P196" s="13"/>
      <c r="Q196" s="13"/>
      <c r="R196" s="13"/>
      <c r="U196" s="11"/>
    </row>
    <row r="197">
      <c r="A197" s="8"/>
      <c r="B197" s="19"/>
      <c r="C197" s="19"/>
      <c r="J197" s="13"/>
      <c r="K197" s="13"/>
      <c r="L197" s="13"/>
      <c r="M197" s="13"/>
      <c r="N197" s="13"/>
      <c r="O197" s="13"/>
      <c r="P197" s="13"/>
      <c r="Q197" s="13"/>
      <c r="R197" s="13"/>
      <c r="U197" s="11"/>
    </row>
    <row r="198">
      <c r="A198" s="8"/>
      <c r="B198" s="19"/>
      <c r="C198" s="19"/>
      <c r="J198" s="13"/>
      <c r="K198" s="13"/>
      <c r="L198" s="13"/>
      <c r="M198" s="13"/>
      <c r="N198" s="13"/>
      <c r="O198" s="13"/>
      <c r="P198" s="13"/>
      <c r="Q198" s="13"/>
      <c r="R198" s="13"/>
      <c r="U198" s="11"/>
    </row>
    <row r="199">
      <c r="A199" s="8"/>
      <c r="B199" s="19"/>
      <c r="C199" s="19"/>
      <c r="J199" s="13"/>
      <c r="K199" s="13"/>
      <c r="L199" s="13"/>
      <c r="M199" s="13"/>
      <c r="N199" s="13"/>
      <c r="O199" s="13"/>
      <c r="P199" s="13"/>
      <c r="Q199" s="13"/>
      <c r="R199" s="13"/>
      <c r="U199" s="11"/>
    </row>
    <row r="200">
      <c r="A200" s="8"/>
      <c r="B200" s="19"/>
      <c r="C200" s="19"/>
      <c r="J200" s="13"/>
      <c r="K200" s="13"/>
      <c r="L200" s="13"/>
      <c r="M200" s="13"/>
      <c r="N200" s="13"/>
      <c r="O200" s="13"/>
      <c r="P200" s="13"/>
      <c r="Q200" s="13"/>
      <c r="R200" s="13"/>
      <c r="U200" s="11"/>
    </row>
    <row r="201">
      <c r="A201" s="8"/>
      <c r="B201" s="19"/>
      <c r="C201" s="19"/>
      <c r="J201" s="13"/>
      <c r="K201" s="13"/>
      <c r="L201" s="13"/>
      <c r="M201" s="13"/>
      <c r="N201" s="13"/>
      <c r="O201" s="13"/>
      <c r="P201" s="13"/>
      <c r="Q201" s="13"/>
      <c r="R201" s="13"/>
      <c r="U201" s="11"/>
    </row>
    <row r="202">
      <c r="A202" s="8"/>
      <c r="B202" s="19"/>
      <c r="C202" s="19"/>
      <c r="J202" s="13"/>
      <c r="K202" s="13"/>
      <c r="L202" s="13"/>
      <c r="M202" s="13"/>
      <c r="N202" s="13"/>
      <c r="O202" s="13"/>
      <c r="P202" s="13"/>
      <c r="Q202" s="13"/>
      <c r="R202" s="13"/>
      <c r="U202" s="11"/>
    </row>
    <row r="203">
      <c r="A203" s="8"/>
      <c r="B203" s="19"/>
      <c r="C203" s="19"/>
      <c r="J203" s="13"/>
      <c r="K203" s="13"/>
      <c r="L203" s="13"/>
      <c r="M203" s="13"/>
      <c r="N203" s="13"/>
      <c r="O203" s="13"/>
      <c r="P203" s="13"/>
      <c r="Q203" s="13"/>
      <c r="R203" s="13"/>
      <c r="U203" s="11"/>
    </row>
    <row r="204">
      <c r="A204" s="8"/>
      <c r="B204" s="19"/>
      <c r="C204" s="19"/>
      <c r="J204" s="13"/>
      <c r="K204" s="13"/>
      <c r="L204" s="13"/>
      <c r="M204" s="13"/>
      <c r="N204" s="13"/>
      <c r="O204" s="13"/>
      <c r="P204" s="13"/>
      <c r="Q204" s="13"/>
      <c r="R204" s="13"/>
      <c r="U204" s="11"/>
    </row>
    <row r="205">
      <c r="A205" s="8"/>
      <c r="B205" s="19"/>
      <c r="C205" s="19"/>
      <c r="J205" s="13"/>
      <c r="K205" s="13"/>
      <c r="L205" s="13"/>
      <c r="M205" s="13"/>
      <c r="N205" s="13"/>
      <c r="O205" s="13"/>
      <c r="P205" s="13"/>
      <c r="Q205" s="13"/>
      <c r="R205" s="13"/>
      <c r="U205" s="11"/>
    </row>
    <row r="206">
      <c r="A206" s="8"/>
      <c r="B206" s="19"/>
      <c r="C206" s="19"/>
      <c r="J206" s="13"/>
      <c r="K206" s="13"/>
      <c r="L206" s="13"/>
      <c r="M206" s="13"/>
      <c r="N206" s="13"/>
      <c r="O206" s="13"/>
      <c r="P206" s="13"/>
      <c r="Q206" s="13"/>
      <c r="R206" s="13"/>
      <c r="U206" s="11"/>
    </row>
    <row r="207">
      <c r="A207" s="8"/>
      <c r="B207" s="19"/>
      <c r="C207" s="19"/>
      <c r="J207" s="13"/>
      <c r="K207" s="13"/>
      <c r="L207" s="13"/>
      <c r="M207" s="13"/>
      <c r="N207" s="13"/>
      <c r="O207" s="13"/>
      <c r="P207" s="13"/>
      <c r="Q207" s="13"/>
      <c r="R207" s="13"/>
      <c r="U207" s="11"/>
    </row>
    <row r="208">
      <c r="A208" s="8"/>
      <c r="B208" s="19"/>
      <c r="C208" s="19"/>
      <c r="J208" s="13"/>
      <c r="K208" s="13"/>
      <c r="L208" s="13"/>
      <c r="M208" s="13"/>
      <c r="N208" s="13"/>
      <c r="O208" s="13"/>
      <c r="P208" s="13"/>
      <c r="Q208" s="13"/>
      <c r="R208" s="13"/>
      <c r="U208" s="11"/>
    </row>
    <row r="209">
      <c r="A209" s="8"/>
      <c r="B209" s="19"/>
      <c r="C209" s="19"/>
      <c r="J209" s="13"/>
      <c r="K209" s="13"/>
      <c r="L209" s="13"/>
      <c r="M209" s="13"/>
      <c r="N209" s="13"/>
      <c r="O209" s="13"/>
      <c r="P209" s="13"/>
      <c r="Q209" s="13"/>
      <c r="R209" s="13"/>
      <c r="U209" s="11"/>
    </row>
    <row r="210">
      <c r="A210" s="8"/>
      <c r="B210" s="19"/>
      <c r="C210" s="19"/>
      <c r="J210" s="13"/>
      <c r="K210" s="13"/>
      <c r="L210" s="13"/>
      <c r="M210" s="13"/>
      <c r="N210" s="13"/>
      <c r="O210" s="13"/>
      <c r="P210" s="13"/>
      <c r="Q210" s="13"/>
      <c r="R210" s="13"/>
      <c r="U210" s="11"/>
    </row>
    <row r="211">
      <c r="A211" s="8"/>
      <c r="B211" s="19"/>
      <c r="C211" s="19"/>
      <c r="J211" s="13"/>
      <c r="K211" s="13"/>
      <c r="L211" s="13"/>
      <c r="M211" s="13"/>
      <c r="N211" s="13"/>
      <c r="O211" s="13"/>
      <c r="P211" s="13"/>
      <c r="Q211" s="13"/>
      <c r="R211" s="13"/>
      <c r="U211" s="11"/>
    </row>
    <row r="212">
      <c r="A212" s="8"/>
      <c r="B212" s="19"/>
      <c r="C212" s="19"/>
      <c r="J212" s="13"/>
      <c r="K212" s="13"/>
      <c r="L212" s="13"/>
      <c r="M212" s="13"/>
      <c r="N212" s="13"/>
      <c r="O212" s="13"/>
      <c r="P212" s="13"/>
      <c r="Q212" s="13"/>
      <c r="R212" s="13"/>
      <c r="U212" s="11"/>
    </row>
    <row r="213">
      <c r="A213" s="8"/>
      <c r="B213" s="19"/>
      <c r="C213" s="19"/>
      <c r="J213" s="13"/>
      <c r="K213" s="13"/>
      <c r="L213" s="13"/>
      <c r="M213" s="13"/>
      <c r="N213" s="13"/>
      <c r="O213" s="13"/>
      <c r="P213" s="13"/>
      <c r="Q213" s="13"/>
      <c r="R213" s="13"/>
      <c r="U213" s="11"/>
    </row>
    <row r="214">
      <c r="A214" s="8"/>
      <c r="B214" s="19"/>
      <c r="C214" s="19"/>
      <c r="J214" s="13"/>
      <c r="K214" s="13"/>
      <c r="L214" s="13"/>
      <c r="M214" s="13"/>
      <c r="N214" s="13"/>
      <c r="O214" s="13"/>
      <c r="P214" s="13"/>
      <c r="Q214" s="13"/>
      <c r="R214" s="13"/>
      <c r="U214" s="11"/>
    </row>
    <row r="215">
      <c r="A215" s="8"/>
      <c r="B215" s="19"/>
      <c r="C215" s="19"/>
      <c r="J215" s="13"/>
      <c r="K215" s="13"/>
      <c r="L215" s="13"/>
      <c r="M215" s="13"/>
      <c r="N215" s="13"/>
      <c r="O215" s="13"/>
      <c r="P215" s="13"/>
      <c r="Q215" s="13"/>
      <c r="R215" s="13"/>
      <c r="U215" s="11"/>
    </row>
    <row r="216">
      <c r="A216" s="8"/>
      <c r="B216" s="19"/>
      <c r="C216" s="19"/>
      <c r="J216" s="13"/>
      <c r="K216" s="13"/>
      <c r="L216" s="13"/>
      <c r="M216" s="13"/>
      <c r="N216" s="13"/>
      <c r="O216" s="13"/>
      <c r="P216" s="13"/>
      <c r="Q216" s="13"/>
      <c r="R216" s="13"/>
      <c r="U216" s="11"/>
    </row>
    <row r="217">
      <c r="A217" s="8"/>
      <c r="B217" s="19"/>
      <c r="C217" s="19"/>
      <c r="J217" s="13"/>
      <c r="K217" s="13"/>
      <c r="L217" s="13"/>
      <c r="M217" s="13"/>
      <c r="N217" s="13"/>
      <c r="O217" s="13"/>
      <c r="P217" s="13"/>
      <c r="Q217" s="13"/>
      <c r="R217" s="13"/>
      <c r="U217" s="11"/>
    </row>
    <row r="218">
      <c r="A218" s="8"/>
      <c r="B218" s="19"/>
      <c r="C218" s="19"/>
      <c r="J218" s="13"/>
      <c r="K218" s="13"/>
      <c r="L218" s="13"/>
      <c r="M218" s="13"/>
      <c r="N218" s="13"/>
      <c r="O218" s="13"/>
      <c r="P218" s="13"/>
      <c r="Q218" s="13"/>
      <c r="R218" s="13"/>
      <c r="U218" s="11"/>
    </row>
    <row r="219">
      <c r="A219" s="8"/>
      <c r="B219" s="19"/>
      <c r="C219" s="19"/>
      <c r="J219" s="13"/>
      <c r="K219" s="13"/>
      <c r="L219" s="13"/>
      <c r="M219" s="13"/>
      <c r="N219" s="13"/>
      <c r="O219" s="13"/>
      <c r="P219" s="13"/>
      <c r="Q219" s="13"/>
      <c r="R219" s="13"/>
      <c r="U219" s="11"/>
    </row>
    <row r="220">
      <c r="A220" s="8"/>
      <c r="B220" s="19"/>
      <c r="C220" s="19"/>
      <c r="J220" s="13"/>
      <c r="K220" s="13"/>
      <c r="L220" s="13"/>
      <c r="M220" s="13"/>
      <c r="N220" s="13"/>
      <c r="O220" s="13"/>
      <c r="P220" s="13"/>
      <c r="Q220" s="13"/>
      <c r="R220" s="13"/>
      <c r="U220" s="11"/>
    </row>
    <row r="221">
      <c r="A221" s="8"/>
      <c r="B221" s="19"/>
      <c r="C221" s="19"/>
      <c r="J221" s="13"/>
      <c r="K221" s="13"/>
      <c r="L221" s="13"/>
      <c r="M221" s="13"/>
      <c r="N221" s="13"/>
      <c r="O221" s="13"/>
      <c r="P221" s="13"/>
      <c r="Q221" s="13"/>
      <c r="R221" s="13"/>
      <c r="U221" s="11"/>
    </row>
    <row r="222">
      <c r="A222" s="8"/>
      <c r="B222" s="19"/>
      <c r="C222" s="19"/>
      <c r="J222" s="13"/>
      <c r="K222" s="13"/>
      <c r="L222" s="13"/>
      <c r="M222" s="13"/>
      <c r="N222" s="13"/>
      <c r="O222" s="13"/>
      <c r="P222" s="13"/>
      <c r="Q222" s="13"/>
      <c r="R222" s="13"/>
      <c r="U222" s="11"/>
    </row>
    <row r="223">
      <c r="A223" s="8"/>
      <c r="B223" s="19"/>
      <c r="C223" s="19"/>
      <c r="J223" s="13"/>
      <c r="K223" s="13"/>
      <c r="L223" s="13"/>
      <c r="M223" s="13"/>
      <c r="N223" s="13"/>
      <c r="O223" s="13"/>
      <c r="P223" s="13"/>
      <c r="Q223" s="13"/>
      <c r="R223" s="13"/>
      <c r="U223" s="11"/>
    </row>
    <row r="224">
      <c r="A224" s="8"/>
      <c r="B224" s="19"/>
      <c r="C224" s="19"/>
      <c r="J224" s="13"/>
      <c r="K224" s="13"/>
      <c r="L224" s="13"/>
      <c r="M224" s="13"/>
      <c r="N224" s="13"/>
      <c r="O224" s="13"/>
      <c r="P224" s="13"/>
      <c r="Q224" s="13"/>
      <c r="R224" s="13"/>
      <c r="U224" s="11"/>
    </row>
    <row r="225">
      <c r="A225" s="8"/>
      <c r="B225" s="19"/>
      <c r="C225" s="19"/>
      <c r="J225" s="13"/>
      <c r="K225" s="13"/>
      <c r="L225" s="13"/>
      <c r="M225" s="13"/>
      <c r="N225" s="13"/>
      <c r="O225" s="13"/>
      <c r="P225" s="13"/>
      <c r="Q225" s="13"/>
      <c r="R225" s="13"/>
      <c r="U225" s="11"/>
    </row>
    <row r="226">
      <c r="A226" s="8"/>
      <c r="B226" s="19"/>
      <c r="C226" s="19"/>
      <c r="J226" s="13"/>
      <c r="K226" s="13"/>
      <c r="L226" s="13"/>
      <c r="M226" s="13"/>
      <c r="N226" s="13"/>
      <c r="O226" s="13"/>
      <c r="P226" s="13"/>
      <c r="Q226" s="13"/>
      <c r="R226" s="13"/>
      <c r="U226" s="11"/>
    </row>
    <row r="227">
      <c r="A227" s="8"/>
      <c r="B227" s="19"/>
      <c r="C227" s="19"/>
      <c r="J227" s="13"/>
      <c r="K227" s="13"/>
      <c r="L227" s="13"/>
      <c r="M227" s="13"/>
      <c r="N227" s="13"/>
      <c r="O227" s="13"/>
      <c r="P227" s="13"/>
      <c r="Q227" s="13"/>
      <c r="R227" s="13"/>
      <c r="U227" s="11"/>
    </row>
    <row r="228">
      <c r="A228" s="8"/>
      <c r="B228" s="19"/>
      <c r="C228" s="19"/>
      <c r="J228" s="13"/>
      <c r="K228" s="13"/>
      <c r="L228" s="13"/>
      <c r="M228" s="13"/>
      <c r="N228" s="13"/>
      <c r="O228" s="13"/>
      <c r="P228" s="13"/>
      <c r="Q228" s="13"/>
      <c r="R228" s="13"/>
      <c r="U228" s="11"/>
    </row>
    <row r="229">
      <c r="A229" s="8"/>
      <c r="B229" s="19"/>
      <c r="C229" s="19"/>
      <c r="J229" s="13"/>
      <c r="K229" s="13"/>
      <c r="L229" s="13"/>
      <c r="M229" s="13"/>
      <c r="N229" s="13"/>
      <c r="O229" s="13"/>
      <c r="P229" s="13"/>
      <c r="Q229" s="13"/>
      <c r="R229" s="13"/>
      <c r="U229" s="11"/>
    </row>
    <row r="230">
      <c r="A230" s="8"/>
      <c r="B230" s="19"/>
      <c r="C230" s="19"/>
      <c r="J230" s="13"/>
      <c r="K230" s="13"/>
      <c r="L230" s="13"/>
      <c r="M230" s="13"/>
      <c r="N230" s="13"/>
      <c r="O230" s="13"/>
      <c r="P230" s="13"/>
      <c r="Q230" s="13"/>
      <c r="R230" s="13"/>
      <c r="U230" s="11"/>
    </row>
    <row r="231">
      <c r="A231" s="8"/>
      <c r="B231" s="19"/>
      <c r="C231" s="19"/>
      <c r="J231" s="13"/>
      <c r="K231" s="13"/>
      <c r="L231" s="13"/>
      <c r="M231" s="13"/>
      <c r="N231" s="13"/>
      <c r="O231" s="13"/>
      <c r="P231" s="13"/>
      <c r="Q231" s="13"/>
      <c r="R231" s="13"/>
      <c r="U231" s="11"/>
    </row>
    <row r="232">
      <c r="A232" s="8"/>
      <c r="B232" s="19"/>
      <c r="C232" s="19"/>
      <c r="J232" s="13"/>
      <c r="K232" s="13"/>
      <c r="L232" s="13"/>
      <c r="M232" s="13"/>
      <c r="N232" s="13"/>
      <c r="O232" s="13"/>
      <c r="P232" s="13"/>
      <c r="Q232" s="13"/>
      <c r="R232" s="13"/>
      <c r="U232" s="11"/>
    </row>
    <row r="233">
      <c r="A233" s="8"/>
      <c r="B233" s="19"/>
      <c r="C233" s="19"/>
      <c r="J233" s="13"/>
      <c r="K233" s="13"/>
      <c r="L233" s="13"/>
      <c r="M233" s="13"/>
      <c r="N233" s="13"/>
      <c r="O233" s="13"/>
      <c r="P233" s="13"/>
      <c r="Q233" s="13"/>
      <c r="R233" s="13"/>
      <c r="U233" s="11"/>
    </row>
    <row r="234">
      <c r="A234" s="8"/>
      <c r="B234" s="19"/>
      <c r="C234" s="19"/>
      <c r="J234" s="13"/>
      <c r="K234" s="13"/>
      <c r="L234" s="13"/>
      <c r="M234" s="13"/>
      <c r="N234" s="13"/>
      <c r="O234" s="13"/>
      <c r="P234" s="13"/>
      <c r="Q234" s="13"/>
      <c r="R234" s="13"/>
      <c r="U234" s="11"/>
    </row>
    <row r="235">
      <c r="A235" s="8"/>
      <c r="B235" s="19"/>
      <c r="C235" s="19"/>
      <c r="J235" s="13"/>
      <c r="K235" s="13"/>
      <c r="L235" s="13"/>
      <c r="M235" s="13"/>
      <c r="N235" s="13"/>
      <c r="O235" s="13"/>
      <c r="P235" s="13"/>
      <c r="Q235" s="13"/>
      <c r="R235" s="13"/>
      <c r="U235" s="11"/>
    </row>
    <row r="236">
      <c r="A236" s="8"/>
      <c r="B236" s="19"/>
      <c r="C236" s="19"/>
      <c r="J236" s="13"/>
      <c r="K236" s="13"/>
      <c r="L236" s="13"/>
      <c r="M236" s="13"/>
      <c r="N236" s="13"/>
      <c r="O236" s="13"/>
      <c r="P236" s="13"/>
      <c r="Q236" s="13"/>
      <c r="R236" s="13"/>
      <c r="U236" s="11"/>
    </row>
    <row r="237">
      <c r="A237" s="8"/>
      <c r="B237" s="19"/>
      <c r="C237" s="19"/>
      <c r="J237" s="13"/>
      <c r="K237" s="13"/>
      <c r="L237" s="13"/>
      <c r="M237" s="13"/>
      <c r="N237" s="13"/>
      <c r="O237" s="13"/>
      <c r="P237" s="13"/>
      <c r="Q237" s="13"/>
      <c r="R237" s="13"/>
      <c r="U237" s="11"/>
    </row>
    <row r="238">
      <c r="A238" s="8"/>
      <c r="B238" s="19"/>
      <c r="C238" s="19"/>
      <c r="J238" s="13"/>
      <c r="K238" s="13"/>
      <c r="L238" s="13"/>
      <c r="M238" s="13"/>
      <c r="N238" s="13"/>
      <c r="O238" s="13"/>
      <c r="P238" s="13"/>
      <c r="Q238" s="13"/>
      <c r="R238" s="13"/>
      <c r="U238" s="11"/>
    </row>
    <row r="239">
      <c r="A239" s="8"/>
      <c r="B239" s="19"/>
      <c r="C239" s="19"/>
      <c r="J239" s="13"/>
      <c r="K239" s="13"/>
      <c r="L239" s="13"/>
      <c r="M239" s="13"/>
      <c r="N239" s="13"/>
      <c r="O239" s="13"/>
      <c r="P239" s="13"/>
      <c r="Q239" s="13"/>
      <c r="R239" s="13"/>
      <c r="U239" s="11"/>
    </row>
    <row r="240">
      <c r="A240" s="8"/>
      <c r="B240" s="19"/>
      <c r="C240" s="19"/>
      <c r="J240" s="13"/>
      <c r="K240" s="13"/>
      <c r="L240" s="13"/>
      <c r="M240" s="13"/>
      <c r="N240" s="13"/>
      <c r="O240" s="13"/>
      <c r="P240" s="13"/>
      <c r="Q240" s="13"/>
      <c r="R240" s="13"/>
      <c r="U240" s="11"/>
    </row>
    <row r="241">
      <c r="A241" s="8"/>
      <c r="B241" s="19"/>
      <c r="C241" s="19"/>
      <c r="J241" s="13"/>
      <c r="K241" s="13"/>
      <c r="L241" s="13"/>
      <c r="M241" s="13"/>
      <c r="N241" s="13"/>
      <c r="O241" s="13"/>
      <c r="P241" s="13"/>
      <c r="Q241" s="13"/>
      <c r="R241" s="13"/>
      <c r="U241" s="11"/>
    </row>
    <row r="242">
      <c r="A242" s="8"/>
      <c r="B242" s="19"/>
      <c r="C242" s="19"/>
      <c r="J242" s="13"/>
      <c r="K242" s="13"/>
      <c r="L242" s="13"/>
      <c r="M242" s="13"/>
      <c r="N242" s="13"/>
      <c r="O242" s="13"/>
      <c r="P242" s="13"/>
      <c r="Q242" s="13"/>
      <c r="R242" s="13"/>
      <c r="U242" s="11"/>
    </row>
    <row r="243">
      <c r="A243" s="8"/>
      <c r="B243" s="19"/>
      <c r="C243" s="19"/>
      <c r="J243" s="13"/>
      <c r="K243" s="13"/>
      <c r="L243" s="13"/>
      <c r="M243" s="13"/>
      <c r="N243" s="13"/>
      <c r="O243" s="13"/>
      <c r="P243" s="13"/>
      <c r="Q243" s="13"/>
      <c r="R243" s="13"/>
      <c r="U243" s="11"/>
    </row>
    <row r="244">
      <c r="A244" s="8"/>
      <c r="B244" s="19"/>
      <c r="C244" s="19"/>
      <c r="J244" s="13"/>
      <c r="K244" s="13"/>
      <c r="L244" s="13"/>
      <c r="M244" s="13"/>
      <c r="N244" s="13"/>
      <c r="O244" s="13"/>
      <c r="P244" s="13"/>
      <c r="Q244" s="13"/>
      <c r="R244" s="13"/>
      <c r="U244" s="11"/>
    </row>
    <row r="245">
      <c r="A245" s="8"/>
      <c r="B245" s="19"/>
      <c r="C245" s="19"/>
      <c r="J245" s="13"/>
      <c r="K245" s="13"/>
      <c r="L245" s="13"/>
      <c r="M245" s="13"/>
      <c r="N245" s="13"/>
      <c r="O245" s="13"/>
      <c r="P245" s="13"/>
      <c r="Q245" s="13"/>
      <c r="R245" s="13"/>
      <c r="U245" s="11"/>
    </row>
    <row r="246">
      <c r="A246" s="8"/>
      <c r="B246" s="19"/>
      <c r="C246" s="19"/>
      <c r="J246" s="13"/>
      <c r="K246" s="13"/>
      <c r="L246" s="13"/>
      <c r="M246" s="13"/>
      <c r="N246" s="13"/>
      <c r="O246" s="13"/>
      <c r="P246" s="13"/>
      <c r="Q246" s="13"/>
      <c r="R246" s="13"/>
      <c r="U246" s="11"/>
    </row>
    <row r="247">
      <c r="A247" s="8"/>
      <c r="B247" s="19"/>
      <c r="C247" s="19"/>
      <c r="J247" s="13"/>
      <c r="K247" s="13"/>
      <c r="L247" s="13"/>
      <c r="M247" s="13"/>
      <c r="N247" s="13"/>
      <c r="O247" s="13"/>
      <c r="P247" s="13"/>
      <c r="Q247" s="13"/>
      <c r="R247" s="13"/>
      <c r="U247" s="11"/>
    </row>
    <row r="248">
      <c r="A248" s="8"/>
      <c r="B248" s="19"/>
      <c r="C248" s="19"/>
      <c r="J248" s="13"/>
      <c r="K248" s="13"/>
      <c r="L248" s="13"/>
      <c r="M248" s="13"/>
      <c r="N248" s="13"/>
      <c r="O248" s="13"/>
      <c r="P248" s="13"/>
      <c r="Q248" s="13"/>
      <c r="R248" s="13"/>
      <c r="U248" s="11"/>
    </row>
    <row r="249">
      <c r="A249" s="8"/>
      <c r="B249" s="19"/>
      <c r="C249" s="19"/>
      <c r="J249" s="13"/>
      <c r="K249" s="13"/>
      <c r="L249" s="13"/>
      <c r="M249" s="13"/>
      <c r="N249" s="13"/>
      <c r="O249" s="13"/>
      <c r="P249" s="13"/>
      <c r="Q249" s="13"/>
      <c r="R249" s="13"/>
      <c r="U249" s="11"/>
    </row>
    <row r="250">
      <c r="A250" s="8"/>
      <c r="B250" s="19"/>
      <c r="C250" s="19"/>
      <c r="J250" s="13"/>
      <c r="K250" s="13"/>
      <c r="L250" s="13"/>
      <c r="M250" s="13"/>
      <c r="N250" s="13"/>
      <c r="O250" s="13"/>
      <c r="P250" s="13"/>
      <c r="Q250" s="13"/>
      <c r="R250" s="13"/>
      <c r="U250" s="11"/>
    </row>
    <row r="251">
      <c r="A251" s="8"/>
      <c r="B251" s="19"/>
      <c r="C251" s="19"/>
      <c r="J251" s="13"/>
      <c r="K251" s="13"/>
      <c r="L251" s="13"/>
      <c r="M251" s="13"/>
      <c r="N251" s="13"/>
      <c r="O251" s="13"/>
      <c r="P251" s="13"/>
      <c r="Q251" s="13"/>
      <c r="R251" s="13"/>
      <c r="U251" s="11"/>
    </row>
    <row r="252">
      <c r="A252" s="8"/>
      <c r="B252" s="19"/>
      <c r="C252" s="19"/>
      <c r="J252" s="13"/>
      <c r="K252" s="13"/>
      <c r="L252" s="13"/>
      <c r="M252" s="13"/>
      <c r="N252" s="13"/>
      <c r="O252" s="13"/>
      <c r="P252" s="13"/>
      <c r="Q252" s="13"/>
      <c r="R252" s="13"/>
      <c r="U252" s="11"/>
    </row>
    <row r="253">
      <c r="A253" s="8"/>
      <c r="B253" s="19"/>
      <c r="C253" s="19"/>
      <c r="J253" s="13"/>
      <c r="K253" s="13"/>
      <c r="L253" s="13"/>
      <c r="M253" s="13"/>
      <c r="N253" s="13"/>
      <c r="O253" s="13"/>
      <c r="P253" s="13"/>
      <c r="Q253" s="13"/>
      <c r="R253" s="13"/>
      <c r="U253" s="11"/>
    </row>
    <row r="254">
      <c r="A254" s="8"/>
      <c r="B254" s="19"/>
      <c r="C254" s="19"/>
      <c r="J254" s="13"/>
      <c r="K254" s="13"/>
      <c r="L254" s="13"/>
      <c r="M254" s="13"/>
      <c r="N254" s="13"/>
      <c r="O254" s="13"/>
      <c r="P254" s="13"/>
      <c r="Q254" s="13"/>
      <c r="R254" s="13"/>
      <c r="U254" s="11"/>
    </row>
    <row r="255">
      <c r="A255" s="8"/>
      <c r="B255" s="19"/>
      <c r="C255" s="19"/>
      <c r="J255" s="13"/>
      <c r="K255" s="13"/>
      <c r="L255" s="13"/>
      <c r="M255" s="13"/>
      <c r="N255" s="13"/>
      <c r="O255" s="13"/>
      <c r="P255" s="13"/>
      <c r="Q255" s="13"/>
      <c r="R255" s="13"/>
      <c r="U255" s="11"/>
    </row>
    <row r="256">
      <c r="A256" s="8"/>
      <c r="B256" s="19"/>
      <c r="C256" s="19"/>
      <c r="J256" s="13"/>
      <c r="K256" s="13"/>
      <c r="L256" s="13"/>
      <c r="M256" s="13"/>
      <c r="N256" s="13"/>
      <c r="O256" s="13"/>
      <c r="P256" s="13"/>
      <c r="Q256" s="13"/>
      <c r="R256" s="13"/>
      <c r="U256" s="11"/>
    </row>
    <row r="257">
      <c r="A257" s="8"/>
      <c r="B257" s="19"/>
      <c r="C257" s="19"/>
      <c r="J257" s="13"/>
      <c r="K257" s="13"/>
      <c r="L257" s="13"/>
      <c r="M257" s="13"/>
      <c r="N257" s="13"/>
      <c r="O257" s="13"/>
      <c r="P257" s="13"/>
      <c r="Q257" s="13"/>
      <c r="R257" s="13"/>
      <c r="U257" s="11"/>
    </row>
    <row r="258">
      <c r="A258" s="8"/>
      <c r="B258" s="19"/>
      <c r="C258" s="19"/>
      <c r="J258" s="13"/>
      <c r="K258" s="13"/>
      <c r="L258" s="13"/>
      <c r="M258" s="13"/>
      <c r="N258" s="13"/>
      <c r="O258" s="13"/>
      <c r="P258" s="13"/>
      <c r="Q258" s="13"/>
      <c r="R258" s="13"/>
      <c r="U258" s="11"/>
    </row>
    <row r="259">
      <c r="A259" s="8"/>
      <c r="B259" s="19"/>
      <c r="C259" s="19"/>
      <c r="J259" s="13"/>
      <c r="K259" s="13"/>
      <c r="L259" s="13"/>
      <c r="M259" s="13"/>
      <c r="N259" s="13"/>
      <c r="O259" s="13"/>
      <c r="P259" s="13"/>
      <c r="Q259" s="13"/>
      <c r="R259" s="13"/>
      <c r="U259" s="11"/>
    </row>
    <row r="260">
      <c r="A260" s="8"/>
      <c r="B260" s="19"/>
      <c r="C260" s="19"/>
      <c r="J260" s="13"/>
      <c r="K260" s="13"/>
      <c r="L260" s="13"/>
      <c r="M260" s="13"/>
      <c r="N260" s="13"/>
      <c r="O260" s="13"/>
      <c r="P260" s="13"/>
      <c r="Q260" s="13"/>
      <c r="R260" s="13"/>
      <c r="U260" s="11"/>
    </row>
    <row r="261">
      <c r="A261" s="8"/>
      <c r="B261" s="19"/>
      <c r="C261" s="19"/>
      <c r="J261" s="13"/>
      <c r="K261" s="13"/>
      <c r="L261" s="13"/>
      <c r="M261" s="13"/>
      <c r="N261" s="13"/>
      <c r="O261" s="13"/>
      <c r="P261" s="13"/>
      <c r="Q261" s="13"/>
      <c r="R261" s="13"/>
      <c r="U261" s="11"/>
    </row>
    <row r="262">
      <c r="A262" s="8"/>
      <c r="B262" s="19"/>
      <c r="C262" s="19"/>
      <c r="J262" s="13"/>
      <c r="K262" s="13"/>
      <c r="L262" s="13"/>
      <c r="M262" s="13"/>
      <c r="N262" s="13"/>
      <c r="O262" s="13"/>
      <c r="P262" s="13"/>
      <c r="Q262" s="13"/>
      <c r="R262" s="13"/>
      <c r="U262" s="11"/>
    </row>
    <row r="263">
      <c r="A263" s="8"/>
      <c r="B263" s="19"/>
      <c r="C263" s="19"/>
      <c r="J263" s="13"/>
      <c r="K263" s="13"/>
      <c r="L263" s="13"/>
      <c r="M263" s="13"/>
      <c r="N263" s="13"/>
      <c r="O263" s="13"/>
      <c r="P263" s="13"/>
      <c r="Q263" s="13"/>
      <c r="R263" s="13"/>
      <c r="U263" s="11"/>
    </row>
    <row r="264">
      <c r="A264" s="8"/>
      <c r="B264" s="19"/>
      <c r="C264" s="19"/>
      <c r="J264" s="13"/>
      <c r="K264" s="13"/>
      <c r="L264" s="13"/>
      <c r="M264" s="13"/>
      <c r="N264" s="13"/>
      <c r="O264" s="13"/>
      <c r="P264" s="13"/>
      <c r="Q264" s="13"/>
      <c r="R264" s="13"/>
      <c r="U264" s="11"/>
    </row>
    <row r="265">
      <c r="A265" s="8"/>
      <c r="B265" s="19"/>
      <c r="C265" s="19"/>
      <c r="J265" s="13"/>
      <c r="K265" s="13"/>
      <c r="L265" s="13"/>
      <c r="M265" s="13"/>
      <c r="N265" s="13"/>
      <c r="O265" s="13"/>
      <c r="P265" s="13"/>
      <c r="Q265" s="13"/>
      <c r="R265" s="13"/>
      <c r="U265" s="11"/>
    </row>
    <row r="266">
      <c r="A266" s="8"/>
      <c r="B266" s="19"/>
      <c r="C266" s="19"/>
      <c r="J266" s="13"/>
      <c r="K266" s="13"/>
      <c r="L266" s="13"/>
      <c r="M266" s="13"/>
      <c r="N266" s="13"/>
      <c r="O266" s="13"/>
      <c r="P266" s="13"/>
      <c r="Q266" s="13"/>
      <c r="R266" s="13"/>
      <c r="U266" s="11"/>
    </row>
    <row r="267">
      <c r="A267" s="8"/>
      <c r="B267" s="19"/>
      <c r="C267" s="19"/>
      <c r="J267" s="13"/>
      <c r="K267" s="13"/>
      <c r="L267" s="13"/>
      <c r="M267" s="13"/>
      <c r="N267" s="13"/>
      <c r="O267" s="13"/>
      <c r="P267" s="13"/>
      <c r="Q267" s="13"/>
      <c r="R267" s="13"/>
      <c r="U267" s="11"/>
    </row>
    <row r="268">
      <c r="A268" s="8"/>
      <c r="B268" s="19"/>
      <c r="C268" s="19"/>
      <c r="J268" s="13"/>
      <c r="K268" s="13"/>
      <c r="L268" s="13"/>
      <c r="M268" s="13"/>
      <c r="N268" s="13"/>
      <c r="O268" s="13"/>
      <c r="P268" s="13"/>
      <c r="Q268" s="13"/>
      <c r="R268" s="13"/>
      <c r="U268" s="11"/>
    </row>
    <row r="269">
      <c r="A269" s="8"/>
      <c r="B269" s="19"/>
      <c r="C269" s="19"/>
      <c r="J269" s="13"/>
      <c r="K269" s="13"/>
      <c r="L269" s="13"/>
      <c r="M269" s="13"/>
      <c r="N269" s="13"/>
      <c r="O269" s="13"/>
      <c r="P269" s="13"/>
      <c r="Q269" s="13"/>
      <c r="R269" s="13"/>
      <c r="U269" s="11"/>
    </row>
    <row r="270">
      <c r="A270" s="8"/>
      <c r="B270" s="19"/>
      <c r="C270" s="19"/>
      <c r="J270" s="13"/>
      <c r="K270" s="13"/>
      <c r="L270" s="13"/>
      <c r="M270" s="13"/>
      <c r="N270" s="13"/>
      <c r="O270" s="13"/>
      <c r="P270" s="13"/>
      <c r="Q270" s="13"/>
      <c r="R270" s="13"/>
      <c r="U270" s="11"/>
    </row>
    <row r="271">
      <c r="A271" s="8"/>
      <c r="B271" s="19"/>
      <c r="C271" s="19"/>
      <c r="J271" s="13"/>
      <c r="K271" s="13"/>
      <c r="L271" s="13"/>
      <c r="M271" s="13"/>
      <c r="N271" s="13"/>
      <c r="O271" s="13"/>
      <c r="P271" s="13"/>
      <c r="Q271" s="13"/>
      <c r="R271" s="13"/>
      <c r="U271" s="11"/>
    </row>
    <row r="272">
      <c r="A272" s="8"/>
      <c r="B272" s="19"/>
      <c r="C272" s="19"/>
      <c r="J272" s="13"/>
      <c r="K272" s="13"/>
      <c r="L272" s="13"/>
      <c r="M272" s="13"/>
      <c r="N272" s="13"/>
      <c r="O272" s="13"/>
      <c r="P272" s="13"/>
      <c r="Q272" s="13"/>
      <c r="R272" s="13"/>
      <c r="U272" s="11"/>
    </row>
    <row r="273">
      <c r="A273" s="8"/>
      <c r="B273" s="19"/>
      <c r="C273" s="19"/>
      <c r="J273" s="13"/>
      <c r="K273" s="13"/>
      <c r="L273" s="13"/>
      <c r="M273" s="13"/>
      <c r="N273" s="13"/>
      <c r="O273" s="13"/>
      <c r="P273" s="13"/>
      <c r="Q273" s="13"/>
      <c r="R273" s="13"/>
      <c r="U273" s="11"/>
    </row>
    <row r="274">
      <c r="A274" s="8"/>
      <c r="B274" s="19"/>
      <c r="C274" s="19"/>
      <c r="J274" s="13"/>
      <c r="K274" s="13"/>
      <c r="L274" s="13"/>
      <c r="M274" s="13"/>
      <c r="N274" s="13"/>
      <c r="O274" s="13"/>
      <c r="P274" s="13"/>
      <c r="Q274" s="13"/>
      <c r="R274" s="13"/>
      <c r="U274" s="11"/>
    </row>
    <row r="275">
      <c r="A275" s="8"/>
      <c r="B275" s="19"/>
      <c r="C275" s="19"/>
      <c r="J275" s="13"/>
      <c r="K275" s="13"/>
      <c r="L275" s="13"/>
      <c r="M275" s="13"/>
      <c r="N275" s="13"/>
      <c r="O275" s="13"/>
      <c r="P275" s="13"/>
      <c r="Q275" s="13"/>
      <c r="R275" s="13"/>
      <c r="U275" s="11"/>
    </row>
    <row r="276">
      <c r="A276" s="8"/>
      <c r="B276" s="19"/>
      <c r="C276" s="19"/>
      <c r="J276" s="13"/>
      <c r="K276" s="13"/>
      <c r="L276" s="13"/>
      <c r="M276" s="13"/>
      <c r="N276" s="13"/>
      <c r="O276" s="13"/>
      <c r="P276" s="13"/>
      <c r="Q276" s="13"/>
      <c r="R276" s="13"/>
      <c r="U276" s="11"/>
    </row>
    <row r="277">
      <c r="A277" s="8"/>
      <c r="B277" s="19"/>
      <c r="C277" s="19"/>
      <c r="J277" s="13"/>
      <c r="K277" s="13"/>
      <c r="L277" s="13"/>
      <c r="M277" s="13"/>
      <c r="N277" s="13"/>
      <c r="O277" s="13"/>
      <c r="P277" s="13"/>
      <c r="Q277" s="13"/>
      <c r="R277" s="13"/>
      <c r="U277" s="11"/>
    </row>
    <row r="278">
      <c r="A278" s="8"/>
      <c r="B278" s="19"/>
      <c r="C278" s="19"/>
      <c r="J278" s="13"/>
      <c r="K278" s="13"/>
      <c r="L278" s="13"/>
      <c r="M278" s="13"/>
      <c r="N278" s="13"/>
      <c r="O278" s="13"/>
      <c r="P278" s="13"/>
      <c r="Q278" s="13"/>
      <c r="R278" s="13"/>
      <c r="U278" s="11"/>
    </row>
    <row r="279">
      <c r="A279" s="8"/>
      <c r="B279" s="19"/>
      <c r="C279" s="19"/>
      <c r="J279" s="13"/>
      <c r="K279" s="13"/>
      <c r="L279" s="13"/>
      <c r="M279" s="13"/>
      <c r="N279" s="13"/>
      <c r="O279" s="13"/>
      <c r="P279" s="13"/>
      <c r="Q279" s="13"/>
      <c r="R279" s="13"/>
      <c r="U279" s="11"/>
    </row>
    <row r="280">
      <c r="A280" s="8"/>
      <c r="B280" s="19"/>
      <c r="C280" s="19"/>
      <c r="J280" s="13"/>
      <c r="K280" s="13"/>
      <c r="L280" s="13"/>
      <c r="M280" s="13"/>
      <c r="N280" s="13"/>
      <c r="O280" s="13"/>
      <c r="P280" s="13"/>
      <c r="Q280" s="13"/>
      <c r="R280" s="13"/>
      <c r="U280" s="11"/>
    </row>
    <row r="281">
      <c r="A281" s="8"/>
      <c r="B281" s="19"/>
      <c r="C281" s="19"/>
      <c r="J281" s="13"/>
      <c r="K281" s="13"/>
      <c r="L281" s="13"/>
      <c r="M281" s="13"/>
      <c r="N281" s="13"/>
      <c r="O281" s="13"/>
      <c r="P281" s="13"/>
      <c r="Q281" s="13"/>
      <c r="R281" s="13"/>
      <c r="U281" s="11"/>
    </row>
    <row r="282">
      <c r="A282" s="8"/>
      <c r="B282" s="19"/>
      <c r="C282" s="19"/>
      <c r="J282" s="13"/>
      <c r="K282" s="13"/>
      <c r="L282" s="13"/>
      <c r="M282" s="13"/>
      <c r="N282" s="13"/>
      <c r="O282" s="13"/>
      <c r="P282" s="13"/>
      <c r="Q282" s="13"/>
      <c r="R282" s="13"/>
      <c r="U282" s="11"/>
    </row>
    <row r="283">
      <c r="A283" s="8"/>
      <c r="B283" s="19"/>
      <c r="C283" s="19"/>
      <c r="J283" s="13"/>
      <c r="K283" s="13"/>
      <c r="L283" s="13"/>
      <c r="M283" s="13"/>
      <c r="N283" s="13"/>
      <c r="O283" s="13"/>
      <c r="P283" s="13"/>
      <c r="Q283" s="13"/>
      <c r="R283" s="13"/>
      <c r="U283" s="11"/>
    </row>
    <row r="284">
      <c r="A284" s="8"/>
      <c r="B284" s="19"/>
      <c r="C284" s="19"/>
      <c r="J284" s="13"/>
      <c r="K284" s="13"/>
      <c r="L284" s="13"/>
      <c r="M284" s="13"/>
      <c r="N284" s="13"/>
      <c r="O284" s="13"/>
      <c r="P284" s="13"/>
      <c r="Q284" s="13"/>
      <c r="R284" s="13"/>
      <c r="U284" s="11"/>
    </row>
    <row r="285">
      <c r="A285" s="8"/>
      <c r="B285" s="19"/>
      <c r="C285" s="19"/>
      <c r="J285" s="13"/>
      <c r="K285" s="13"/>
      <c r="L285" s="13"/>
      <c r="M285" s="13"/>
      <c r="N285" s="13"/>
      <c r="O285" s="13"/>
      <c r="P285" s="13"/>
      <c r="Q285" s="13"/>
      <c r="R285" s="13"/>
      <c r="U285" s="11"/>
    </row>
    <row r="286">
      <c r="A286" s="8"/>
      <c r="B286" s="19"/>
      <c r="C286" s="19"/>
      <c r="J286" s="13"/>
      <c r="K286" s="13"/>
      <c r="L286" s="13"/>
      <c r="M286" s="13"/>
      <c r="N286" s="13"/>
      <c r="O286" s="13"/>
      <c r="P286" s="13"/>
      <c r="Q286" s="13"/>
      <c r="R286" s="13"/>
      <c r="U286" s="11"/>
    </row>
    <row r="287">
      <c r="A287" s="8"/>
      <c r="B287" s="19"/>
      <c r="C287" s="19"/>
      <c r="J287" s="13"/>
      <c r="K287" s="13"/>
      <c r="L287" s="13"/>
      <c r="M287" s="13"/>
      <c r="N287" s="13"/>
      <c r="O287" s="13"/>
      <c r="P287" s="13"/>
      <c r="Q287" s="13"/>
      <c r="R287" s="13"/>
      <c r="U287" s="11"/>
    </row>
    <row r="288">
      <c r="A288" s="8"/>
      <c r="B288" s="19"/>
      <c r="C288" s="19"/>
      <c r="J288" s="13"/>
      <c r="K288" s="13"/>
      <c r="L288" s="13"/>
      <c r="M288" s="13"/>
      <c r="N288" s="13"/>
      <c r="O288" s="13"/>
      <c r="P288" s="13"/>
      <c r="Q288" s="13"/>
      <c r="R288" s="13"/>
      <c r="U288" s="11"/>
    </row>
    <row r="289">
      <c r="A289" s="8"/>
      <c r="B289" s="19"/>
      <c r="C289" s="19"/>
      <c r="J289" s="13"/>
      <c r="K289" s="13"/>
      <c r="L289" s="13"/>
      <c r="M289" s="13"/>
      <c r="N289" s="13"/>
      <c r="O289" s="13"/>
      <c r="P289" s="13"/>
      <c r="Q289" s="13"/>
      <c r="R289" s="13"/>
      <c r="U289" s="11"/>
    </row>
    <row r="290">
      <c r="A290" s="8"/>
      <c r="B290" s="19"/>
      <c r="C290" s="19"/>
      <c r="J290" s="13"/>
      <c r="K290" s="13"/>
      <c r="L290" s="13"/>
      <c r="M290" s="13"/>
      <c r="N290" s="13"/>
      <c r="O290" s="13"/>
      <c r="P290" s="13"/>
      <c r="Q290" s="13"/>
      <c r="R290" s="13"/>
      <c r="U290" s="11"/>
    </row>
    <row r="291">
      <c r="A291" s="8"/>
      <c r="B291" s="19"/>
      <c r="C291" s="19"/>
      <c r="J291" s="13"/>
      <c r="K291" s="13"/>
      <c r="L291" s="13"/>
      <c r="M291" s="13"/>
      <c r="N291" s="13"/>
      <c r="O291" s="13"/>
      <c r="P291" s="13"/>
      <c r="Q291" s="13"/>
      <c r="R291" s="13"/>
      <c r="U291" s="11"/>
    </row>
    <row r="292">
      <c r="A292" s="8"/>
      <c r="B292" s="19"/>
      <c r="C292" s="19"/>
      <c r="J292" s="13"/>
      <c r="K292" s="13"/>
      <c r="L292" s="13"/>
      <c r="M292" s="13"/>
      <c r="N292" s="13"/>
      <c r="O292" s="13"/>
      <c r="P292" s="13"/>
      <c r="Q292" s="13"/>
      <c r="R292" s="13"/>
      <c r="U292" s="11"/>
    </row>
    <row r="293">
      <c r="A293" s="8"/>
      <c r="B293" s="19"/>
      <c r="C293" s="19"/>
      <c r="J293" s="13"/>
      <c r="K293" s="13"/>
      <c r="L293" s="13"/>
      <c r="M293" s="13"/>
      <c r="N293" s="13"/>
      <c r="O293" s="13"/>
      <c r="P293" s="13"/>
      <c r="Q293" s="13"/>
      <c r="R293" s="13"/>
      <c r="U293" s="11"/>
    </row>
    <row r="294">
      <c r="A294" s="8"/>
      <c r="B294" s="19"/>
      <c r="C294" s="19"/>
      <c r="J294" s="13"/>
      <c r="K294" s="13"/>
      <c r="L294" s="13"/>
      <c r="M294" s="13"/>
      <c r="N294" s="13"/>
      <c r="O294" s="13"/>
      <c r="P294" s="13"/>
      <c r="Q294" s="13"/>
      <c r="R294" s="13"/>
      <c r="U294" s="11"/>
    </row>
    <row r="295">
      <c r="A295" s="8"/>
      <c r="B295" s="19"/>
      <c r="C295" s="19"/>
      <c r="J295" s="13"/>
      <c r="K295" s="13"/>
      <c r="L295" s="13"/>
      <c r="M295" s="13"/>
      <c r="N295" s="13"/>
      <c r="O295" s="13"/>
      <c r="P295" s="13"/>
      <c r="Q295" s="13"/>
      <c r="R295" s="13"/>
      <c r="U295" s="11"/>
    </row>
    <row r="296">
      <c r="A296" s="8"/>
      <c r="B296" s="19"/>
      <c r="C296" s="19"/>
      <c r="J296" s="13"/>
      <c r="K296" s="13"/>
      <c r="L296" s="13"/>
      <c r="M296" s="13"/>
      <c r="N296" s="13"/>
      <c r="O296" s="13"/>
      <c r="P296" s="13"/>
      <c r="Q296" s="13"/>
      <c r="R296" s="13"/>
      <c r="U296" s="11"/>
    </row>
    <row r="297">
      <c r="A297" s="8"/>
      <c r="B297" s="19"/>
      <c r="C297" s="19"/>
      <c r="J297" s="13"/>
      <c r="K297" s="13"/>
      <c r="L297" s="13"/>
      <c r="M297" s="13"/>
      <c r="N297" s="13"/>
      <c r="O297" s="13"/>
      <c r="P297" s="13"/>
      <c r="Q297" s="13"/>
      <c r="R297" s="13"/>
      <c r="U297" s="11"/>
    </row>
    <row r="298">
      <c r="A298" s="8"/>
      <c r="B298" s="19"/>
      <c r="C298" s="19"/>
      <c r="J298" s="13"/>
      <c r="K298" s="13"/>
      <c r="L298" s="13"/>
      <c r="M298" s="13"/>
      <c r="N298" s="13"/>
      <c r="O298" s="13"/>
      <c r="P298" s="13"/>
      <c r="Q298" s="13"/>
      <c r="R298" s="13"/>
      <c r="U298" s="11"/>
    </row>
    <row r="299">
      <c r="A299" s="8"/>
      <c r="B299" s="19"/>
      <c r="C299" s="19"/>
      <c r="J299" s="13"/>
      <c r="K299" s="13"/>
      <c r="L299" s="13"/>
      <c r="M299" s="13"/>
      <c r="N299" s="13"/>
      <c r="O299" s="13"/>
      <c r="P299" s="13"/>
      <c r="Q299" s="13"/>
      <c r="R299" s="13"/>
      <c r="U299" s="11"/>
    </row>
    <row r="300">
      <c r="A300" s="8"/>
      <c r="B300" s="19"/>
      <c r="C300" s="19"/>
      <c r="J300" s="13"/>
      <c r="K300" s="13"/>
      <c r="L300" s="13"/>
      <c r="M300" s="13"/>
      <c r="N300" s="13"/>
      <c r="O300" s="13"/>
      <c r="P300" s="13"/>
      <c r="Q300" s="13"/>
      <c r="R300" s="13"/>
      <c r="U300" s="11"/>
    </row>
    <row r="301">
      <c r="A301" s="8"/>
      <c r="B301" s="19"/>
      <c r="C301" s="19"/>
      <c r="J301" s="13"/>
      <c r="K301" s="13"/>
      <c r="L301" s="13"/>
      <c r="M301" s="13"/>
      <c r="N301" s="13"/>
      <c r="O301" s="13"/>
      <c r="P301" s="13"/>
      <c r="Q301" s="13"/>
      <c r="R301" s="13"/>
      <c r="U301" s="11"/>
    </row>
    <row r="302">
      <c r="A302" s="8"/>
      <c r="B302" s="19"/>
      <c r="C302" s="19"/>
      <c r="J302" s="13"/>
      <c r="K302" s="13"/>
      <c r="L302" s="13"/>
      <c r="M302" s="13"/>
      <c r="N302" s="13"/>
      <c r="O302" s="13"/>
      <c r="P302" s="13"/>
      <c r="Q302" s="13"/>
      <c r="R302" s="13"/>
      <c r="U302" s="11"/>
    </row>
    <row r="303">
      <c r="A303" s="8"/>
      <c r="B303" s="19"/>
      <c r="C303" s="19"/>
      <c r="J303" s="13"/>
      <c r="K303" s="13"/>
      <c r="L303" s="13"/>
      <c r="M303" s="13"/>
      <c r="N303" s="13"/>
      <c r="O303" s="13"/>
      <c r="P303" s="13"/>
      <c r="Q303" s="13"/>
      <c r="R303" s="13"/>
      <c r="U303" s="11"/>
    </row>
    <row r="304">
      <c r="A304" s="8"/>
      <c r="B304" s="19"/>
      <c r="C304" s="19"/>
      <c r="J304" s="13"/>
      <c r="K304" s="13"/>
      <c r="L304" s="13"/>
      <c r="M304" s="13"/>
      <c r="N304" s="13"/>
      <c r="O304" s="13"/>
      <c r="P304" s="13"/>
      <c r="Q304" s="13"/>
      <c r="R304" s="13"/>
      <c r="U304" s="11"/>
    </row>
    <row r="305">
      <c r="A305" s="8"/>
      <c r="B305" s="19"/>
      <c r="C305" s="19"/>
      <c r="J305" s="13"/>
      <c r="K305" s="13"/>
      <c r="L305" s="13"/>
      <c r="M305" s="13"/>
      <c r="N305" s="13"/>
      <c r="O305" s="13"/>
      <c r="P305" s="13"/>
      <c r="Q305" s="13"/>
      <c r="R305" s="13"/>
      <c r="U305" s="11"/>
    </row>
    <row r="306">
      <c r="A306" s="8"/>
      <c r="B306" s="19"/>
      <c r="C306" s="19"/>
      <c r="J306" s="13"/>
      <c r="K306" s="13"/>
      <c r="L306" s="13"/>
      <c r="M306" s="13"/>
      <c r="N306" s="13"/>
      <c r="O306" s="13"/>
      <c r="P306" s="13"/>
      <c r="Q306" s="13"/>
      <c r="R306" s="13"/>
      <c r="U306" s="11"/>
    </row>
    <row r="307">
      <c r="A307" s="8"/>
      <c r="B307" s="19"/>
      <c r="C307" s="19"/>
      <c r="J307" s="13"/>
      <c r="K307" s="13"/>
      <c r="L307" s="13"/>
      <c r="M307" s="13"/>
      <c r="N307" s="13"/>
      <c r="O307" s="13"/>
      <c r="P307" s="13"/>
      <c r="Q307" s="13"/>
      <c r="R307" s="13"/>
      <c r="U307" s="11"/>
    </row>
    <row r="308">
      <c r="A308" s="8"/>
      <c r="B308" s="19"/>
      <c r="C308" s="19"/>
      <c r="J308" s="13"/>
      <c r="K308" s="13"/>
      <c r="L308" s="13"/>
      <c r="M308" s="13"/>
      <c r="N308" s="13"/>
      <c r="O308" s="13"/>
      <c r="P308" s="13"/>
      <c r="Q308" s="13"/>
      <c r="R308" s="13"/>
      <c r="U308" s="11"/>
    </row>
    <row r="309">
      <c r="A309" s="8"/>
      <c r="B309" s="19"/>
      <c r="C309" s="19"/>
      <c r="J309" s="13"/>
      <c r="K309" s="13"/>
      <c r="L309" s="13"/>
      <c r="M309" s="13"/>
      <c r="N309" s="13"/>
      <c r="O309" s="13"/>
      <c r="P309" s="13"/>
      <c r="Q309" s="13"/>
      <c r="R309" s="13"/>
      <c r="U309" s="11"/>
    </row>
    <row r="310">
      <c r="A310" s="8"/>
      <c r="B310" s="19"/>
      <c r="C310" s="19"/>
      <c r="J310" s="13"/>
      <c r="K310" s="13"/>
      <c r="L310" s="13"/>
      <c r="M310" s="13"/>
      <c r="N310" s="13"/>
      <c r="O310" s="13"/>
      <c r="P310" s="13"/>
      <c r="Q310" s="13"/>
      <c r="R310" s="13"/>
      <c r="U310" s="11"/>
    </row>
    <row r="311">
      <c r="A311" s="8"/>
      <c r="B311" s="19"/>
      <c r="C311" s="19"/>
      <c r="J311" s="13"/>
      <c r="K311" s="13"/>
      <c r="L311" s="13"/>
      <c r="M311" s="13"/>
      <c r="N311" s="13"/>
      <c r="O311" s="13"/>
      <c r="P311" s="13"/>
      <c r="Q311" s="13"/>
      <c r="R311" s="13"/>
      <c r="U311" s="11"/>
    </row>
    <row r="312">
      <c r="A312" s="8"/>
      <c r="B312" s="19"/>
      <c r="C312" s="19"/>
      <c r="J312" s="13"/>
      <c r="K312" s="13"/>
      <c r="L312" s="13"/>
      <c r="M312" s="13"/>
      <c r="N312" s="13"/>
      <c r="O312" s="13"/>
      <c r="P312" s="13"/>
      <c r="Q312" s="13"/>
      <c r="R312" s="13"/>
      <c r="U312" s="11"/>
    </row>
    <row r="313">
      <c r="A313" s="8"/>
      <c r="B313" s="19"/>
      <c r="C313" s="19"/>
      <c r="J313" s="13"/>
      <c r="K313" s="13"/>
      <c r="L313" s="13"/>
      <c r="M313" s="13"/>
      <c r="N313" s="13"/>
      <c r="O313" s="13"/>
      <c r="P313" s="13"/>
      <c r="Q313" s="13"/>
      <c r="R313" s="13"/>
      <c r="U313" s="11"/>
    </row>
    <row r="314">
      <c r="A314" s="8"/>
      <c r="B314" s="19"/>
      <c r="C314" s="19"/>
      <c r="J314" s="13"/>
      <c r="K314" s="13"/>
      <c r="L314" s="13"/>
      <c r="M314" s="13"/>
      <c r="N314" s="13"/>
      <c r="O314" s="13"/>
      <c r="P314" s="13"/>
      <c r="Q314" s="13"/>
      <c r="R314" s="13"/>
      <c r="U314" s="11"/>
    </row>
    <row r="315">
      <c r="A315" s="8"/>
      <c r="B315" s="19"/>
      <c r="C315" s="19"/>
      <c r="J315" s="13"/>
      <c r="K315" s="13"/>
      <c r="L315" s="13"/>
      <c r="M315" s="13"/>
      <c r="N315" s="13"/>
      <c r="O315" s="13"/>
      <c r="P315" s="13"/>
      <c r="Q315" s="13"/>
      <c r="R315" s="13"/>
      <c r="U315" s="11"/>
    </row>
    <row r="316">
      <c r="A316" s="8"/>
      <c r="B316" s="19"/>
      <c r="C316" s="19"/>
      <c r="J316" s="13"/>
      <c r="K316" s="13"/>
      <c r="L316" s="13"/>
      <c r="M316" s="13"/>
      <c r="N316" s="13"/>
      <c r="O316" s="13"/>
      <c r="P316" s="13"/>
      <c r="Q316" s="13"/>
      <c r="R316" s="13"/>
      <c r="U316" s="11"/>
    </row>
    <row r="317">
      <c r="A317" s="8"/>
      <c r="B317" s="19"/>
      <c r="C317" s="19"/>
      <c r="J317" s="13"/>
      <c r="K317" s="13"/>
      <c r="L317" s="13"/>
      <c r="M317" s="13"/>
      <c r="N317" s="13"/>
      <c r="O317" s="13"/>
      <c r="P317" s="13"/>
      <c r="Q317" s="13"/>
      <c r="R317" s="13"/>
      <c r="U317" s="11"/>
    </row>
    <row r="318">
      <c r="A318" s="8"/>
      <c r="B318" s="19"/>
      <c r="C318" s="19"/>
      <c r="J318" s="13"/>
      <c r="K318" s="13"/>
      <c r="L318" s="13"/>
      <c r="M318" s="13"/>
      <c r="N318" s="13"/>
      <c r="O318" s="13"/>
      <c r="P318" s="13"/>
      <c r="Q318" s="13"/>
      <c r="R318" s="13"/>
      <c r="U318" s="11"/>
    </row>
    <row r="319">
      <c r="A319" s="8"/>
      <c r="B319" s="19"/>
      <c r="C319" s="19"/>
      <c r="J319" s="13"/>
      <c r="K319" s="13"/>
      <c r="L319" s="13"/>
      <c r="M319" s="13"/>
      <c r="N319" s="13"/>
      <c r="O319" s="13"/>
      <c r="P319" s="13"/>
      <c r="Q319" s="13"/>
      <c r="R319" s="13"/>
      <c r="U319" s="11"/>
    </row>
    <row r="320">
      <c r="A320" s="8"/>
      <c r="B320" s="19"/>
      <c r="C320" s="19"/>
      <c r="J320" s="13"/>
      <c r="K320" s="13"/>
      <c r="L320" s="13"/>
      <c r="M320" s="13"/>
      <c r="N320" s="13"/>
      <c r="O320" s="13"/>
      <c r="P320" s="13"/>
      <c r="Q320" s="13"/>
      <c r="R320" s="13"/>
      <c r="U320" s="11"/>
    </row>
    <row r="321">
      <c r="A321" s="8"/>
      <c r="B321" s="19"/>
      <c r="C321" s="19"/>
      <c r="J321" s="13"/>
      <c r="K321" s="13"/>
      <c r="L321" s="13"/>
      <c r="M321" s="13"/>
      <c r="N321" s="13"/>
      <c r="O321" s="13"/>
      <c r="P321" s="13"/>
      <c r="Q321" s="13"/>
      <c r="R321" s="13"/>
      <c r="U321" s="11"/>
    </row>
    <row r="322">
      <c r="A322" s="8"/>
      <c r="B322" s="19"/>
      <c r="C322" s="19"/>
      <c r="J322" s="13"/>
      <c r="K322" s="13"/>
      <c r="L322" s="13"/>
      <c r="M322" s="13"/>
      <c r="N322" s="13"/>
      <c r="O322" s="13"/>
      <c r="P322" s="13"/>
      <c r="Q322" s="13"/>
      <c r="R322" s="13"/>
      <c r="U322" s="11"/>
    </row>
    <row r="323">
      <c r="A323" s="8"/>
      <c r="B323" s="19"/>
      <c r="C323" s="19"/>
      <c r="J323" s="13"/>
      <c r="K323" s="13"/>
      <c r="L323" s="13"/>
      <c r="M323" s="13"/>
      <c r="N323" s="13"/>
      <c r="O323" s="13"/>
      <c r="P323" s="13"/>
      <c r="Q323" s="13"/>
      <c r="R323" s="13"/>
      <c r="U323" s="11"/>
    </row>
    <row r="324">
      <c r="A324" s="8"/>
      <c r="B324" s="19"/>
      <c r="C324" s="19"/>
      <c r="J324" s="13"/>
      <c r="K324" s="13"/>
      <c r="L324" s="13"/>
      <c r="M324" s="13"/>
      <c r="N324" s="13"/>
      <c r="O324" s="13"/>
      <c r="P324" s="13"/>
      <c r="Q324" s="13"/>
      <c r="R324" s="13"/>
      <c r="U324" s="11"/>
    </row>
    <row r="325">
      <c r="A325" s="8"/>
      <c r="B325" s="19"/>
      <c r="C325" s="19"/>
      <c r="J325" s="13"/>
      <c r="K325" s="13"/>
      <c r="L325" s="13"/>
      <c r="M325" s="13"/>
      <c r="N325" s="13"/>
      <c r="O325" s="13"/>
      <c r="P325" s="13"/>
      <c r="Q325" s="13"/>
      <c r="R325" s="13"/>
      <c r="U325" s="11"/>
    </row>
    <row r="326">
      <c r="A326" s="8"/>
      <c r="B326" s="19"/>
      <c r="C326" s="19"/>
      <c r="J326" s="13"/>
      <c r="K326" s="13"/>
      <c r="L326" s="13"/>
      <c r="M326" s="13"/>
      <c r="N326" s="13"/>
      <c r="O326" s="13"/>
      <c r="P326" s="13"/>
      <c r="Q326" s="13"/>
      <c r="R326" s="13"/>
      <c r="U326" s="11"/>
    </row>
    <row r="327">
      <c r="A327" s="8"/>
      <c r="B327" s="19"/>
      <c r="C327" s="19"/>
      <c r="J327" s="13"/>
      <c r="K327" s="13"/>
      <c r="L327" s="13"/>
      <c r="M327" s="13"/>
      <c r="N327" s="13"/>
      <c r="O327" s="13"/>
      <c r="P327" s="13"/>
      <c r="Q327" s="13"/>
      <c r="R327" s="13"/>
      <c r="U327" s="11"/>
    </row>
    <row r="328">
      <c r="A328" s="8"/>
      <c r="B328" s="19"/>
      <c r="C328" s="19"/>
      <c r="J328" s="13"/>
      <c r="K328" s="13"/>
      <c r="L328" s="13"/>
      <c r="M328" s="13"/>
      <c r="N328" s="13"/>
      <c r="O328" s="13"/>
      <c r="P328" s="13"/>
      <c r="Q328" s="13"/>
      <c r="R328" s="13"/>
      <c r="U328" s="11"/>
    </row>
    <row r="329">
      <c r="A329" s="8"/>
      <c r="B329" s="19"/>
      <c r="C329" s="19"/>
      <c r="J329" s="13"/>
      <c r="K329" s="13"/>
      <c r="L329" s="13"/>
      <c r="M329" s="13"/>
      <c r="N329" s="13"/>
      <c r="O329" s="13"/>
      <c r="P329" s="13"/>
      <c r="Q329" s="13"/>
      <c r="R329" s="13"/>
      <c r="U329" s="11"/>
    </row>
    <row r="330">
      <c r="A330" s="8"/>
      <c r="B330" s="19"/>
      <c r="C330" s="19"/>
      <c r="J330" s="13"/>
      <c r="K330" s="13"/>
      <c r="L330" s="13"/>
      <c r="M330" s="13"/>
      <c r="N330" s="13"/>
      <c r="O330" s="13"/>
      <c r="P330" s="13"/>
      <c r="Q330" s="13"/>
      <c r="R330" s="13"/>
      <c r="U330" s="11"/>
    </row>
    <row r="331">
      <c r="A331" s="8"/>
      <c r="B331" s="19"/>
      <c r="C331" s="19"/>
      <c r="J331" s="13"/>
      <c r="K331" s="13"/>
      <c r="L331" s="13"/>
      <c r="M331" s="13"/>
      <c r="N331" s="13"/>
      <c r="O331" s="13"/>
      <c r="P331" s="13"/>
      <c r="Q331" s="13"/>
      <c r="R331" s="13"/>
      <c r="U331" s="11"/>
    </row>
    <row r="332">
      <c r="A332" s="8"/>
      <c r="B332" s="19"/>
      <c r="C332" s="19"/>
      <c r="J332" s="13"/>
      <c r="K332" s="13"/>
      <c r="L332" s="13"/>
      <c r="M332" s="13"/>
      <c r="N332" s="13"/>
      <c r="O332" s="13"/>
      <c r="P332" s="13"/>
      <c r="Q332" s="13"/>
      <c r="R332" s="13"/>
      <c r="U332" s="11"/>
    </row>
    <row r="333">
      <c r="A333" s="8"/>
      <c r="B333" s="19"/>
      <c r="C333" s="19"/>
      <c r="J333" s="13"/>
      <c r="K333" s="13"/>
      <c r="L333" s="13"/>
      <c r="M333" s="13"/>
      <c r="N333" s="13"/>
      <c r="O333" s="13"/>
      <c r="P333" s="13"/>
      <c r="Q333" s="13"/>
      <c r="R333" s="13"/>
      <c r="U333" s="11"/>
    </row>
    <row r="334">
      <c r="A334" s="8"/>
      <c r="B334" s="19"/>
      <c r="C334" s="19"/>
      <c r="J334" s="13"/>
      <c r="K334" s="13"/>
      <c r="L334" s="13"/>
      <c r="M334" s="13"/>
      <c r="N334" s="13"/>
      <c r="O334" s="13"/>
      <c r="P334" s="13"/>
      <c r="Q334" s="13"/>
      <c r="R334" s="13"/>
      <c r="U334" s="11"/>
    </row>
    <row r="335">
      <c r="A335" s="8"/>
      <c r="B335" s="19"/>
      <c r="C335" s="19"/>
      <c r="J335" s="13"/>
      <c r="K335" s="13"/>
      <c r="L335" s="13"/>
      <c r="M335" s="13"/>
      <c r="N335" s="13"/>
      <c r="O335" s="13"/>
      <c r="P335" s="13"/>
      <c r="Q335" s="13"/>
      <c r="R335" s="13"/>
      <c r="U335" s="11"/>
    </row>
    <row r="336">
      <c r="A336" s="8"/>
      <c r="B336" s="19"/>
      <c r="C336" s="19"/>
      <c r="J336" s="13"/>
      <c r="K336" s="13"/>
      <c r="L336" s="13"/>
      <c r="M336" s="13"/>
      <c r="N336" s="13"/>
      <c r="O336" s="13"/>
      <c r="P336" s="13"/>
      <c r="Q336" s="13"/>
      <c r="R336" s="13"/>
      <c r="U336" s="11"/>
    </row>
    <row r="337">
      <c r="A337" s="8"/>
      <c r="B337" s="19"/>
      <c r="C337" s="19"/>
      <c r="J337" s="13"/>
      <c r="K337" s="13"/>
      <c r="L337" s="13"/>
      <c r="M337" s="13"/>
      <c r="N337" s="13"/>
      <c r="O337" s="13"/>
      <c r="P337" s="13"/>
      <c r="Q337" s="13"/>
      <c r="R337" s="13"/>
      <c r="U337" s="11"/>
    </row>
    <row r="338">
      <c r="A338" s="8"/>
      <c r="B338" s="19"/>
      <c r="C338" s="19"/>
      <c r="J338" s="13"/>
      <c r="K338" s="13"/>
      <c r="L338" s="13"/>
      <c r="M338" s="13"/>
      <c r="N338" s="13"/>
      <c r="O338" s="13"/>
      <c r="P338" s="13"/>
      <c r="Q338" s="13"/>
      <c r="R338" s="13"/>
      <c r="U338" s="11"/>
    </row>
    <row r="339">
      <c r="A339" s="8"/>
      <c r="B339" s="19"/>
      <c r="C339" s="19"/>
      <c r="J339" s="13"/>
      <c r="K339" s="13"/>
      <c r="L339" s="13"/>
      <c r="M339" s="13"/>
      <c r="N339" s="13"/>
      <c r="O339" s="13"/>
      <c r="P339" s="13"/>
      <c r="Q339" s="13"/>
      <c r="R339" s="13"/>
      <c r="U339" s="11"/>
    </row>
    <row r="340">
      <c r="A340" s="8"/>
      <c r="B340" s="19"/>
      <c r="C340" s="19"/>
      <c r="J340" s="13"/>
      <c r="K340" s="13"/>
      <c r="L340" s="13"/>
      <c r="M340" s="13"/>
      <c r="N340" s="13"/>
      <c r="O340" s="13"/>
      <c r="P340" s="13"/>
      <c r="Q340" s="13"/>
      <c r="R340" s="13"/>
      <c r="U340" s="11"/>
    </row>
    <row r="341">
      <c r="A341" s="8"/>
      <c r="B341" s="19"/>
      <c r="C341" s="19"/>
      <c r="J341" s="13"/>
      <c r="K341" s="13"/>
      <c r="L341" s="13"/>
      <c r="M341" s="13"/>
      <c r="N341" s="13"/>
      <c r="O341" s="13"/>
      <c r="P341" s="13"/>
      <c r="Q341" s="13"/>
      <c r="R341" s="13"/>
      <c r="U341" s="11"/>
    </row>
    <row r="342">
      <c r="A342" s="8"/>
      <c r="B342" s="19"/>
      <c r="C342" s="19"/>
      <c r="J342" s="13"/>
      <c r="K342" s="13"/>
      <c r="L342" s="13"/>
      <c r="M342" s="13"/>
      <c r="N342" s="13"/>
      <c r="O342" s="13"/>
      <c r="P342" s="13"/>
      <c r="Q342" s="13"/>
      <c r="R342" s="13"/>
      <c r="U342" s="11"/>
    </row>
    <row r="343">
      <c r="A343" s="8"/>
      <c r="B343" s="19"/>
      <c r="C343" s="19"/>
      <c r="J343" s="13"/>
      <c r="K343" s="13"/>
      <c r="L343" s="13"/>
      <c r="M343" s="13"/>
      <c r="N343" s="13"/>
      <c r="O343" s="13"/>
      <c r="P343" s="13"/>
      <c r="Q343" s="13"/>
      <c r="R343" s="13"/>
      <c r="U343" s="11"/>
    </row>
    <row r="344">
      <c r="A344" s="8"/>
      <c r="B344" s="19"/>
      <c r="C344" s="19"/>
      <c r="J344" s="13"/>
      <c r="K344" s="13"/>
      <c r="L344" s="13"/>
      <c r="M344" s="13"/>
      <c r="N344" s="13"/>
      <c r="O344" s="13"/>
      <c r="P344" s="13"/>
      <c r="Q344" s="13"/>
      <c r="R344" s="13"/>
      <c r="U344" s="11"/>
    </row>
    <row r="345">
      <c r="A345" s="8"/>
      <c r="B345" s="19"/>
      <c r="C345" s="19"/>
      <c r="J345" s="13"/>
      <c r="K345" s="13"/>
      <c r="L345" s="13"/>
      <c r="M345" s="13"/>
      <c r="N345" s="13"/>
      <c r="O345" s="13"/>
      <c r="P345" s="13"/>
      <c r="Q345" s="13"/>
      <c r="R345" s="13"/>
      <c r="U345" s="11"/>
    </row>
    <row r="346">
      <c r="A346" s="8"/>
      <c r="B346" s="19"/>
      <c r="C346" s="19"/>
      <c r="J346" s="13"/>
      <c r="K346" s="13"/>
      <c r="L346" s="13"/>
      <c r="M346" s="13"/>
      <c r="N346" s="13"/>
      <c r="O346" s="13"/>
      <c r="P346" s="13"/>
      <c r="Q346" s="13"/>
      <c r="R346" s="13"/>
      <c r="U346" s="11"/>
    </row>
    <row r="347">
      <c r="A347" s="8"/>
      <c r="B347" s="19"/>
      <c r="C347" s="19"/>
      <c r="J347" s="13"/>
      <c r="K347" s="13"/>
      <c r="L347" s="13"/>
      <c r="M347" s="13"/>
      <c r="N347" s="13"/>
      <c r="O347" s="13"/>
      <c r="P347" s="13"/>
      <c r="Q347" s="13"/>
      <c r="R347" s="13"/>
      <c r="U347" s="11"/>
    </row>
    <row r="348">
      <c r="A348" s="8"/>
      <c r="B348" s="19"/>
      <c r="C348" s="19"/>
      <c r="J348" s="13"/>
      <c r="K348" s="13"/>
      <c r="L348" s="13"/>
      <c r="M348" s="13"/>
      <c r="N348" s="13"/>
      <c r="O348" s="13"/>
      <c r="P348" s="13"/>
      <c r="Q348" s="13"/>
      <c r="R348" s="13"/>
      <c r="U348" s="11"/>
    </row>
    <row r="349">
      <c r="A349" s="8"/>
      <c r="B349" s="19"/>
      <c r="C349" s="19"/>
      <c r="J349" s="13"/>
      <c r="K349" s="13"/>
      <c r="L349" s="13"/>
      <c r="M349" s="13"/>
      <c r="N349" s="13"/>
      <c r="O349" s="13"/>
      <c r="P349" s="13"/>
      <c r="Q349" s="13"/>
      <c r="R349" s="13"/>
      <c r="U349" s="11"/>
    </row>
    <row r="350">
      <c r="A350" s="8"/>
      <c r="B350" s="19"/>
      <c r="C350" s="19"/>
      <c r="J350" s="13"/>
      <c r="K350" s="13"/>
      <c r="L350" s="13"/>
      <c r="M350" s="13"/>
      <c r="N350" s="13"/>
      <c r="O350" s="13"/>
      <c r="P350" s="13"/>
      <c r="Q350" s="13"/>
      <c r="R350" s="13"/>
      <c r="U350" s="11"/>
    </row>
    <row r="351">
      <c r="A351" s="8"/>
      <c r="B351" s="19"/>
      <c r="C351" s="19"/>
      <c r="J351" s="13"/>
      <c r="K351" s="13"/>
      <c r="L351" s="13"/>
      <c r="M351" s="13"/>
      <c r="N351" s="13"/>
      <c r="O351" s="13"/>
      <c r="P351" s="13"/>
      <c r="Q351" s="13"/>
      <c r="R351" s="13"/>
      <c r="U351" s="11"/>
    </row>
    <row r="352">
      <c r="A352" s="8"/>
      <c r="B352" s="19"/>
      <c r="C352" s="19"/>
      <c r="J352" s="13"/>
      <c r="K352" s="13"/>
      <c r="L352" s="13"/>
      <c r="M352" s="13"/>
      <c r="N352" s="13"/>
      <c r="O352" s="13"/>
      <c r="P352" s="13"/>
      <c r="Q352" s="13"/>
      <c r="R352" s="13"/>
      <c r="U352" s="11"/>
    </row>
    <row r="353">
      <c r="A353" s="8"/>
      <c r="B353" s="19"/>
      <c r="C353" s="19"/>
      <c r="J353" s="13"/>
      <c r="K353" s="13"/>
      <c r="L353" s="13"/>
      <c r="M353" s="13"/>
      <c r="N353" s="13"/>
      <c r="O353" s="13"/>
      <c r="P353" s="13"/>
      <c r="Q353" s="13"/>
      <c r="R353" s="13"/>
      <c r="U353" s="11"/>
    </row>
    <row r="354">
      <c r="A354" s="8"/>
      <c r="B354" s="19"/>
      <c r="C354" s="19"/>
      <c r="J354" s="13"/>
      <c r="K354" s="13"/>
      <c r="L354" s="13"/>
      <c r="M354" s="13"/>
      <c r="N354" s="13"/>
      <c r="O354" s="13"/>
      <c r="P354" s="13"/>
      <c r="Q354" s="13"/>
      <c r="R354" s="13"/>
      <c r="U354" s="11"/>
    </row>
    <row r="355">
      <c r="A355" s="8"/>
      <c r="B355" s="19"/>
      <c r="C355" s="19"/>
      <c r="J355" s="13"/>
      <c r="K355" s="13"/>
      <c r="L355" s="13"/>
      <c r="M355" s="13"/>
      <c r="N355" s="13"/>
      <c r="O355" s="13"/>
      <c r="P355" s="13"/>
      <c r="Q355" s="13"/>
      <c r="R355" s="13"/>
      <c r="U355" s="11"/>
    </row>
    <row r="356">
      <c r="A356" s="8"/>
      <c r="B356" s="19"/>
      <c r="C356" s="19"/>
      <c r="J356" s="13"/>
      <c r="K356" s="13"/>
      <c r="L356" s="13"/>
      <c r="M356" s="13"/>
      <c r="N356" s="13"/>
      <c r="O356" s="13"/>
      <c r="P356" s="13"/>
      <c r="Q356" s="13"/>
      <c r="R356" s="13"/>
      <c r="U356" s="11"/>
    </row>
    <row r="357">
      <c r="A357" s="8"/>
      <c r="B357" s="19"/>
      <c r="C357" s="19"/>
      <c r="J357" s="13"/>
      <c r="K357" s="13"/>
      <c r="L357" s="13"/>
      <c r="M357" s="13"/>
      <c r="N357" s="13"/>
      <c r="O357" s="13"/>
      <c r="P357" s="13"/>
      <c r="Q357" s="13"/>
      <c r="R357" s="13"/>
      <c r="U357" s="11"/>
    </row>
    <row r="358">
      <c r="A358" s="8"/>
      <c r="B358" s="19"/>
      <c r="C358" s="19"/>
      <c r="J358" s="13"/>
      <c r="K358" s="13"/>
      <c r="L358" s="13"/>
      <c r="M358" s="13"/>
      <c r="N358" s="13"/>
      <c r="O358" s="13"/>
      <c r="P358" s="13"/>
      <c r="Q358" s="13"/>
      <c r="R358" s="13"/>
      <c r="U358" s="11"/>
    </row>
    <row r="359">
      <c r="A359" s="8"/>
      <c r="B359" s="19"/>
      <c r="C359" s="19"/>
      <c r="J359" s="13"/>
      <c r="K359" s="13"/>
      <c r="L359" s="13"/>
      <c r="M359" s="13"/>
      <c r="N359" s="13"/>
      <c r="O359" s="13"/>
      <c r="P359" s="13"/>
      <c r="Q359" s="13"/>
      <c r="R359" s="13"/>
      <c r="U359" s="11"/>
    </row>
    <row r="360">
      <c r="A360" s="8"/>
      <c r="B360" s="19"/>
      <c r="C360" s="19"/>
      <c r="J360" s="13"/>
      <c r="K360" s="13"/>
      <c r="L360" s="13"/>
      <c r="M360" s="13"/>
      <c r="N360" s="13"/>
      <c r="O360" s="13"/>
      <c r="P360" s="13"/>
      <c r="Q360" s="13"/>
      <c r="R360" s="13"/>
      <c r="U360" s="11"/>
    </row>
    <row r="361">
      <c r="A361" s="8"/>
      <c r="B361" s="19"/>
      <c r="C361" s="19"/>
      <c r="J361" s="13"/>
      <c r="K361" s="13"/>
      <c r="L361" s="13"/>
      <c r="M361" s="13"/>
      <c r="N361" s="13"/>
      <c r="O361" s="13"/>
      <c r="P361" s="13"/>
      <c r="Q361" s="13"/>
      <c r="R361" s="13"/>
      <c r="U361" s="11"/>
    </row>
    <row r="362">
      <c r="A362" s="8"/>
      <c r="B362" s="19"/>
      <c r="C362" s="19"/>
      <c r="J362" s="13"/>
      <c r="K362" s="13"/>
      <c r="L362" s="13"/>
      <c r="M362" s="13"/>
      <c r="N362" s="13"/>
      <c r="O362" s="13"/>
      <c r="P362" s="13"/>
      <c r="Q362" s="13"/>
      <c r="R362" s="13"/>
      <c r="U362" s="11"/>
    </row>
    <row r="363">
      <c r="A363" s="8"/>
      <c r="B363" s="19"/>
      <c r="C363" s="19"/>
      <c r="J363" s="13"/>
      <c r="K363" s="13"/>
      <c r="L363" s="13"/>
      <c r="M363" s="13"/>
      <c r="N363" s="13"/>
      <c r="O363" s="13"/>
      <c r="P363" s="13"/>
      <c r="Q363" s="13"/>
      <c r="R363" s="13"/>
      <c r="U363" s="11"/>
    </row>
    <row r="364">
      <c r="A364" s="8"/>
      <c r="B364" s="19"/>
      <c r="C364" s="19"/>
      <c r="J364" s="13"/>
      <c r="K364" s="13"/>
      <c r="L364" s="13"/>
      <c r="M364" s="13"/>
      <c r="N364" s="13"/>
      <c r="O364" s="13"/>
      <c r="P364" s="13"/>
      <c r="Q364" s="13"/>
      <c r="R364" s="13"/>
      <c r="U364" s="11"/>
    </row>
    <row r="365">
      <c r="A365" s="8"/>
      <c r="B365" s="19"/>
      <c r="C365" s="19"/>
      <c r="J365" s="13"/>
      <c r="K365" s="13"/>
      <c r="L365" s="13"/>
      <c r="M365" s="13"/>
      <c r="N365" s="13"/>
      <c r="O365" s="13"/>
      <c r="P365" s="13"/>
      <c r="Q365" s="13"/>
      <c r="R365" s="13"/>
      <c r="U365" s="11"/>
    </row>
    <row r="366">
      <c r="A366" s="8"/>
      <c r="B366" s="19"/>
      <c r="C366" s="19"/>
      <c r="J366" s="13"/>
      <c r="K366" s="13"/>
      <c r="L366" s="13"/>
      <c r="M366" s="13"/>
      <c r="N366" s="13"/>
      <c r="O366" s="13"/>
      <c r="P366" s="13"/>
      <c r="Q366" s="13"/>
      <c r="R366" s="13"/>
      <c r="U366" s="11"/>
    </row>
    <row r="367">
      <c r="A367" s="8"/>
      <c r="B367" s="19"/>
      <c r="C367" s="19"/>
      <c r="J367" s="13"/>
      <c r="K367" s="13"/>
      <c r="L367" s="13"/>
      <c r="M367" s="13"/>
      <c r="N367" s="13"/>
      <c r="O367" s="13"/>
      <c r="P367" s="13"/>
      <c r="Q367" s="13"/>
      <c r="R367" s="13"/>
      <c r="U367" s="11"/>
    </row>
    <row r="368">
      <c r="A368" s="8"/>
      <c r="B368" s="19"/>
      <c r="C368" s="19"/>
      <c r="J368" s="13"/>
      <c r="K368" s="13"/>
      <c r="L368" s="13"/>
      <c r="M368" s="13"/>
      <c r="N368" s="13"/>
      <c r="O368" s="13"/>
      <c r="P368" s="13"/>
      <c r="Q368" s="13"/>
      <c r="R368" s="13"/>
      <c r="U368" s="11"/>
    </row>
    <row r="369">
      <c r="A369" s="8"/>
      <c r="B369" s="19"/>
      <c r="C369" s="19"/>
      <c r="J369" s="13"/>
      <c r="K369" s="13"/>
      <c r="L369" s="13"/>
      <c r="M369" s="13"/>
      <c r="N369" s="13"/>
      <c r="O369" s="13"/>
      <c r="P369" s="13"/>
      <c r="Q369" s="13"/>
      <c r="R369" s="13"/>
      <c r="U369" s="11"/>
    </row>
    <row r="370">
      <c r="A370" s="8"/>
      <c r="B370" s="19"/>
      <c r="C370" s="19"/>
      <c r="J370" s="13"/>
      <c r="K370" s="13"/>
      <c r="L370" s="13"/>
      <c r="M370" s="13"/>
      <c r="N370" s="13"/>
      <c r="O370" s="13"/>
      <c r="P370" s="13"/>
      <c r="Q370" s="13"/>
      <c r="R370" s="13"/>
      <c r="U370" s="11"/>
    </row>
    <row r="371">
      <c r="A371" s="8"/>
      <c r="B371" s="19"/>
      <c r="C371" s="19"/>
      <c r="J371" s="13"/>
      <c r="K371" s="13"/>
      <c r="L371" s="13"/>
      <c r="M371" s="13"/>
      <c r="N371" s="13"/>
      <c r="O371" s="13"/>
      <c r="P371" s="13"/>
      <c r="Q371" s="13"/>
      <c r="R371" s="13"/>
      <c r="U371" s="11"/>
    </row>
    <row r="372">
      <c r="A372" s="8"/>
      <c r="B372" s="19"/>
      <c r="C372" s="19"/>
      <c r="J372" s="13"/>
      <c r="K372" s="13"/>
      <c r="L372" s="13"/>
      <c r="M372" s="13"/>
      <c r="N372" s="13"/>
      <c r="O372" s="13"/>
      <c r="P372" s="13"/>
      <c r="Q372" s="13"/>
      <c r="R372" s="13"/>
      <c r="U372" s="11"/>
    </row>
    <row r="373">
      <c r="A373" s="8"/>
      <c r="B373" s="19"/>
      <c r="C373" s="19"/>
      <c r="J373" s="13"/>
      <c r="K373" s="13"/>
      <c r="L373" s="13"/>
      <c r="M373" s="13"/>
      <c r="N373" s="13"/>
      <c r="O373" s="13"/>
      <c r="P373" s="13"/>
      <c r="Q373" s="13"/>
      <c r="R373" s="13"/>
      <c r="U373" s="11"/>
    </row>
    <row r="374">
      <c r="A374" s="8"/>
      <c r="B374" s="19"/>
      <c r="C374" s="19"/>
      <c r="J374" s="13"/>
      <c r="K374" s="13"/>
      <c r="L374" s="13"/>
      <c r="M374" s="13"/>
      <c r="N374" s="13"/>
      <c r="O374" s="13"/>
      <c r="P374" s="13"/>
      <c r="Q374" s="13"/>
      <c r="R374" s="13"/>
      <c r="U374" s="11"/>
    </row>
    <row r="375">
      <c r="A375" s="8"/>
      <c r="B375" s="19"/>
      <c r="C375" s="19"/>
      <c r="J375" s="13"/>
      <c r="K375" s="13"/>
      <c r="L375" s="13"/>
      <c r="M375" s="13"/>
      <c r="N375" s="13"/>
      <c r="O375" s="13"/>
      <c r="P375" s="13"/>
      <c r="Q375" s="13"/>
      <c r="R375" s="13"/>
      <c r="U375" s="11"/>
    </row>
    <row r="376">
      <c r="A376" s="8"/>
      <c r="B376" s="19"/>
      <c r="C376" s="19"/>
      <c r="J376" s="13"/>
      <c r="K376" s="13"/>
      <c r="L376" s="13"/>
      <c r="M376" s="13"/>
      <c r="N376" s="13"/>
      <c r="O376" s="13"/>
      <c r="P376" s="13"/>
      <c r="Q376" s="13"/>
      <c r="R376" s="13"/>
      <c r="U376" s="11"/>
    </row>
    <row r="377">
      <c r="A377" s="8"/>
      <c r="B377" s="19"/>
      <c r="C377" s="19"/>
      <c r="J377" s="13"/>
      <c r="K377" s="13"/>
      <c r="L377" s="13"/>
      <c r="M377" s="13"/>
      <c r="N377" s="13"/>
      <c r="O377" s="13"/>
      <c r="P377" s="13"/>
      <c r="Q377" s="13"/>
      <c r="R377" s="13"/>
      <c r="U377" s="11"/>
    </row>
    <row r="378">
      <c r="A378" s="8"/>
      <c r="B378" s="19"/>
      <c r="C378" s="19"/>
      <c r="J378" s="13"/>
      <c r="K378" s="13"/>
      <c r="L378" s="13"/>
      <c r="M378" s="13"/>
      <c r="N378" s="13"/>
      <c r="O378" s="13"/>
      <c r="P378" s="13"/>
      <c r="Q378" s="13"/>
      <c r="R378" s="13"/>
      <c r="U378" s="11"/>
    </row>
    <row r="379">
      <c r="A379" s="8"/>
      <c r="B379" s="19"/>
      <c r="C379" s="19"/>
      <c r="J379" s="13"/>
      <c r="K379" s="13"/>
      <c r="L379" s="13"/>
      <c r="M379" s="13"/>
      <c r="N379" s="13"/>
      <c r="O379" s="13"/>
      <c r="P379" s="13"/>
      <c r="Q379" s="13"/>
      <c r="R379" s="13"/>
      <c r="U379" s="11"/>
    </row>
    <row r="380">
      <c r="A380" s="8"/>
      <c r="B380" s="19"/>
      <c r="C380" s="19"/>
      <c r="J380" s="13"/>
      <c r="K380" s="13"/>
      <c r="L380" s="13"/>
      <c r="M380" s="13"/>
      <c r="N380" s="13"/>
      <c r="O380" s="13"/>
      <c r="P380" s="13"/>
      <c r="Q380" s="13"/>
      <c r="R380" s="13"/>
      <c r="U380" s="11"/>
    </row>
    <row r="381">
      <c r="A381" s="8"/>
      <c r="B381" s="19"/>
      <c r="C381" s="19"/>
      <c r="J381" s="13"/>
      <c r="K381" s="13"/>
      <c r="L381" s="13"/>
      <c r="M381" s="13"/>
      <c r="N381" s="13"/>
      <c r="O381" s="13"/>
      <c r="P381" s="13"/>
      <c r="Q381" s="13"/>
      <c r="R381" s="13"/>
      <c r="U381" s="11"/>
    </row>
    <row r="382">
      <c r="A382" s="8"/>
      <c r="B382" s="19"/>
      <c r="C382" s="19"/>
      <c r="J382" s="13"/>
      <c r="K382" s="13"/>
      <c r="L382" s="13"/>
      <c r="M382" s="13"/>
      <c r="N382" s="13"/>
      <c r="O382" s="13"/>
      <c r="P382" s="13"/>
      <c r="Q382" s="13"/>
      <c r="R382" s="13"/>
      <c r="U382" s="11"/>
    </row>
    <row r="383">
      <c r="A383" s="8"/>
      <c r="B383" s="19"/>
      <c r="C383" s="19"/>
      <c r="J383" s="13"/>
      <c r="K383" s="13"/>
      <c r="L383" s="13"/>
      <c r="M383" s="13"/>
      <c r="N383" s="13"/>
      <c r="O383" s="13"/>
      <c r="P383" s="13"/>
      <c r="Q383" s="13"/>
      <c r="R383" s="13"/>
      <c r="U383" s="11"/>
    </row>
    <row r="384">
      <c r="A384" s="8"/>
      <c r="B384" s="19"/>
      <c r="C384" s="19"/>
      <c r="J384" s="13"/>
      <c r="K384" s="13"/>
      <c r="L384" s="13"/>
      <c r="M384" s="13"/>
      <c r="N384" s="13"/>
      <c r="O384" s="13"/>
      <c r="P384" s="13"/>
      <c r="Q384" s="13"/>
      <c r="R384" s="13"/>
      <c r="U384" s="11"/>
    </row>
    <row r="385">
      <c r="A385" s="8"/>
      <c r="B385" s="19"/>
      <c r="C385" s="19"/>
      <c r="J385" s="13"/>
      <c r="K385" s="13"/>
      <c r="L385" s="13"/>
      <c r="M385" s="13"/>
      <c r="N385" s="13"/>
      <c r="O385" s="13"/>
      <c r="P385" s="13"/>
      <c r="Q385" s="13"/>
      <c r="R385" s="13"/>
      <c r="U385" s="11"/>
    </row>
    <row r="386">
      <c r="A386" s="8"/>
      <c r="B386" s="19"/>
      <c r="C386" s="19"/>
      <c r="J386" s="13"/>
      <c r="K386" s="13"/>
      <c r="L386" s="13"/>
      <c r="M386" s="13"/>
      <c r="N386" s="13"/>
      <c r="O386" s="13"/>
      <c r="P386" s="13"/>
      <c r="Q386" s="13"/>
      <c r="R386" s="13"/>
      <c r="U386" s="11"/>
    </row>
    <row r="387">
      <c r="A387" s="8"/>
      <c r="B387" s="19"/>
      <c r="C387" s="19"/>
      <c r="J387" s="13"/>
      <c r="K387" s="13"/>
      <c r="L387" s="13"/>
      <c r="M387" s="13"/>
      <c r="N387" s="13"/>
      <c r="O387" s="13"/>
      <c r="P387" s="13"/>
      <c r="Q387" s="13"/>
      <c r="R387" s="13"/>
      <c r="U387" s="11"/>
    </row>
    <row r="388">
      <c r="A388" s="8"/>
      <c r="B388" s="19"/>
      <c r="C388" s="19"/>
      <c r="J388" s="13"/>
      <c r="K388" s="13"/>
      <c r="L388" s="13"/>
      <c r="M388" s="13"/>
      <c r="N388" s="13"/>
      <c r="O388" s="13"/>
      <c r="P388" s="13"/>
      <c r="Q388" s="13"/>
      <c r="R388" s="13"/>
      <c r="U388" s="11"/>
    </row>
    <row r="389">
      <c r="A389" s="8"/>
      <c r="B389" s="19"/>
      <c r="C389" s="19"/>
      <c r="J389" s="13"/>
      <c r="K389" s="13"/>
      <c r="L389" s="13"/>
      <c r="M389" s="13"/>
      <c r="N389" s="13"/>
      <c r="O389" s="13"/>
      <c r="P389" s="13"/>
      <c r="Q389" s="13"/>
      <c r="R389" s="13"/>
      <c r="U389" s="11"/>
    </row>
    <row r="390">
      <c r="A390" s="8"/>
      <c r="B390" s="19"/>
      <c r="C390" s="19"/>
      <c r="J390" s="13"/>
      <c r="K390" s="13"/>
      <c r="L390" s="13"/>
      <c r="M390" s="13"/>
      <c r="N390" s="13"/>
      <c r="O390" s="13"/>
      <c r="P390" s="13"/>
      <c r="Q390" s="13"/>
      <c r="R390" s="13"/>
      <c r="U390" s="11"/>
    </row>
    <row r="391">
      <c r="A391" s="8"/>
      <c r="B391" s="19"/>
      <c r="C391" s="19"/>
      <c r="J391" s="13"/>
      <c r="K391" s="13"/>
      <c r="L391" s="13"/>
      <c r="M391" s="13"/>
      <c r="N391" s="13"/>
      <c r="O391" s="13"/>
      <c r="P391" s="13"/>
      <c r="Q391" s="13"/>
      <c r="R391" s="13"/>
      <c r="U391" s="11"/>
    </row>
    <row r="392">
      <c r="A392" s="8"/>
      <c r="B392" s="19"/>
      <c r="C392" s="19"/>
      <c r="J392" s="13"/>
      <c r="K392" s="13"/>
      <c r="L392" s="13"/>
      <c r="M392" s="13"/>
      <c r="N392" s="13"/>
      <c r="O392" s="13"/>
      <c r="P392" s="13"/>
      <c r="Q392" s="13"/>
      <c r="R392" s="13"/>
      <c r="U392" s="11"/>
    </row>
    <row r="393">
      <c r="A393" s="8"/>
      <c r="B393" s="19"/>
      <c r="C393" s="19"/>
      <c r="J393" s="13"/>
      <c r="K393" s="13"/>
      <c r="L393" s="13"/>
      <c r="M393" s="13"/>
      <c r="N393" s="13"/>
      <c r="O393" s="13"/>
      <c r="P393" s="13"/>
      <c r="Q393" s="13"/>
      <c r="R393" s="13"/>
      <c r="U393" s="11"/>
    </row>
    <row r="394">
      <c r="A394" s="8"/>
      <c r="B394" s="19"/>
      <c r="C394" s="19"/>
      <c r="J394" s="13"/>
      <c r="K394" s="13"/>
      <c r="L394" s="13"/>
      <c r="M394" s="13"/>
      <c r="N394" s="13"/>
      <c r="O394" s="13"/>
      <c r="P394" s="13"/>
      <c r="Q394" s="13"/>
      <c r="R394" s="13"/>
      <c r="U394" s="11"/>
    </row>
    <row r="395">
      <c r="A395" s="8"/>
      <c r="B395" s="19"/>
      <c r="C395" s="19"/>
      <c r="J395" s="13"/>
      <c r="K395" s="13"/>
      <c r="L395" s="13"/>
      <c r="M395" s="13"/>
      <c r="N395" s="13"/>
      <c r="O395" s="13"/>
      <c r="P395" s="13"/>
      <c r="Q395" s="13"/>
      <c r="R395" s="13"/>
      <c r="U395" s="11"/>
    </row>
    <row r="396">
      <c r="A396" s="8"/>
      <c r="B396" s="19"/>
      <c r="C396" s="19"/>
      <c r="J396" s="13"/>
      <c r="K396" s="13"/>
      <c r="L396" s="13"/>
      <c r="M396" s="13"/>
      <c r="N396" s="13"/>
      <c r="O396" s="13"/>
      <c r="P396" s="13"/>
      <c r="Q396" s="13"/>
      <c r="R396" s="13"/>
      <c r="U396" s="11"/>
    </row>
    <row r="397">
      <c r="A397" s="8"/>
      <c r="B397" s="19"/>
      <c r="C397" s="19"/>
      <c r="J397" s="13"/>
      <c r="K397" s="13"/>
      <c r="L397" s="13"/>
      <c r="M397" s="13"/>
      <c r="N397" s="13"/>
      <c r="O397" s="13"/>
      <c r="P397" s="13"/>
      <c r="Q397" s="13"/>
      <c r="R397" s="13"/>
      <c r="U397" s="11"/>
    </row>
    <row r="398">
      <c r="A398" s="8"/>
      <c r="B398" s="19"/>
      <c r="C398" s="19"/>
      <c r="J398" s="13"/>
      <c r="K398" s="13"/>
      <c r="L398" s="13"/>
      <c r="M398" s="13"/>
      <c r="N398" s="13"/>
      <c r="O398" s="13"/>
      <c r="P398" s="13"/>
      <c r="Q398" s="13"/>
      <c r="R398" s="13"/>
      <c r="U398" s="11"/>
    </row>
    <row r="399">
      <c r="A399" s="8"/>
      <c r="B399" s="19"/>
      <c r="C399" s="19"/>
      <c r="J399" s="13"/>
      <c r="K399" s="13"/>
      <c r="L399" s="13"/>
      <c r="M399" s="13"/>
      <c r="N399" s="13"/>
      <c r="O399" s="13"/>
      <c r="P399" s="13"/>
      <c r="Q399" s="13"/>
      <c r="R399" s="13"/>
      <c r="U399" s="11"/>
    </row>
    <row r="400">
      <c r="A400" s="8"/>
      <c r="B400" s="19"/>
      <c r="C400" s="19"/>
      <c r="J400" s="13"/>
      <c r="K400" s="13"/>
      <c r="L400" s="13"/>
      <c r="M400" s="13"/>
      <c r="N400" s="13"/>
      <c r="O400" s="13"/>
      <c r="P400" s="13"/>
      <c r="Q400" s="13"/>
      <c r="R400" s="13"/>
      <c r="U400" s="11"/>
    </row>
    <row r="401">
      <c r="A401" s="8"/>
      <c r="B401" s="19"/>
      <c r="C401" s="19"/>
      <c r="J401" s="13"/>
      <c r="K401" s="13"/>
      <c r="L401" s="13"/>
      <c r="M401" s="13"/>
      <c r="N401" s="13"/>
      <c r="O401" s="13"/>
      <c r="P401" s="13"/>
      <c r="Q401" s="13"/>
      <c r="R401" s="13"/>
      <c r="U401" s="11"/>
    </row>
    <row r="402">
      <c r="A402" s="8"/>
      <c r="B402" s="19"/>
      <c r="C402" s="19"/>
      <c r="J402" s="13"/>
      <c r="K402" s="13"/>
      <c r="L402" s="13"/>
      <c r="M402" s="13"/>
      <c r="N402" s="13"/>
      <c r="O402" s="13"/>
      <c r="P402" s="13"/>
      <c r="Q402" s="13"/>
      <c r="R402" s="13"/>
      <c r="U402" s="11"/>
    </row>
    <row r="403">
      <c r="A403" s="8"/>
      <c r="B403" s="19"/>
      <c r="C403" s="19"/>
      <c r="J403" s="13"/>
      <c r="K403" s="13"/>
      <c r="L403" s="13"/>
      <c r="M403" s="13"/>
      <c r="N403" s="13"/>
      <c r="O403" s="13"/>
      <c r="P403" s="13"/>
      <c r="Q403" s="13"/>
      <c r="R403" s="13"/>
      <c r="U403" s="11"/>
    </row>
    <row r="404">
      <c r="A404" s="8"/>
      <c r="B404" s="19"/>
      <c r="C404" s="19"/>
      <c r="J404" s="13"/>
      <c r="K404" s="13"/>
      <c r="L404" s="13"/>
      <c r="M404" s="13"/>
      <c r="N404" s="13"/>
      <c r="O404" s="13"/>
      <c r="P404" s="13"/>
      <c r="Q404" s="13"/>
      <c r="R404" s="13"/>
      <c r="U404" s="11"/>
    </row>
    <row r="405">
      <c r="A405" s="8"/>
      <c r="B405" s="19"/>
      <c r="C405" s="19"/>
      <c r="J405" s="13"/>
      <c r="K405" s="13"/>
      <c r="L405" s="13"/>
      <c r="M405" s="13"/>
      <c r="N405" s="13"/>
      <c r="O405" s="13"/>
      <c r="P405" s="13"/>
      <c r="Q405" s="13"/>
      <c r="R405" s="13"/>
      <c r="U405" s="11"/>
    </row>
    <row r="406">
      <c r="A406" s="8"/>
      <c r="B406" s="19"/>
      <c r="C406" s="19"/>
      <c r="J406" s="13"/>
      <c r="K406" s="13"/>
      <c r="L406" s="13"/>
      <c r="M406" s="13"/>
      <c r="N406" s="13"/>
      <c r="O406" s="13"/>
      <c r="P406" s="13"/>
      <c r="Q406" s="13"/>
      <c r="R406" s="13"/>
      <c r="U406" s="11"/>
    </row>
    <row r="407">
      <c r="A407" s="8"/>
      <c r="B407" s="19"/>
      <c r="C407" s="19"/>
      <c r="J407" s="13"/>
      <c r="K407" s="13"/>
      <c r="L407" s="13"/>
      <c r="M407" s="13"/>
      <c r="N407" s="13"/>
      <c r="O407" s="13"/>
      <c r="P407" s="13"/>
      <c r="Q407" s="13"/>
      <c r="R407" s="13"/>
      <c r="U407" s="11"/>
    </row>
    <row r="408">
      <c r="A408" s="8"/>
      <c r="B408" s="19"/>
      <c r="C408" s="19"/>
      <c r="J408" s="13"/>
      <c r="K408" s="13"/>
      <c r="L408" s="13"/>
      <c r="M408" s="13"/>
      <c r="N408" s="13"/>
      <c r="O408" s="13"/>
      <c r="P408" s="13"/>
      <c r="Q408" s="13"/>
      <c r="R408" s="13"/>
      <c r="U408" s="11"/>
    </row>
    <row r="409">
      <c r="A409" s="8"/>
      <c r="B409" s="19"/>
      <c r="C409" s="19"/>
      <c r="J409" s="13"/>
      <c r="K409" s="13"/>
      <c r="L409" s="13"/>
      <c r="M409" s="13"/>
      <c r="N409" s="13"/>
      <c r="O409" s="13"/>
      <c r="P409" s="13"/>
      <c r="Q409" s="13"/>
      <c r="R409" s="13"/>
      <c r="U409" s="11"/>
    </row>
    <row r="410">
      <c r="A410" s="8"/>
      <c r="B410" s="19"/>
      <c r="C410" s="19"/>
      <c r="J410" s="13"/>
      <c r="K410" s="13"/>
      <c r="L410" s="13"/>
      <c r="M410" s="13"/>
      <c r="N410" s="13"/>
      <c r="O410" s="13"/>
      <c r="P410" s="13"/>
      <c r="Q410" s="13"/>
      <c r="R410" s="13"/>
      <c r="U410" s="11"/>
    </row>
    <row r="411">
      <c r="A411" s="8"/>
      <c r="B411" s="19"/>
      <c r="C411" s="19"/>
      <c r="J411" s="13"/>
      <c r="K411" s="13"/>
      <c r="L411" s="13"/>
      <c r="M411" s="13"/>
      <c r="N411" s="13"/>
      <c r="O411" s="13"/>
      <c r="P411" s="13"/>
      <c r="Q411" s="13"/>
      <c r="R411" s="13"/>
      <c r="U411" s="11"/>
    </row>
    <row r="412">
      <c r="A412" s="8"/>
      <c r="B412" s="19"/>
      <c r="C412" s="19"/>
      <c r="J412" s="13"/>
      <c r="K412" s="13"/>
      <c r="L412" s="13"/>
      <c r="M412" s="13"/>
      <c r="N412" s="13"/>
      <c r="O412" s="13"/>
      <c r="P412" s="13"/>
      <c r="Q412" s="13"/>
      <c r="R412" s="13"/>
      <c r="U412" s="11"/>
    </row>
    <row r="413">
      <c r="A413" s="8"/>
      <c r="B413" s="19"/>
      <c r="C413" s="19"/>
      <c r="J413" s="13"/>
      <c r="K413" s="13"/>
      <c r="L413" s="13"/>
      <c r="M413" s="13"/>
      <c r="N413" s="13"/>
      <c r="O413" s="13"/>
      <c r="P413" s="13"/>
      <c r="Q413" s="13"/>
      <c r="R413" s="13"/>
      <c r="U413" s="11"/>
    </row>
    <row r="414">
      <c r="A414" s="8"/>
      <c r="B414" s="19"/>
      <c r="C414" s="19"/>
      <c r="J414" s="13"/>
      <c r="K414" s="13"/>
      <c r="L414" s="13"/>
      <c r="M414" s="13"/>
      <c r="N414" s="13"/>
      <c r="O414" s="13"/>
      <c r="P414" s="13"/>
      <c r="Q414" s="13"/>
      <c r="R414" s="13"/>
      <c r="U414" s="11"/>
    </row>
    <row r="415">
      <c r="A415" s="8"/>
      <c r="B415" s="19"/>
      <c r="C415" s="19"/>
      <c r="J415" s="13"/>
      <c r="K415" s="13"/>
      <c r="L415" s="13"/>
      <c r="M415" s="13"/>
      <c r="N415" s="13"/>
      <c r="O415" s="13"/>
      <c r="P415" s="13"/>
      <c r="Q415" s="13"/>
      <c r="R415" s="13"/>
      <c r="U415" s="11"/>
    </row>
    <row r="416">
      <c r="A416" s="8"/>
      <c r="B416" s="19"/>
      <c r="C416" s="19"/>
      <c r="J416" s="13"/>
      <c r="K416" s="13"/>
      <c r="L416" s="13"/>
      <c r="M416" s="13"/>
      <c r="N416" s="13"/>
      <c r="O416" s="13"/>
      <c r="P416" s="13"/>
      <c r="Q416" s="13"/>
      <c r="R416" s="13"/>
      <c r="U416" s="11"/>
    </row>
    <row r="417">
      <c r="A417" s="8"/>
      <c r="B417" s="19"/>
      <c r="C417" s="19"/>
      <c r="J417" s="13"/>
      <c r="K417" s="13"/>
      <c r="L417" s="13"/>
      <c r="M417" s="13"/>
      <c r="N417" s="13"/>
      <c r="O417" s="13"/>
      <c r="P417" s="13"/>
      <c r="Q417" s="13"/>
      <c r="R417" s="13"/>
      <c r="U417" s="11"/>
    </row>
    <row r="418">
      <c r="A418" s="8"/>
      <c r="B418" s="19"/>
      <c r="C418" s="19"/>
      <c r="J418" s="13"/>
      <c r="K418" s="13"/>
      <c r="L418" s="13"/>
      <c r="M418" s="13"/>
      <c r="N418" s="13"/>
      <c r="O418" s="13"/>
      <c r="P418" s="13"/>
      <c r="Q418" s="13"/>
      <c r="R418" s="13"/>
      <c r="U418" s="11"/>
    </row>
    <row r="419">
      <c r="A419" s="8"/>
      <c r="B419" s="19"/>
      <c r="C419" s="19"/>
      <c r="J419" s="13"/>
      <c r="K419" s="13"/>
      <c r="L419" s="13"/>
      <c r="M419" s="13"/>
      <c r="N419" s="13"/>
      <c r="O419" s="13"/>
      <c r="P419" s="13"/>
      <c r="Q419" s="13"/>
      <c r="R419" s="13"/>
      <c r="U419" s="11"/>
    </row>
    <row r="420">
      <c r="A420" s="8"/>
      <c r="B420" s="19"/>
      <c r="C420" s="19"/>
      <c r="J420" s="13"/>
      <c r="K420" s="13"/>
      <c r="L420" s="13"/>
      <c r="M420" s="13"/>
      <c r="N420" s="13"/>
      <c r="O420" s="13"/>
      <c r="P420" s="13"/>
      <c r="Q420" s="13"/>
      <c r="R420" s="13"/>
      <c r="U420" s="11"/>
    </row>
    <row r="421">
      <c r="A421" s="8"/>
      <c r="B421" s="19"/>
      <c r="C421" s="19"/>
      <c r="J421" s="13"/>
      <c r="K421" s="13"/>
      <c r="L421" s="13"/>
      <c r="M421" s="13"/>
      <c r="N421" s="13"/>
      <c r="O421" s="13"/>
      <c r="P421" s="13"/>
      <c r="Q421" s="13"/>
      <c r="R421" s="13"/>
      <c r="U421" s="11"/>
    </row>
    <row r="422">
      <c r="A422" s="8"/>
      <c r="B422" s="19"/>
      <c r="C422" s="19"/>
      <c r="J422" s="13"/>
      <c r="K422" s="13"/>
      <c r="L422" s="13"/>
      <c r="M422" s="13"/>
      <c r="N422" s="13"/>
      <c r="O422" s="13"/>
      <c r="P422" s="13"/>
      <c r="Q422" s="13"/>
      <c r="R422" s="13"/>
      <c r="U422" s="11"/>
    </row>
    <row r="423">
      <c r="A423" s="8"/>
      <c r="B423" s="19"/>
      <c r="C423" s="19"/>
      <c r="J423" s="13"/>
      <c r="K423" s="13"/>
      <c r="L423" s="13"/>
      <c r="M423" s="13"/>
      <c r="N423" s="13"/>
      <c r="O423" s="13"/>
      <c r="P423" s="13"/>
      <c r="Q423" s="13"/>
      <c r="R423" s="13"/>
      <c r="U423" s="11"/>
    </row>
    <row r="424">
      <c r="A424" s="8"/>
      <c r="B424" s="19"/>
      <c r="C424" s="19"/>
      <c r="J424" s="13"/>
      <c r="K424" s="13"/>
      <c r="L424" s="13"/>
      <c r="M424" s="13"/>
      <c r="N424" s="13"/>
      <c r="O424" s="13"/>
      <c r="P424" s="13"/>
      <c r="Q424" s="13"/>
      <c r="R424" s="13"/>
      <c r="U424" s="11"/>
    </row>
    <row r="425">
      <c r="A425" s="8"/>
      <c r="B425" s="19"/>
      <c r="C425" s="19"/>
      <c r="J425" s="13"/>
      <c r="K425" s="13"/>
      <c r="L425" s="13"/>
      <c r="M425" s="13"/>
      <c r="N425" s="13"/>
      <c r="O425" s="13"/>
      <c r="P425" s="13"/>
      <c r="Q425" s="13"/>
      <c r="R425" s="13"/>
      <c r="U425" s="11"/>
    </row>
    <row r="426">
      <c r="A426" s="8"/>
      <c r="B426" s="19"/>
      <c r="C426" s="19"/>
      <c r="J426" s="13"/>
      <c r="K426" s="13"/>
      <c r="L426" s="13"/>
      <c r="M426" s="13"/>
      <c r="N426" s="13"/>
      <c r="O426" s="13"/>
      <c r="P426" s="13"/>
      <c r="Q426" s="13"/>
      <c r="R426" s="13"/>
      <c r="U426" s="11"/>
    </row>
    <row r="427">
      <c r="A427" s="8"/>
      <c r="B427" s="19"/>
      <c r="C427" s="19"/>
      <c r="J427" s="13"/>
      <c r="K427" s="13"/>
      <c r="L427" s="13"/>
      <c r="M427" s="13"/>
      <c r="N427" s="13"/>
      <c r="O427" s="13"/>
      <c r="P427" s="13"/>
      <c r="Q427" s="13"/>
      <c r="R427" s="13"/>
      <c r="U427" s="11"/>
    </row>
    <row r="428">
      <c r="A428" s="8"/>
      <c r="B428" s="19"/>
      <c r="C428" s="19"/>
      <c r="J428" s="13"/>
      <c r="K428" s="13"/>
      <c r="L428" s="13"/>
      <c r="M428" s="13"/>
      <c r="N428" s="13"/>
      <c r="O428" s="13"/>
      <c r="P428" s="13"/>
      <c r="Q428" s="13"/>
      <c r="R428" s="13"/>
      <c r="U428" s="11"/>
    </row>
    <row r="429">
      <c r="A429" s="8"/>
      <c r="B429" s="19"/>
      <c r="C429" s="19"/>
      <c r="J429" s="13"/>
      <c r="K429" s="13"/>
      <c r="L429" s="13"/>
      <c r="M429" s="13"/>
      <c r="N429" s="13"/>
      <c r="O429" s="13"/>
      <c r="P429" s="13"/>
      <c r="Q429" s="13"/>
      <c r="R429" s="13"/>
      <c r="U429" s="11"/>
    </row>
    <row r="430">
      <c r="A430" s="8"/>
      <c r="B430" s="19"/>
      <c r="C430" s="19"/>
      <c r="J430" s="13"/>
      <c r="K430" s="13"/>
      <c r="L430" s="13"/>
      <c r="M430" s="13"/>
      <c r="N430" s="13"/>
      <c r="O430" s="13"/>
      <c r="P430" s="13"/>
      <c r="Q430" s="13"/>
      <c r="R430" s="13"/>
      <c r="U430" s="11"/>
    </row>
    <row r="431">
      <c r="A431" s="8"/>
      <c r="B431" s="19"/>
      <c r="C431" s="19"/>
      <c r="J431" s="13"/>
      <c r="K431" s="13"/>
      <c r="L431" s="13"/>
      <c r="M431" s="13"/>
      <c r="N431" s="13"/>
      <c r="O431" s="13"/>
      <c r="P431" s="13"/>
      <c r="Q431" s="13"/>
      <c r="R431" s="13"/>
      <c r="U431" s="11"/>
    </row>
    <row r="432">
      <c r="A432" s="8"/>
      <c r="B432" s="19"/>
      <c r="C432" s="19"/>
      <c r="J432" s="13"/>
      <c r="K432" s="13"/>
      <c r="L432" s="13"/>
      <c r="M432" s="13"/>
      <c r="N432" s="13"/>
      <c r="O432" s="13"/>
      <c r="P432" s="13"/>
      <c r="Q432" s="13"/>
      <c r="R432" s="13"/>
      <c r="U432" s="11"/>
    </row>
    <row r="433">
      <c r="A433" s="8"/>
      <c r="B433" s="19"/>
      <c r="C433" s="19"/>
      <c r="J433" s="13"/>
      <c r="K433" s="13"/>
      <c r="L433" s="13"/>
      <c r="M433" s="13"/>
      <c r="N433" s="13"/>
      <c r="O433" s="13"/>
      <c r="P433" s="13"/>
      <c r="Q433" s="13"/>
      <c r="R433" s="13"/>
      <c r="U433" s="11"/>
    </row>
    <row r="434">
      <c r="A434" s="8"/>
      <c r="B434" s="19"/>
      <c r="C434" s="19"/>
      <c r="J434" s="13"/>
      <c r="K434" s="13"/>
      <c r="L434" s="13"/>
      <c r="M434" s="13"/>
      <c r="N434" s="13"/>
      <c r="O434" s="13"/>
      <c r="P434" s="13"/>
      <c r="Q434" s="13"/>
      <c r="R434" s="13"/>
      <c r="U434" s="11"/>
    </row>
    <row r="435">
      <c r="A435" s="8"/>
      <c r="B435" s="19"/>
      <c r="C435" s="19"/>
      <c r="J435" s="13"/>
      <c r="K435" s="13"/>
      <c r="L435" s="13"/>
      <c r="M435" s="13"/>
      <c r="N435" s="13"/>
      <c r="O435" s="13"/>
      <c r="P435" s="13"/>
      <c r="Q435" s="13"/>
      <c r="R435" s="13"/>
      <c r="U435" s="11"/>
    </row>
    <row r="436">
      <c r="A436" s="8"/>
      <c r="B436" s="19"/>
      <c r="C436" s="19"/>
      <c r="J436" s="13"/>
      <c r="K436" s="13"/>
      <c r="L436" s="13"/>
      <c r="M436" s="13"/>
      <c r="N436" s="13"/>
      <c r="O436" s="13"/>
      <c r="P436" s="13"/>
      <c r="Q436" s="13"/>
      <c r="R436" s="13"/>
      <c r="U436" s="11"/>
    </row>
    <row r="437">
      <c r="A437" s="8"/>
      <c r="B437" s="19"/>
      <c r="C437" s="19"/>
      <c r="J437" s="13"/>
      <c r="K437" s="13"/>
      <c r="L437" s="13"/>
      <c r="M437" s="13"/>
      <c r="N437" s="13"/>
      <c r="O437" s="13"/>
      <c r="P437" s="13"/>
      <c r="Q437" s="13"/>
      <c r="R437" s="13"/>
      <c r="U437" s="11"/>
    </row>
    <row r="438">
      <c r="A438" s="8"/>
      <c r="B438" s="19"/>
      <c r="C438" s="19"/>
      <c r="J438" s="13"/>
      <c r="K438" s="13"/>
      <c r="L438" s="13"/>
      <c r="M438" s="13"/>
      <c r="N438" s="13"/>
      <c r="O438" s="13"/>
      <c r="P438" s="13"/>
      <c r="Q438" s="13"/>
      <c r="R438" s="13"/>
      <c r="U438" s="11"/>
    </row>
    <row r="439">
      <c r="A439" s="8"/>
      <c r="B439" s="19"/>
      <c r="C439" s="19"/>
      <c r="J439" s="13"/>
      <c r="K439" s="13"/>
      <c r="L439" s="13"/>
      <c r="M439" s="13"/>
      <c r="N439" s="13"/>
      <c r="O439" s="13"/>
      <c r="P439" s="13"/>
      <c r="Q439" s="13"/>
      <c r="R439" s="13"/>
      <c r="U439" s="11"/>
    </row>
    <row r="440">
      <c r="A440" s="8"/>
      <c r="B440" s="19"/>
      <c r="C440" s="19"/>
      <c r="J440" s="13"/>
      <c r="K440" s="13"/>
      <c r="L440" s="13"/>
      <c r="M440" s="13"/>
      <c r="N440" s="13"/>
      <c r="O440" s="13"/>
      <c r="P440" s="13"/>
      <c r="Q440" s="13"/>
      <c r="R440" s="13"/>
      <c r="U440" s="11"/>
    </row>
    <row r="441">
      <c r="A441" s="8"/>
      <c r="B441" s="19"/>
      <c r="C441" s="19"/>
      <c r="J441" s="13"/>
      <c r="K441" s="13"/>
      <c r="L441" s="13"/>
      <c r="M441" s="13"/>
      <c r="N441" s="13"/>
      <c r="O441" s="13"/>
      <c r="P441" s="13"/>
      <c r="Q441" s="13"/>
      <c r="R441" s="13"/>
      <c r="U441" s="11"/>
    </row>
    <row r="442">
      <c r="A442" s="8"/>
      <c r="B442" s="19"/>
      <c r="C442" s="19"/>
      <c r="J442" s="13"/>
      <c r="K442" s="13"/>
      <c r="L442" s="13"/>
      <c r="M442" s="13"/>
      <c r="N442" s="13"/>
      <c r="O442" s="13"/>
      <c r="P442" s="13"/>
      <c r="Q442" s="13"/>
      <c r="R442" s="13"/>
      <c r="U442" s="11"/>
    </row>
    <row r="443">
      <c r="A443" s="8"/>
      <c r="B443" s="19"/>
      <c r="C443" s="19"/>
      <c r="J443" s="13"/>
      <c r="K443" s="13"/>
      <c r="L443" s="13"/>
      <c r="M443" s="13"/>
      <c r="N443" s="13"/>
      <c r="O443" s="13"/>
      <c r="P443" s="13"/>
      <c r="Q443" s="13"/>
      <c r="R443" s="13"/>
      <c r="U443" s="11"/>
    </row>
    <row r="444">
      <c r="A444" s="8"/>
      <c r="B444" s="19"/>
      <c r="C444" s="19"/>
      <c r="J444" s="13"/>
      <c r="K444" s="13"/>
      <c r="L444" s="13"/>
      <c r="M444" s="13"/>
      <c r="N444" s="13"/>
      <c r="O444" s="13"/>
      <c r="P444" s="13"/>
      <c r="Q444" s="13"/>
      <c r="R444" s="13"/>
      <c r="U444" s="11"/>
    </row>
    <row r="445">
      <c r="A445" s="8"/>
      <c r="B445" s="19"/>
      <c r="C445" s="19"/>
      <c r="J445" s="13"/>
      <c r="K445" s="13"/>
      <c r="L445" s="13"/>
      <c r="M445" s="13"/>
      <c r="N445" s="13"/>
      <c r="O445" s="13"/>
      <c r="P445" s="13"/>
      <c r="Q445" s="13"/>
      <c r="R445" s="13"/>
      <c r="U445" s="11"/>
    </row>
    <row r="446">
      <c r="A446" s="8"/>
      <c r="B446" s="19"/>
      <c r="C446" s="19"/>
      <c r="J446" s="13"/>
      <c r="K446" s="13"/>
      <c r="L446" s="13"/>
      <c r="M446" s="13"/>
      <c r="N446" s="13"/>
      <c r="O446" s="13"/>
      <c r="P446" s="13"/>
      <c r="Q446" s="13"/>
      <c r="R446" s="13"/>
      <c r="U446" s="11"/>
    </row>
    <row r="447">
      <c r="A447" s="8"/>
      <c r="B447" s="19"/>
      <c r="C447" s="19"/>
      <c r="J447" s="13"/>
      <c r="K447" s="13"/>
      <c r="L447" s="13"/>
      <c r="M447" s="13"/>
      <c r="N447" s="13"/>
      <c r="O447" s="13"/>
      <c r="P447" s="13"/>
      <c r="Q447" s="13"/>
      <c r="R447" s="13"/>
      <c r="U447" s="11"/>
    </row>
    <row r="448">
      <c r="A448" s="8"/>
      <c r="B448" s="19"/>
      <c r="C448" s="19"/>
      <c r="J448" s="13"/>
      <c r="K448" s="13"/>
      <c r="L448" s="13"/>
      <c r="M448" s="13"/>
      <c r="N448" s="13"/>
      <c r="O448" s="13"/>
      <c r="P448" s="13"/>
      <c r="Q448" s="13"/>
      <c r="R448" s="13"/>
      <c r="U448" s="11"/>
    </row>
    <row r="449">
      <c r="A449" s="8"/>
      <c r="B449" s="19"/>
      <c r="C449" s="19"/>
      <c r="J449" s="13"/>
      <c r="K449" s="13"/>
      <c r="L449" s="13"/>
      <c r="M449" s="13"/>
      <c r="N449" s="13"/>
      <c r="O449" s="13"/>
      <c r="P449" s="13"/>
      <c r="Q449" s="13"/>
      <c r="R449" s="13"/>
      <c r="U449" s="11"/>
    </row>
    <row r="450">
      <c r="A450" s="8"/>
      <c r="B450" s="19"/>
      <c r="C450" s="19"/>
      <c r="J450" s="13"/>
      <c r="K450" s="13"/>
      <c r="L450" s="13"/>
      <c r="M450" s="13"/>
      <c r="N450" s="13"/>
      <c r="O450" s="13"/>
      <c r="P450" s="13"/>
      <c r="Q450" s="13"/>
      <c r="R450" s="13"/>
      <c r="U450" s="11"/>
    </row>
    <row r="451">
      <c r="A451" s="8"/>
      <c r="B451" s="19"/>
      <c r="C451" s="19"/>
      <c r="J451" s="13"/>
      <c r="K451" s="13"/>
      <c r="L451" s="13"/>
      <c r="M451" s="13"/>
      <c r="N451" s="13"/>
      <c r="O451" s="13"/>
      <c r="P451" s="13"/>
      <c r="Q451" s="13"/>
      <c r="R451" s="13"/>
      <c r="U451" s="11"/>
    </row>
    <row r="452">
      <c r="A452" s="8"/>
      <c r="B452" s="19"/>
      <c r="C452" s="19"/>
      <c r="J452" s="13"/>
      <c r="K452" s="13"/>
      <c r="L452" s="13"/>
      <c r="M452" s="13"/>
      <c r="N452" s="13"/>
      <c r="O452" s="13"/>
      <c r="P452" s="13"/>
      <c r="Q452" s="13"/>
      <c r="R452" s="13"/>
      <c r="U452" s="11"/>
    </row>
    <row r="453">
      <c r="A453" s="8"/>
      <c r="B453" s="19"/>
      <c r="C453" s="19"/>
      <c r="J453" s="13"/>
      <c r="K453" s="13"/>
      <c r="L453" s="13"/>
      <c r="M453" s="13"/>
      <c r="N453" s="13"/>
      <c r="O453" s="13"/>
      <c r="P453" s="13"/>
      <c r="Q453" s="13"/>
      <c r="R453" s="13"/>
      <c r="U453" s="11"/>
    </row>
    <row r="454">
      <c r="A454" s="8"/>
      <c r="B454" s="19"/>
      <c r="C454" s="19"/>
      <c r="J454" s="13"/>
      <c r="K454" s="13"/>
      <c r="L454" s="13"/>
      <c r="M454" s="13"/>
      <c r="N454" s="13"/>
      <c r="O454" s="13"/>
      <c r="P454" s="13"/>
      <c r="Q454" s="13"/>
      <c r="R454" s="13"/>
      <c r="U454" s="11"/>
    </row>
    <row r="455">
      <c r="A455" s="8"/>
      <c r="B455" s="19"/>
      <c r="C455" s="19"/>
      <c r="J455" s="13"/>
      <c r="K455" s="13"/>
      <c r="L455" s="13"/>
      <c r="M455" s="13"/>
      <c r="N455" s="13"/>
      <c r="O455" s="13"/>
      <c r="P455" s="13"/>
      <c r="Q455" s="13"/>
      <c r="R455" s="13"/>
      <c r="U455" s="11"/>
    </row>
    <row r="456">
      <c r="A456" s="8"/>
      <c r="B456" s="19"/>
      <c r="C456" s="19"/>
      <c r="J456" s="13"/>
      <c r="K456" s="13"/>
      <c r="L456" s="13"/>
      <c r="M456" s="13"/>
      <c r="N456" s="13"/>
      <c r="O456" s="13"/>
      <c r="P456" s="13"/>
      <c r="Q456" s="13"/>
      <c r="R456" s="13"/>
      <c r="U456" s="11"/>
    </row>
    <row r="457">
      <c r="A457" s="8"/>
      <c r="B457" s="19"/>
      <c r="C457" s="19"/>
      <c r="J457" s="13"/>
      <c r="K457" s="13"/>
      <c r="L457" s="13"/>
      <c r="M457" s="13"/>
      <c r="N457" s="13"/>
      <c r="O457" s="13"/>
      <c r="P457" s="13"/>
      <c r="Q457" s="13"/>
      <c r="R457" s="13"/>
      <c r="U457" s="11"/>
    </row>
    <row r="458">
      <c r="A458" s="8"/>
      <c r="B458" s="19"/>
      <c r="C458" s="19"/>
      <c r="J458" s="13"/>
      <c r="K458" s="13"/>
      <c r="L458" s="13"/>
      <c r="M458" s="13"/>
      <c r="N458" s="13"/>
      <c r="O458" s="13"/>
      <c r="P458" s="13"/>
      <c r="Q458" s="13"/>
      <c r="R458" s="13"/>
      <c r="U458" s="11"/>
    </row>
    <row r="459">
      <c r="A459" s="8"/>
      <c r="B459" s="19"/>
      <c r="C459" s="19"/>
      <c r="J459" s="13"/>
      <c r="K459" s="13"/>
      <c r="L459" s="13"/>
      <c r="M459" s="13"/>
      <c r="N459" s="13"/>
      <c r="O459" s="13"/>
      <c r="P459" s="13"/>
      <c r="Q459" s="13"/>
      <c r="R459" s="13"/>
      <c r="U459" s="11"/>
    </row>
    <row r="460">
      <c r="A460" s="8"/>
      <c r="B460" s="19"/>
      <c r="C460" s="19"/>
      <c r="J460" s="13"/>
      <c r="K460" s="13"/>
      <c r="L460" s="13"/>
      <c r="M460" s="13"/>
      <c r="N460" s="13"/>
      <c r="O460" s="13"/>
      <c r="P460" s="13"/>
      <c r="Q460" s="13"/>
      <c r="R460" s="13"/>
      <c r="U460" s="11"/>
    </row>
    <row r="461">
      <c r="A461" s="8"/>
      <c r="B461" s="19"/>
      <c r="C461" s="19"/>
      <c r="J461" s="13"/>
      <c r="K461" s="13"/>
      <c r="L461" s="13"/>
      <c r="M461" s="13"/>
      <c r="N461" s="13"/>
      <c r="O461" s="13"/>
      <c r="P461" s="13"/>
      <c r="Q461" s="13"/>
      <c r="R461" s="13"/>
      <c r="U461" s="11"/>
    </row>
    <row r="462">
      <c r="A462" s="8"/>
      <c r="B462" s="19"/>
      <c r="C462" s="19"/>
      <c r="J462" s="13"/>
      <c r="K462" s="13"/>
      <c r="L462" s="13"/>
      <c r="M462" s="13"/>
      <c r="N462" s="13"/>
      <c r="O462" s="13"/>
      <c r="P462" s="13"/>
      <c r="Q462" s="13"/>
      <c r="R462" s="13"/>
      <c r="U462" s="11"/>
    </row>
    <row r="463">
      <c r="A463" s="8"/>
      <c r="B463" s="19"/>
      <c r="C463" s="19"/>
      <c r="J463" s="13"/>
      <c r="K463" s="13"/>
      <c r="L463" s="13"/>
      <c r="M463" s="13"/>
      <c r="N463" s="13"/>
      <c r="O463" s="13"/>
      <c r="P463" s="13"/>
      <c r="Q463" s="13"/>
      <c r="R463" s="13"/>
      <c r="U463" s="11"/>
    </row>
    <row r="464">
      <c r="A464" s="8"/>
      <c r="B464" s="19"/>
      <c r="C464" s="19"/>
      <c r="J464" s="13"/>
      <c r="K464" s="13"/>
      <c r="L464" s="13"/>
      <c r="M464" s="13"/>
      <c r="N464" s="13"/>
      <c r="O464" s="13"/>
      <c r="P464" s="13"/>
      <c r="Q464" s="13"/>
      <c r="R464" s="13"/>
      <c r="U464" s="11"/>
    </row>
    <row r="465">
      <c r="A465" s="8"/>
      <c r="B465" s="19"/>
      <c r="C465" s="19"/>
      <c r="J465" s="13"/>
      <c r="K465" s="13"/>
      <c r="L465" s="13"/>
      <c r="M465" s="13"/>
      <c r="N465" s="13"/>
      <c r="O465" s="13"/>
      <c r="P465" s="13"/>
      <c r="Q465" s="13"/>
      <c r="R465" s="13"/>
      <c r="U465" s="11"/>
    </row>
    <row r="466">
      <c r="A466" s="8"/>
      <c r="B466" s="19"/>
      <c r="C466" s="19"/>
      <c r="J466" s="13"/>
      <c r="K466" s="13"/>
      <c r="L466" s="13"/>
      <c r="M466" s="13"/>
      <c r="N466" s="13"/>
      <c r="O466" s="13"/>
      <c r="P466" s="13"/>
      <c r="Q466" s="13"/>
      <c r="R466" s="13"/>
      <c r="U466" s="11"/>
    </row>
    <row r="467">
      <c r="A467" s="8"/>
      <c r="B467" s="19"/>
      <c r="C467" s="19"/>
      <c r="J467" s="13"/>
      <c r="K467" s="13"/>
      <c r="L467" s="13"/>
      <c r="M467" s="13"/>
      <c r="N467" s="13"/>
      <c r="O467" s="13"/>
      <c r="P467" s="13"/>
      <c r="Q467" s="13"/>
      <c r="R467" s="13"/>
      <c r="U467" s="11"/>
    </row>
    <row r="468">
      <c r="A468" s="8"/>
      <c r="B468" s="19"/>
      <c r="C468" s="19"/>
      <c r="J468" s="13"/>
      <c r="K468" s="13"/>
      <c r="L468" s="13"/>
      <c r="M468" s="13"/>
      <c r="N468" s="13"/>
      <c r="O468" s="13"/>
      <c r="P468" s="13"/>
      <c r="Q468" s="13"/>
      <c r="R468" s="13"/>
      <c r="U468" s="11"/>
    </row>
    <row r="469">
      <c r="A469" s="8"/>
      <c r="B469" s="19"/>
      <c r="C469" s="19"/>
      <c r="J469" s="13"/>
      <c r="K469" s="13"/>
      <c r="L469" s="13"/>
      <c r="M469" s="13"/>
      <c r="N469" s="13"/>
      <c r="O469" s="13"/>
      <c r="P469" s="13"/>
      <c r="Q469" s="13"/>
      <c r="R469" s="13"/>
      <c r="U469" s="11"/>
    </row>
    <row r="470">
      <c r="A470" s="8"/>
      <c r="B470" s="19"/>
      <c r="C470" s="19"/>
      <c r="J470" s="13"/>
      <c r="K470" s="13"/>
      <c r="L470" s="13"/>
      <c r="M470" s="13"/>
      <c r="N470" s="13"/>
      <c r="O470" s="13"/>
      <c r="P470" s="13"/>
      <c r="Q470" s="13"/>
      <c r="R470" s="13"/>
      <c r="U470" s="11"/>
    </row>
    <row r="471">
      <c r="A471" s="8"/>
      <c r="B471" s="19"/>
      <c r="C471" s="19"/>
      <c r="J471" s="13"/>
      <c r="K471" s="13"/>
      <c r="L471" s="13"/>
      <c r="M471" s="13"/>
      <c r="N471" s="13"/>
      <c r="O471" s="13"/>
      <c r="P471" s="13"/>
      <c r="Q471" s="13"/>
      <c r="R471" s="13"/>
      <c r="U471" s="11"/>
    </row>
    <row r="472">
      <c r="A472" s="8"/>
      <c r="B472" s="19"/>
      <c r="C472" s="19"/>
      <c r="J472" s="13"/>
      <c r="K472" s="13"/>
      <c r="L472" s="13"/>
      <c r="M472" s="13"/>
      <c r="N472" s="13"/>
      <c r="O472" s="13"/>
      <c r="P472" s="13"/>
      <c r="Q472" s="13"/>
      <c r="R472" s="13"/>
      <c r="U472" s="11"/>
    </row>
    <row r="473">
      <c r="A473" s="8"/>
      <c r="B473" s="19"/>
      <c r="C473" s="19"/>
      <c r="J473" s="13"/>
      <c r="K473" s="13"/>
      <c r="L473" s="13"/>
      <c r="M473" s="13"/>
      <c r="N473" s="13"/>
      <c r="O473" s="13"/>
      <c r="P473" s="13"/>
      <c r="Q473" s="13"/>
      <c r="R473" s="13"/>
      <c r="U473" s="11"/>
    </row>
    <row r="474">
      <c r="A474" s="8"/>
      <c r="B474" s="19"/>
      <c r="C474" s="19"/>
      <c r="J474" s="13"/>
      <c r="K474" s="13"/>
      <c r="L474" s="13"/>
      <c r="M474" s="13"/>
      <c r="N474" s="13"/>
      <c r="O474" s="13"/>
      <c r="P474" s="13"/>
      <c r="Q474" s="13"/>
      <c r="R474" s="13"/>
      <c r="U474" s="11"/>
    </row>
    <row r="475">
      <c r="A475" s="8"/>
      <c r="B475" s="19"/>
      <c r="C475" s="19"/>
      <c r="J475" s="13"/>
      <c r="K475" s="13"/>
      <c r="L475" s="13"/>
      <c r="M475" s="13"/>
      <c r="N475" s="13"/>
      <c r="O475" s="13"/>
      <c r="P475" s="13"/>
      <c r="Q475" s="13"/>
      <c r="R475" s="13"/>
      <c r="U475" s="11"/>
    </row>
    <row r="476">
      <c r="A476" s="8"/>
      <c r="B476" s="19"/>
      <c r="C476" s="19"/>
      <c r="J476" s="13"/>
      <c r="K476" s="13"/>
      <c r="L476" s="13"/>
      <c r="M476" s="13"/>
      <c r="N476" s="13"/>
      <c r="O476" s="13"/>
      <c r="P476" s="13"/>
      <c r="Q476" s="13"/>
      <c r="R476" s="13"/>
      <c r="U476" s="11"/>
    </row>
    <row r="477">
      <c r="A477" s="8"/>
      <c r="B477" s="19"/>
      <c r="C477" s="19"/>
      <c r="J477" s="13"/>
      <c r="K477" s="13"/>
      <c r="L477" s="13"/>
      <c r="M477" s="13"/>
      <c r="N477" s="13"/>
      <c r="O477" s="13"/>
      <c r="P477" s="13"/>
      <c r="Q477" s="13"/>
      <c r="R477" s="13"/>
      <c r="U477" s="11"/>
    </row>
    <row r="478">
      <c r="A478" s="8"/>
      <c r="B478" s="19"/>
      <c r="C478" s="19"/>
      <c r="J478" s="13"/>
      <c r="K478" s="13"/>
      <c r="L478" s="13"/>
      <c r="M478" s="13"/>
      <c r="N478" s="13"/>
      <c r="O478" s="13"/>
      <c r="P478" s="13"/>
      <c r="Q478" s="13"/>
      <c r="R478" s="13"/>
      <c r="U478" s="11"/>
    </row>
    <row r="479">
      <c r="A479" s="8"/>
      <c r="B479" s="19"/>
      <c r="C479" s="19"/>
      <c r="J479" s="13"/>
      <c r="K479" s="13"/>
      <c r="L479" s="13"/>
      <c r="M479" s="13"/>
      <c r="N479" s="13"/>
      <c r="O479" s="13"/>
      <c r="P479" s="13"/>
      <c r="Q479" s="13"/>
      <c r="R479" s="13"/>
      <c r="U479" s="11"/>
    </row>
    <row r="480">
      <c r="A480" s="8"/>
      <c r="B480" s="19"/>
      <c r="C480" s="19"/>
      <c r="J480" s="13"/>
      <c r="K480" s="13"/>
      <c r="L480" s="13"/>
      <c r="M480" s="13"/>
      <c r="N480" s="13"/>
      <c r="O480" s="13"/>
      <c r="P480" s="13"/>
      <c r="Q480" s="13"/>
      <c r="R480" s="13"/>
      <c r="U480" s="11"/>
    </row>
    <row r="481">
      <c r="A481" s="8"/>
      <c r="B481" s="19"/>
      <c r="C481" s="19"/>
      <c r="J481" s="13"/>
      <c r="K481" s="13"/>
      <c r="L481" s="13"/>
      <c r="M481" s="13"/>
      <c r="N481" s="13"/>
      <c r="O481" s="13"/>
      <c r="P481" s="13"/>
      <c r="Q481" s="13"/>
      <c r="R481" s="13"/>
      <c r="U481" s="11"/>
    </row>
    <row r="482">
      <c r="A482" s="8"/>
      <c r="B482" s="19"/>
      <c r="C482" s="19"/>
      <c r="J482" s="13"/>
      <c r="K482" s="13"/>
      <c r="L482" s="13"/>
      <c r="M482" s="13"/>
      <c r="N482" s="13"/>
      <c r="O482" s="13"/>
      <c r="P482" s="13"/>
      <c r="Q482" s="13"/>
      <c r="R482" s="13"/>
      <c r="U482" s="11"/>
    </row>
    <row r="483">
      <c r="A483" s="8"/>
      <c r="B483" s="19"/>
      <c r="C483" s="19"/>
      <c r="J483" s="13"/>
      <c r="K483" s="13"/>
      <c r="L483" s="13"/>
      <c r="M483" s="13"/>
      <c r="N483" s="13"/>
      <c r="O483" s="13"/>
      <c r="P483" s="13"/>
      <c r="Q483" s="13"/>
      <c r="R483" s="13"/>
      <c r="U483" s="11"/>
    </row>
    <row r="484">
      <c r="A484" s="8"/>
      <c r="B484" s="19"/>
      <c r="C484" s="19"/>
      <c r="J484" s="13"/>
      <c r="K484" s="13"/>
      <c r="L484" s="13"/>
      <c r="M484" s="13"/>
      <c r="N484" s="13"/>
      <c r="O484" s="13"/>
      <c r="P484" s="13"/>
      <c r="Q484" s="13"/>
      <c r="R484" s="13"/>
      <c r="U484" s="11"/>
    </row>
    <row r="485">
      <c r="A485" s="8"/>
      <c r="B485" s="19"/>
      <c r="C485" s="19"/>
      <c r="J485" s="13"/>
      <c r="K485" s="13"/>
      <c r="L485" s="13"/>
      <c r="M485" s="13"/>
      <c r="N485" s="13"/>
      <c r="O485" s="13"/>
      <c r="P485" s="13"/>
      <c r="Q485" s="13"/>
      <c r="R485" s="13"/>
      <c r="U485" s="11"/>
    </row>
    <row r="486">
      <c r="A486" s="8"/>
      <c r="B486" s="19"/>
      <c r="C486" s="19"/>
      <c r="J486" s="13"/>
      <c r="K486" s="13"/>
      <c r="L486" s="13"/>
      <c r="M486" s="13"/>
      <c r="N486" s="13"/>
      <c r="O486" s="13"/>
      <c r="P486" s="13"/>
      <c r="Q486" s="13"/>
      <c r="R486" s="13"/>
      <c r="U486" s="11"/>
    </row>
    <row r="487">
      <c r="A487" s="8"/>
      <c r="B487" s="19"/>
      <c r="C487" s="19"/>
      <c r="J487" s="13"/>
      <c r="K487" s="13"/>
      <c r="L487" s="13"/>
      <c r="M487" s="13"/>
      <c r="N487" s="13"/>
      <c r="O487" s="13"/>
      <c r="P487" s="13"/>
      <c r="Q487" s="13"/>
      <c r="R487" s="13"/>
      <c r="U487" s="11"/>
    </row>
    <row r="488">
      <c r="A488" s="8"/>
      <c r="B488" s="19"/>
      <c r="C488" s="19"/>
      <c r="J488" s="13"/>
      <c r="K488" s="13"/>
      <c r="L488" s="13"/>
      <c r="M488" s="13"/>
      <c r="N488" s="13"/>
      <c r="O488" s="13"/>
      <c r="P488" s="13"/>
      <c r="Q488" s="13"/>
      <c r="R488" s="13"/>
      <c r="U488" s="11"/>
    </row>
    <row r="489">
      <c r="A489" s="8"/>
      <c r="B489" s="19"/>
      <c r="C489" s="19"/>
      <c r="J489" s="13"/>
      <c r="K489" s="13"/>
      <c r="L489" s="13"/>
      <c r="M489" s="13"/>
      <c r="N489" s="13"/>
      <c r="O489" s="13"/>
      <c r="P489" s="13"/>
      <c r="Q489" s="13"/>
      <c r="R489" s="13"/>
      <c r="U489" s="11"/>
    </row>
    <row r="490">
      <c r="A490" s="8"/>
      <c r="B490" s="19"/>
      <c r="C490" s="19"/>
      <c r="J490" s="13"/>
      <c r="K490" s="13"/>
      <c r="L490" s="13"/>
      <c r="M490" s="13"/>
      <c r="N490" s="13"/>
      <c r="O490" s="13"/>
      <c r="P490" s="13"/>
      <c r="Q490" s="13"/>
      <c r="R490" s="13"/>
      <c r="U490" s="11"/>
    </row>
    <row r="491">
      <c r="A491" s="8"/>
      <c r="B491" s="19"/>
      <c r="C491" s="19"/>
      <c r="J491" s="13"/>
      <c r="K491" s="13"/>
      <c r="L491" s="13"/>
      <c r="M491" s="13"/>
      <c r="N491" s="13"/>
      <c r="O491" s="13"/>
      <c r="P491" s="13"/>
      <c r="Q491" s="13"/>
      <c r="R491" s="13"/>
      <c r="U491" s="11"/>
    </row>
    <row r="492">
      <c r="A492" s="8"/>
      <c r="B492" s="19"/>
      <c r="C492" s="19"/>
      <c r="J492" s="13"/>
      <c r="K492" s="13"/>
      <c r="L492" s="13"/>
      <c r="M492" s="13"/>
      <c r="N492" s="13"/>
      <c r="O492" s="13"/>
      <c r="P492" s="13"/>
      <c r="Q492" s="13"/>
      <c r="R492" s="13"/>
      <c r="U492" s="11"/>
    </row>
    <row r="493">
      <c r="A493" s="8"/>
      <c r="B493" s="19"/>
      <c r="C493" s="19"/>
      <c r="J493" s="13"/>
      <c r="K493" s="13"/>
      <c r="L493" s="13"/>
      <c r="M493" s="13"/>
      <c r="N493" s="13"/>
      <c r="O493" s="13"/>
      <c r="P493" s="13"/>
      <c r="Q493" s="13"/>
      <c r="R493" s="13"/>
      <c r="U493" s="11"/>
    </row>
    <row r="494">
      <c r="A494" s="8"/>
      <c r="B494" s="19"/>
      <c r="C494" s="19"/>
      <c r="J494" s="13"/>
      <c r="K494" s="13"/>
      <c r="L494" s="13"/>
      <c r="M494" s="13"/>
      <c r="N494" s="13"/>
      <c r="O494" s="13"/>
      <c r="P494" s="13"/>
      <c r="Q494" s="13"/>
      <c r="R494" s="13"/>
      <c r="U494" s="11"/>
    </row>
    <row r="495">
      <c r="A495" s="8"/>
      <c r="B495" s="19"/>
      <c r="C495" s="19"/>
      <c r="J495" s="13"/>
      <c r="K495" s="13"/>
      <c r="L495" s="13"/>
      <c r="M495" s="13"/>
      <c r="N495" s="13"/>
      <c r="O495" s="13"/>
      <c r="P495" s="13"/>
      <c r="Q495" s="13"/>
      <c r="R495" s="13"/>
      <c r="U495" s="11"/>
    </row>
    <row r="496">
      <c r="A496" s="8"/>
      <c r="B496" s="19"/>
      <c r="C496" s="19"/>
      <c r="J496" s="13"/>
      <c r="K496" s="13"/>
      <c r="L496" s="13"/>
      <c r="M496" s="13"/>
      <c r="N496" s="13"/>
      <c r="O496" s="13"/>
      <c r="P496" s="13"/>
      <c r="Q496" s="13"/>
      <c r="R496" s="13"/>
      <c r="U496" s="11"/>
    </row>
    <row r="497">
      <c r="A497" s="8"/>
      <c r="B497" s="19"/>
      <c r="C497" s="19"/>
      <c r="J497" s="13"/>
      <c r="K497" s="13"/>
      <c r="L497" s="13"/>
      <c r="M497" s="13"/>
      <c r="N497" s="13"/>
      <c r="O497" s="13"/>
      <c r="P497" s="13"/>
      <c r="Q497" s="13"/>
      <c r="R497" s="13"/>
      <c r="U497" s="11"/>
    </row>
    <row r="498">
      <c r="A498" s="8"/>
      <c r="B498" s="19"/>
      <c r="C498" s="19"/>
      <c r="J498" s="13"/>
      <c r="K498" s="13"/>
      <c r="L498" s="13"/>
      <c r="M498" s="13"/>
      <c r="N498" s="13"/>
      <c r="O498" s="13"/>
      <c r="P498" s="13"/>
      <c r="Q498" s="13"/>
      <c r="R498" s="13"/>
      <c r="U498" s="11"/>
    </row>
    <row r="499">
      <c r="A499" s="8"/>
      <c r="B499" s="19"/>
      <c r="C499" s="19"/>
      <c r="J499" s="13"/>
      <c r="K499" s="13"/>
      <c r="L499" s="13"/>
      <c r="M499" s="13"/>
      <c r="N499" s="13"/>
      <c r="O499" s="13"/>
      <c r="P499" s="13"/>
      <c r="Q499" s="13"/>
      <c r="R499" s="13"/>
      <c r="U499" s="11"/>
    </row>
    <row r="500">
      <c r="A500" s="8"/>
      <c r="B500" s="19"/>
      <c r="C500" s="19"/>
      <c r="J500" s="13"/>
      <c r="K500" s="13"/>
      <c r="L500" s="13"/>
      <c r="M500" s="13"/>
      <c r="N500" s="13"/>
      <c r="O500" s="13"/>
      <c r="P500" s="13"/>
      <c r="Q500" s="13"/>
      <c r="R500" s="13"/>
      <c r="U500" s="11"/>
    </row>
    <row r="501">
      <c r="A501" s="8"/>
      <c r="B501" s="19"/>
      <c r="C501" s="19"/>
      <c r="J501" s="13"/>
      <c r="K501" s="13"/>
      <c r="L501" s="13"/>
      <c r="M501" s="13"/>
      <c r="N501" s="13"/>
      <c r="O501" s="13"/>
      <c r="P501" s="13"/>
      <c r="Q501" s="13"/>
      <c r="R501" s="13"/>
      <c r="U501" s="11"/>
    </row>
    <row r="502">
      <c r="A502" s="8"/>
      <c r="B502" s="19"/>
      <c r="C502" s="19"/>
      <c r="J502" s="13"/>
      <c r="K502" s="13"/>
      <c r="L502" s="13"/>
      <c r="M502" s="13"/>
      <c r="N502" s="13"/>
      <c r="O502" s="13"/>
      <c r="P502" s="13"/>
      <c r="Q502" s="13"/>
      <c r="R502" s="13"/>
      <c r="U502" s="11"/>
    </row>
    <row r="503">
      <c r="A503" s="8"/>
      <c r="B503" s="19"/>
      <c r="C503" s="19"/>
      <c r="J503" s="13"/>
      <c r="K503" s="13"/>
      <c r="L503" s="13"/>
      <c r="M503" s="13"/>
      <c r="N503" s="13"/>
      <c r="O503" s="13"/>
      <c r="P503" s="13"/>
      <c r="Q503" s="13"/>
      <c r="R503" s="13"/>
      <c r="U503" s="11"/>
    </row>
    <row r="504">
      <c r="A504" s="8"/>
      <c r="B504" s="19"/>
      <c r="C504" s="19"/>
      <c r="J504" s="13"/>
      <c r="K504" s="13"/>
      <c r="L504" s="13"/>
      <c r="M504" s="13"/>
      <c r="N504" s="13"/>
      <c r="O504" s="13"/>
      <c r="P504" s="13"/>
      <c r="Q504" s="13"/>
      <c r="R504" s="13"/>
      <c r="U504" s="11"/>
    </row>
    <row r="505">
      <c r="A505" s="8"/>
      <c r="B505" s="19"/>
      <c r="C505" s="19"/>
      <c r="J505" s="13"/>
      <c r="K505" s="13"/>
      <c r="L505" s="13"/>
      <c r="M505" s="13"/>
      <c r="N505" s="13"/>
      <c r="O505" s="13"/>
      <c r="P505" s="13"/>
      <c r="Q505" s="13"/>
      <c r="R505" s="13"/>
      <c r="U505" s="11"/>
    </row>
    <row r="506">
      <c r="A506" s="8"/>
      <c r="B506" s="19"/>
      <c r="C506" s="19"/>
      <c r="J506" s="13"/>
      <c r="K506" s="13"/>
      <c r="L506" s="13"/>
      <c r="M506" s="13"/>
      <c r="N506" s="13"/>
      <c r="O506" s="13"/>
      <c r="P506" s="13"/>
      <c r="Q506" s="13"/>
      <c r="R506" s="13"/>
      <c r="U506" s="11"/>
    </row>
    <row r="507">
      <c r="A507" s="8"/>
      <c r="B507" s="19"/>
      <c r="C507" s="19"/>
      <c r="J507" s="13"/>
      <c r="K507" s="13"/>
      <c r="L507" s="13"/>
      <c r="M507" s="13"/>
      <c r="N507" s="13"/>
      <c r="O507" s="13"/>
      <c r="P507" s="13"/>
      <c r="Q507" s="13"/>
      <c r="R507" s="13"/>
      <c r="U507" s="11"/>
    </row>
    <row r="508">
      <c r="A508" s="8"/>
      <c r="B508" s="19"/>
      <c r="C508" s="19"/>
      <c r="J508" s="13"/>
      <c r="K508" s="13"/>
      <c r="L508" s="13"/>
      <c r="M508" s="13"/>
      <c r="N508" s="13"/>
      <c r="O508" s="13"/>
      <c r="P508" s="13"/>
      <c r="Q508" s="13"/>
      <c r="R508" s="13"/>
      <c r="U508" s="11"/>
    </row>
    <row r="509">
      <c r="A509" s="8"/>
      <c r="B509" s="19"/>
      <c r="C509" s="19"/>
      <c r="J509" s="13"/>
      <c r="K509" s="13"/>
      <c r="L509" s="13"/>
      <c r="M509" s="13"/>
      <c r="N509" s="13"/>
      <c r="O509" s="13"/>
      <c r="P509" s="13"/>
      <c r="Q509" s="13"/>
      <c r="R509" s="13"/>
      <c r="U509" s="11"/>
    </row>
    <row r="510">
      <c r="A510" s="8"/>
      <c r="B510" s="19"/>
      <c r="C510" s="19"/>
      <c r="J510" s="13"/>
      <c r="K510" s="13"/>
      <c r="L510" s="13"/>
      <c r="M510" s="13"/>
      <c r="N510" s="13"/>
      <c r="O510" s="13"/>
      <c r="P510" s="13"/>
      <c r="Q510" s="13"/>
      <c r="R510" s="13"/>
      <c r="U510" s="11"/>
    </row>
    <row r="511">
      <c r="A511" s="8"/>
      <c r="B511" s="19"/>
      <c r="C511" s="19"/>
      <c r="J511" s="13"/>
      <c r="K511" s="13"/>
      <c r="L511" s="13"/>
      <c r="M511" s="13"/>
      <c r="N511" s="13"/>
      <c r="O511" s="13"/>
      <c r="P511" s="13"/>
      <c r="Q511" s="13"/>
      <c r="R511" s="13"/>
      <c r="U511" s="11"/>
    </row>
    <row r="512">
      <c r="A512" s="8"/>
      <c r="B512" s="19"/>
      <c r="C512" s="19"/>
      <c r="J512" s="13"/>
      <c r="K512" s="13"/>
      <c r="L512" s="13"/>
      <c r="M512" s="13"/>
      <c r="N512" s="13"/>
      <c r="O512" s="13"/>
      <c r="P512" s="13"/>
      <c r="Q512" s="13"/>
      <c r="R512" s="13"/>
      <c r="U512" s="11"/>
    </row>
    <row r="513">
      <c r="A513" s="8"/>
      <c r="B513" s="19"/>
      <c r="C513" s="19"/>
      <c r="J513" s="13"/>
      <c r="K513" s="13"/>
      <c r="L513" s="13"/>
      <c r="M513" s="13"/>
      <c r="N513" s="13"/>
      <c r="O513" s="13"/>
      <c r="P513" s="13"/>
      <c r="Q513" s="13"/>
      <c r="R513" s="13"/>
      <c r="U513" s="11"/>
    </row>
    <row r="514">
      <c r="A514" s="8"/>
      <c r="B514" s="19"/>
      <c r="C514" s="19"/>
      <c r="J514" s="13"/>
      <c r="K514" s="13"/>
      <c r="L514" s="13"/>
      <c r="M514" s="13"/>
      <c r="N514" s="13"/>
      <c r="O514" s="13"/>
      <c r="P514" s="13"/>
      <c r="Q514" s="13"/>
      <c r="R514" s="13"/>
      <c r="U514" s="11"/>
    </row>
    <row r="515">
      <c r="A515" s="8"/>
      <c r="B515" s="19"/>
      <c r="C515" s="19"/>
      <c r="J515" s="13"/>
      <c r="K515" s="13"/>
      <c r="L515" s="13"/>
      <c r="M515" s="13"/>
      <c r="N515" s="13"/>
      <c r="O515" s="13"/>
      <c r="P515" s="13"/>
      <c r="Q515" s="13"/>
      <c r="R515" s="13"/>
      <c r="U515" s="11"/>
    </row>
    <row r="516">
      <c r="A516" s="8"/>
      <c r="B516" s="19"/>
      <c r="C516" s="19"/>
      <c r="J516" s="13"/>
      <c r="K516" s="13"/>
      <c r="L516" s="13"/>
      <c r="M516" s="13"/>
      <c r="N516" s="13"/>
      <c r="O516" s="13"/>
      <c r="P516" s="13"/>
      <c r="Q516" s="13"/>
      <c r="R516" s="13"/>
      <c r="U516" s="11"/>
    </row>
    <row r="517">
      <c r="A517" s="8"/>
      <c r="B517" s="19"/>
      <c r="C517" s="19"/>
      <c r="J517" s="13"/>
      <c r="K517" s="13"/>
      <c r="L517" s="13"/>
      <c r="M517" s="13"/>
      <c r="N517" s="13"/>
      <c r="O517" s="13"/>
      <c r="P517" s="13"/>
      <c r="Q517" s="13"/>
      <c r="R517" s="13"/>
      <c r="U517" s="11"/>
    </row>
    <row r="518">
      <c r="A518" s="8"/>
      <c r="B518" s="19"/>
      <c r="C518" s="19"/>
      <c r="J518" s="13"/>
      <c r="K518" s="13"/>
      <c r="L518" s="13"/>
      <c r="M518" s="13"/>
      <c r="N518" s="13"/>
      <c r="O518" s="13"/>
      <c r="P518" s="13"/>
      <c r="Q518" s="13"/>
      <c r="R518" s="13"/>
      <c r="U518" s="11"/>
    </row>
    <row r="519">
      <c r="A519" s="8"/>
      <c r="B519" s="19"/>
      <c r="C519" s="19"/>
      <c r="J519" s="13"/>
      <c r="K519" s="13"/>
      <c r="L519" s="13"/>
      <c r="M519" s="13"/>
      <c r="N519" s="13"/>
      <c r="O519" s="13"/>
      <c r="P519" s="13"/>
      <c r="Q519" s="13"/>
      <c r="R519" s="13"/>
      <c r="U519" s="11"/>
    </row>
    <row r="520">
      <c r="A520" s="8"/>
      <c r="B520" s="19"/>
      <c r="C520" s="19"/>
      <c r="J520" s="13"/>
      <c r="K520" s="13"/>
      <c r="L520" s="13"/>
      <c r="M520" s="13"/>
      <c r="N520" s="13"/>
      <c r="O520" s="13"/>
      <c r="P520" s="13"/>
      <c r="Q520" s="13"/>
      <c r="R520" s="13"/>
      <c r="U520" s="11"/>
    </row>
    <row r="521">
      <c r="A521" s="8"/>
      <c r="B521" s="19"/>
      <c r="C521" s="19"/>
      <c r="J521" s="13"/>
      <c r="K521" s="13"/>
      <c r="L521" s="13"/>
      <c r="M521" s="13"/>
      <c r="N521" s="13"/>
      <c r="O521" s="13"/>
      <c r="P521" s="13"/>
      <c r="Q521" s="13"/>
      <c r="R521" s="13"/>
      <c r="U521" s="11"/>
    </row>
    <row r="522">
      <c r="A522" s="8"/>
      <c r="B522" s="19"/>
      <c r="C522" s="19"/>
      <c r="J522" s="13"/>
      <c r="K522" s="13"/>
      <c r="L522" s="13"/>
      <c r="M522" s="13"/>
      <c r="N522" s="13"/>
      <c r="O522" s="13"/>
      <c r="P522" s="13"/>
      <c r="Q522" s="13"/>
      <c r="R522" s="13"/>
      <c r="U522" s="11"/>
    </row>
    <row r="523">
      <c r="A523" s="8"/>
      <c r="B523" s="19"/>
      <c r="C523" s="19"/>
      <c r="J523" s="13"/>
      <c r="K523" s="13"/>
      <c r="L523" s="13"/>
      <c r="M523" s="13"/>
      <c r="N523" s="13"/>
      <c r="O523" s="13"/>
      <c r="P523" s="13"/>
      <c r="Q523" s="13"/>
      <c r="R523" s="13"/>
      <c r="U523" s="11"/>
    </row>
    <row r="524">
      <c r="A524" s="8"/>
      <c r="B524" s="19"/>
      <c r="C524" s="19"/>
      <c r="J524" s="13"/>
      <c r="K524" s="13"/>
      <c r="L524" s="13"/>
      <c r="M524" s="13"/>
      <c r="N524" s="13"/>
      <c r="O524" s="13"/>
      <c r="P524" s="13"/>
      <c r="Q524" s="13"/>
      <c r="R524" s="13"/>
      <c r="U524" s="11"/>
    </row>
    <row r="525">
      <c r="A525" s="8"/>
      <c r="B525" s="19"/>
      <c r="C525" s="19"/>
      <c r="J525" s="13"/>
      <c r="K525" s="13"/>
      <c r="L525" s="13"/>
      <c r="M525" s="13"/>
      <c r="N525" s="13"/>
      <c r="O525" s="13"/>
      <c r="P525" s="13"/>
      <c r="Q525" s="13"/>
      <c r="R525" s="13"/>
      <c r="U525" s="11"/>
    </row>
    <row r="526">
      <c r="A526" s="8"/>
      <c r="B526" s="19"/>
      <c r="C526" s="19"/>
      <c r="J526" s="13"/>
      <c r="K526" s="13"/>
      <c r="L526" s="13"/>
      <c r="M526" s="13"/>
      <c r="N526" s="13"/>
      <c r="O526" s="13"/>
      <c r="P526" s="13"/>
      <c r="Q526" s="13"/>
      <c r="R526" s="13"/>
      <c r="U526" s="11"/>
    </row>
    <row r="527">
      <c r="A527" s="8"/>
      <c r="B527" s="19"/>
      <c r="C527" s="19"/>
      <c r="J527" s="13"/>
      <c r="K527" s="13"/>
      <c r="L527" s="13"/>
      <c r="M527" s="13"/>
      <c r="N527" s="13"/>
      <c r="O527" s="13"/>
      <c r="P527" s="13"/>
      <c r="Q527" s="13"/>
      <c r="R527" s="13"/>
      <c r="U527" s="11"/>
    </row>
    <row r="528">
      <c r="A528" s="8"/>
      <c r="B528" s="19"/>
      <c r="C528" s="19"/>
      <c r="J528" s="13"/>
      <c r="K528" s="13"/>
      <c r="L528" s="13"/>
      <c r="M528" s="13"/>
      <c r="N528" s="13"/>
      <c r="O528" s="13"/>
      <c r="P528" s="13"/>
      <c r="Q528" s="13"/>
      <c r="R528" s="13"/>
      <c r="U528" s="11"/>
    </row>
    <row r="529">
      <c r="A529" s="8"/>
      <c r="B529" s="19"/>
      <c r="C529" s="19"/>
      <c r="J529" s="13"/>
      <c r="K529" s="13"/>
      <c r="L529" s="13"/>
      <c r="M529" s="13"/>
      <c r="N529" s="13"/>
      <c r="O529" s="13"/>
      <c r="P529" s="13"/>
      <c r="Q529" s="13"/>
      <c r="R529" s="13"/>
      <c r="U529" s="11"/>
    </row>
    <row r="530">
      <c r="A530" s="8"/>
      <c r="B530" s="19"/>
      <c r="C530" s="19"/>
      <c r="J530" s="13"/>
      <c r="K530" s="13"/>
      <c r="L530" s="13"/>
      <c r="M530" s="13"/>
      <c r="N530" s="13"/>
      <c r="O530" s="13"/>
      <c r="P530" s="13"/>
      <c r="Q530" s="13"/>
      <c r="R530" s="13"/>
      <c r="U530" s="11"/>
    </row>
    <row r="531">
      <c r="A531" s="8"/>
      <c r="B531" s="19"/>
      <c r="C531" s="19"/>
      <c r="J531" s="13"/>
      <c r="K531" s="13"/>
      <c r="L531" s="13"/>
      <c r="M531" s="13"/>
      <c r="N531" s="13"/>
      <c r="O531" s="13"/>
      <c r="P531" s="13"/>
      <c r="Q531" s="13"/>
      <c r="R531" s="13"/>
      <c r="U531" s="11"/>
    </row>
    <row r="532">
      <c r="A532" s="8"/>
      <c r="B532" s="19"/>
      <c r="C532" s="19"/>
      <c r="J532" s="13"/>
      <c r="K532" s="13"/>
      <c r="L532" s="13"/>
      <c r="M532" s="13"/>
      <c r="N532" s="13"/>
      <c r="O532" s="13"/>
      <c r="P532" s="13"/>
      <c r="Q532" s="13"/>
      <c r="R532" s="13"/>
      <c r="U532" s="11"/>
    </row>
    <row r="533">
      <c r="A533" s="8"/>
      <c r="B533" s="19"/>
      <c r="C533" s="19"/>
      <c r="J533" s="13"/>
      <c r="K533" s="13"/>
      <c r="L533" s="13"/>
      <c r="M533" s="13"/>
      <c r="N533" s="13"/>
      <c r="O533" s="13"/>
      <c r="P533" s="13"/>
      <c r="Q533" s="13"/>
      <c r="R533" s="13"/>
      <c r="U533" s="11"/>
    </row>
    <row r="534">
      <c r="A534" s="8"/>
      <c r="B534" s="19"/>
      <c r="C534" s="19"/>
      <c r="J534" s="13"/>
      <c r="K534" s="13"/>
      <c r="L534" s="13"/>
      <c r="M534" s="13"/>
      <c r="N534" s="13"/>
      <c r="O534" s="13"/>
      <c r="P534" s="13"/>
      <c r="Q534" s="13"/>
      <c r="R534" s="13"/>
      <c r="U534" s="11"/>
    </row>
    <row r="535">
      <c r="A535" s="8"/>
      <c r="B535" s="19"/>
      <c r="C535" s="19"/>
      <c r="J535" s="13"/>
      <c r="K535" s="13"/>
      <c r="L535" s="13"/>
      <c r="M535" s="13"/>
      <c r="N535" s="13"/>
      <c r="O535" s="13"/>
      <c r="P535" s="13"/>
      <c r="Q535" s="13"/>
      <c r="R535" s="13"/>
      <c r="U535" s="11"/>
    </row>
    <row r="536">
      <c r="A536" s="8"/>
      <c r="B536" s="19"/>
      <c r="C536" s="19"/>
      <c r="J536" s="13"/>
      <c r="K536" s="13"/>
      <c r="L536" s="13"/>
      <c r="M536" s="13"/>
      <c r="N536" s="13"/>
      <c r="O536" s="13"/>
      <c r="P536" s="13"/>
      <c r="Q536" s="13"/>
      <c r="R536" s="13"/>
      <c r="U536" s="11"/>
    </row>
    <row r="537">
      <c r="A537" s="8"/>
      <c r="B537" s="19"/>
      <c r="C537" s="19"/>
      <c r="J537" s="13"/>
      <c r="K537" s="13"/>
      <c r="L537" s="13"/>
      <c r="M537" s="13"/>
      <c r="N537" s="13"/>
      <c r="O537" s="13"/>
      <c r="P537" s="13"/>
      <c r="Q537" s="13"/>
      <c r="R537" s="13"/>
      <c r="U537" s="11"/>
    </row>
    <row r="538">
      <c r="A538" s="8"/>
      <c r="B538" s="19"/>
      <c r="C538" s="19"/>
      <c r="J538" s="13"/>
      <c r="K538" s="13"/>
      <c r="L538" s="13"/>
      <c r="M538" s="13"/>
      <c r="N538" s="13"/>
      <c r="O538" s="13"/>
      <c r="P538" s="13"/>
      <c r="Q538" s="13"/>
      <c r="R538" s="13"/>
      <c r="U538" s="11"/>
    </row>
    <row r="539">
      <c r="A539" s="8"/>
      <c r="B539" s="19"/>
      <c r="C539" s="19"/>
      <c r="J539" s="13"/>
      <c r="K539" s="13"/>
      <c r="L539" s="13"/>
      <c r="M539" s="13"/>
      <c r="N539" s="13"/>
      <c r="O539" s="13"/>
      <c r="P539" s="13"/>
      <c r="Q539" s="13"/>
      <c r="R539" s="13"/>
      <c r="U539" s="11"/>
    </row>
    <row r="540">
      <c r="A540" s="8"/>
      <c r="B540" s="19"/>
      <c r="C540" s="19"/>
      <c r="J540" s="13"/>
      <c r="K540" s="13"/>
      <c r="L540" s="13"/>
      <c r="M540" s="13"/>
      <c r="N540" s="13"/>
      <c r="O540" s="13"/>
      <c r="P540" s="13"/>
      <c r="Q540" s="13"/>
      <c r="R540" s="13"/>
      <c r="U540" s="11"/>
    </row>
    <row r="541">
      <c r="A541" s="8"/>
      <c r="B541" s="19"/>
      <c r="C541" s="19"/>
      <c r="J541" s="13"/>
      <c r="K541" s="13"/>
      <c r="L541" s="13"/>
      <c r="M541" s="13"/>
      <c r="N541" s="13"/>
      <c r="O541" s="13"/>
      <c r="P541" s="13"/>
      <c r="Q541" s="13"/>
      <c r="R541" s="13"/>
      <c r="U541" s="11"/>
    </row>
    <row r="542">
      <c r="A542" s="8"/>
      <c r="B542" s="19"/>
      <c r="C542" s="19"/>
      <c r="J542" s="13"/>
      <c r="K542" s="13"/>
      <c r="L542" s="13"/>
      <c r="M542" s="13"/>
      <c r="N542" s="13"/>
      <c r="O542" s="13"/>
      <c r="P542" s="13"/>
      <c r="Q542" s="13"/>
      <c r="R542" s="13"/>
      <c r="U542" s="11"/>
    </row>
    <row r="543">
      <c r="A543" s="8"/>
      <c r="B543" s="19"/>
      <c r="C543" s="19"/>
      <c r="J543" s="13"/>
      <c r="K543" s="13"/>
      <c r="L543" s="13"/>
      <c r="M543" s="13"/>
      <c r="N543" s="13"/>
      <c r="O543" s="13"/>
      <c r="P543" s="13"/>
      <c r="Q543" s="13"/>
      <c r="R543" s="13"/>
      <c r="U543" s="11"/>
    </row>
    <row r="544">
      <c r="A544" s="8"/>
      <c r="B544" s="19"/>
      <c r="C544" s="19"/>
      <c r="J544" s="13"/>
      <c r="K544" s="13"/>
      <c r="L544" s="13"/>
      <c r="M544" s="13"/>
      <c r="N544" s="13"/>
      <c r="O544" s="13"/>
      <c r="P544" s="13"/>
      <c r="Q544" s="13"/>
      <c r="R544" s="13"/>
      <c r="U544" s="11"/>
    </row>
    <row r="545">
      <c r="A545" s="8"/>
      <c r="B545" s="19"/>
      <c r="C545" s="19"/>
      <c r="J545" s="13"/>
      <c r="K545" s="13"/>
      <c r="L545" s="13"/>
      <c r="M545" s="13"/>
      <c r="N545" s="13"/>
      <c r="O545" s="13"/>
      <c r="P545" s="13"/>
      <c r="Q545" s="13"/>
      <c r="R545" s="13"/>
      <c r="U545" s="11"/>
    </row>
    <row r="546">
      <c r="A546" s="8"/>
      <c r="B546" s="19"/>
      <c r="C546" s="19"/>
      <c r="J546" s="13"/>
      <c r="K546" s="13"/>
      <c r="L546" s="13"/>
      <c r="M546" s="13"/>
      <c r="N546" s="13"/>
      <c r="O546" s="13"/>
      <c r="P546" s="13"/>
      <c r="Q546" s="13"/>
      <c r="R546" s="13"/>
      <c r="U546" s="11"/>
    </row>
    <row r="547">
      <c r="A547" s="8"/>
      <c r="B547" s="19"/>
      <c r="C547" s="19"/>
      <c r="J547" s="13"/>
      <c r="K547" s="13"/>
      <c r="L547" s="13"/>
      <c r="M547" s="13"/>
      <c r="N547" s="13"/>
      <c r="O547" s="13"/>
      <c r="P547" s="13"/>
      <c r="Q547" s="13"/>
      <c r="R547" s="13"/>
      <c r="U547" s="11"/>
    </row>
    <row r="548">
      <c r="A548" s="8"/>
      <c r="B548" s="19"/>
      <c r="C548" s="19"/>
      <c r="J548" s="13"/>
      <c r="K548" s="13"/>
      <c r="L548" s="13"/>
      <c r="M548" s="13"/>
      <c r="N548" s="13"/>
      <c r="O548" s="13"/>
      <c r="P548" s="13"/>
      <c r="Q548" s="13"/>
      <c r="R548" s="13"/>
      <c r="U548" s="11"/>
    </row>
    <row r="549">
      <c r="A549" s="8"/>
      <c r="B549" s="19"/>
      <c r="C549" s="19"/>
      <c r="J549" s="13"/>
      <c r="K549" s="13"/>
      <c r="L549" s="13"/>
      <c r="M549" s="13"/>
      <c r="N549" s="13"/>
      <c r="O549" s="13"/>
      <c r="P549" s="13"/>
      <c r="Q549" s="13"/>
      <c r="R549" s="13"/>
      <c r="U549" s="11"/>
    </row>
    <row r="550">
      <c r="A550" s="8"/>
      <c r="B550" s="19"/>
      <c r="C550" s="19"/>
      <c r="J550" s="13"/>
      <c r="K550" s="13"/>
      <c r="L550" s="13"/>
      <c r="M550" s="13"/>
      <c r="N550" s="13"/>
      <c r="O550" s="13"/>
      <c r="P550" s="13"/>
      <c r="Q550" s="13"/>
      <c r="R550" s="13"/>
      <c r="U550" s="11"/>
    </row>
    <row r="551">
      <c r="A551" s="8"/>
      <c r="B551" s="19"/>
      <c r="C551" s="19"/>
      <c r="J551" s="13"/>
      <c r="K551" s="13"/>
      <c r="L551" s="13"/>
      <c r="M551" s="13"/>
      <c r="N551" s="13"/>
      <c r="O551" s="13"/>
      <c r="P551" s="13"/>
      <c r="Q551" s="13"/>
      <c r="R551" s="13"/>
      <c r="U551" s="11"/>
    </row>
    <row r="552">
      <c r="A552" s="8"/>
      <c r="B552" s="19"/>
      <c r="C552" s="19"/>
      <c r="J552" s="13"/>
      <c r="K552" s="13"/>
      <c r="L552" s="13"/>
      <c r="M552" s="13"/>
      <c r="N552" s="13"/>
      <c r="O552" s="13"/>
      <c r="P552" s="13"/>
      <c r="Q552" s="13"/>
      <c r="R552" s="13"/>
      <c r="U552" s="11"/>
    </row>
    <row r="553">
      <c r="A553" s="8"/>
      <c r="B553" s="19"/>
      <c r="C553" s="19"/>
      <c r="J553" s="13"/>
      <c r="K553" s="13"/>
      <c r="L553" s="13"/>
      <c r="M553" s="13"/>
      <c r="N553" s="13"/>
      <c r="O553" s="13"/>
      <c r="P553" s="13"/>
      <c r="Q553" s="13"/>
      <c r="R553" s="13"/>
      <c r="U553" s="11"/>
    </row>
    <row r="554">
      <c r="A554" s="8"/>
      <c r="B554" s="19"/>
      <c r="C554" s="19"/>
      <c r="J554" s="13"/>
      <c r="K554" s="13"/>
      <c r="L554" s="13"/>
      <c r="M554" s="13"/>
      <c r="N554" s="13"/>
      <c r="O554" s="13"/>
      <c r="P554" s="13"/>
      <c r="Q554" s="13"/>
      <c r="R554" s="13"/>
      <c r="U554" s="11"/>
    </row>
    <row r="555">
      <c r="A555" s="8"/>
      <c r="B555" s="19"/>
      <c r="C555" s="19"/>
      <c r="J555" s="13"/>
      <c r="K555" s="13"/>
      <c r="L555" s="13"/>
      <c r="M555" s="13"/>
      <c r="N555" s="13"/>
      <c r="O555" s="13"/>
      <c r="P555" s="13"/>
      <c r="Q555" s="13"/>
      <c r="R555" s="13"/>
      <c r="U555" s="11"/>
    </row>
    <row r="556">
      <c r="A556" s="8"/>
      <c r="B556" s="19"/>
      <c r="C556" s="19"/>
      <c r="J556" s="13"/>
      <c r="K556" s="13"/>
      <c r="L556" s="13"/>
      <c r="M556" s="13"/>
      <c r="N556" s="13"/>
      <c r="O556" s="13"/>
      <c r="P556" s="13"/>
      <c r="Q556" s="13"/>
      <c r="R556" s="13"/>
      <c r="U556" s="11"/>
    </row>
    <row r="557">
      <c r="A557" s="8"/>
      <c r="B557" s="19"/>
      <c r="C557" s="19"/>
      <c r="J557" s="13"/>
      <c r="K557" s="13"/>
      <c r="L557" s="13"/>
      <c r="M557" s="13"/>
      <c r="N557" s="13"/>
      <c r="O557" s="13"/>
      <c r="P557" s="13"/>
      <c r="Q557" s="13"/>
      <c r="R557" s="13"/>
      <c r="U557" s="11"/>
    </row>
    <row r="558">
      <c r="A558" s="8"/>
      <c r="B558" s="19"/>
      <c r="C558" s="19"/>
      <c r="J558" s="13"/>
      <c r="K558" s="13"/>
      <c r="L558" s="13"/>
      <c r="M558" s="13"/>
      <c r="N558" s="13"/>
      <c r="O558" s="13"/>
      <c r="P558" s="13"/>
      <c r="Q558" s="13"/>
      <c r="R558" s="13"/>
      <c r="U558" s="11"/>
    </row>
    <row r="559">
      <c r="A559" s="8"/>
      <c r="B559" s="19"/>
      <c r="C559" s="19"/>
      <c r="J559" s="13"/>
      <c r="K559" s="13"/>
      <c r="L559" s="13"/>
      <c r="M559" s="13"/>
      <c r="N559" s="13"/>
      <c r="O559" s="13"/>
      <c r="P559" s="13"/>
      <c r="Q559" s="13"/>
      <c r="R559" s="13"/>
      <c r="U559" s="11"/>
    </row>
    <row r="560">
      <c r="A560" s="8"/>
      <c r="B560" s="19"/>
      <c r="C560" s="19"/>
      <c r="J560" s="13"/>
      <c r="K560" s="13"/>
      <c r="L560" s="13"/>
      <c r="M560" s="13"/>
      <c r="N560" s="13"/>
      <c r="O560" s="13"/>
      <c r="P560" s="13"/>
      <c r="Q560" s="13"/>
      <c r="R560" s="13"/>
      <c r="U560" s="11"/>
    </row>
    <row r="561">
      <c r="A561" s="8"/>
      <c r="B561" s="19"/>
      <c r="C561" s="19"/>
      <c r="J561" s="13"/>
      <c r="K561" s="13"/>
      <c r="L561" s="13"/>
      <c r="M561" s="13"/>
      <c r="N561" s="13"/>
      <c r="O561" s="13"/>
      <c r="P561" s="13"/>
      <c r="Q561" s="13"/>
      <c r="R561" s="13"/>
      <c r="U561" s="11"/>
    </row>
    <row r="562">
      <c r="A562" s="8"/>
      <c r="B562" s="19"/>
      <c r="C562" s="19"/>
      <c r="J562" s="13"/>
      <c r="K562" s="13"/>
      <c r="L562" s="13"/>
      <c r="M562" s="13"/>
      <c r="N562" s="13"/>
      <c r="O562" s="13"/>
      <c r="P562" s="13"/>
      <c r="Q562" s="13"/>
      <c r="R562" s="13"/>
      <c r="U562" s="11"/>
    </row>
    <row r="563">
      <c r="A563" s="8"/>
      <c r="B563" s="19"/>
      <c r="C563" s="19"/>
      <c r="J563" s="13"/>
      <c r="K563" s="13"/>
      <c r="L563" s="13"/>
      <c r="M563" s="13"/>
      <c r="N563" s="13"/>
      <c r="O563" s="13"/>
      <c r="P563" s="13"/>
      <c r="Q563" s="13"/>
      <c r="R563" s="13"/>
      <c r="U563" s="11"/>
    </row>
    <row r="564">
      <c r="A564" s="8"/>
      <c r="B564" s="19"/>
      <c r="C564" s="19"/>
      <c r="J564" s="13"/>
      <c r="K564" s="13"/>
      <c r="L564" s="13"/>
      <c r="M564" s="13"/>
      <c r="N564" s="13"/>
      <c r="O564" s="13"/>
      <c r="P564" s="13"/>
      <c r="Q564" s="13"/>
      <c r="R564" s="13"/>
      <c r="U564" s="11"/>
    </row>
    <row r="565">
      <c r="A565" s="8"/>
      <c r="B565" s="19"/>
      <c r="C565" s="19"/>
      <c r="J565" s="13"/>
      <c r="K565" s="13"/>
      <c r="L565" s="13"/>
      <c r="M565" s="13"/>
      <c r="N565" s="13"/>
      <c r="O565" s="13"/>
      <c r="P565" s="13"/>
      <c r="Q565" s="13"/>
      <c r="R565" s="13"/>
      <c r="U565" s="11"/>
    </row>
    <row r="566">
      <c r="A566" s="8"/>
      <c r="B566" s="19"/>
      <c r="C566" s="19"/>
      <c r="J566" s="13"/>
      <c r="K566" s="13"/>
      <c r="L566" s="13"/>
      <c r="M566" s="13"/>
      <c r="N566" s="13"/>
      <c r="O566" s="13"/>
      <c r="P566" s="13"/>
      <c r="Q566" s="13"/>
      <c r="R566" s="13"/>
      <c r="U566" s="11"/>
    </row>
    <row r="567">
      <c r="A567" s="8"/>
      <c r="B567" s="19"/>
      <c r="C567" s="19"/>
      <c r="J567" s="13"/>
      <c r="K567" s="13"/>
      <c r="L567" s="13"/>
      <c r="M567" s="13"/>
      <c r="N567" s="13"/>
      <c r="O567" s="13"/>
      <c r="P567" s="13"/>
      <c r="Q567" s="13"/>
      <c r="R567" s="13"/>
      <c r="U567" s="11"/>
    </row>
    <row r="568">
      <c r="A568" s="8"/>
      <c r="B568" s="19"/>
      <c r="C568" s="19"/>
      <c r="J568" s="13"/>
      <c r="K568" s="13"/>
      <c r="L568" s="13"/>
      <c r="M568" s="13"/>
      <c r="N568" s="13"/>
      <c r="O568" s="13"/>
      <c r="P568" s="13"/>
      <c r="Q568" s="13"/>
      <c r="R568" s="13"/>
      <c r="U568" s="11"/>
    </row>
    <row r="569">
      <c r="A569" s="8"/>
      <c r="B569" s="19"/>
      <c r="C569" s="19"/>
      <c r="J569" s="13"/>
      <c r="K569" s="13"/>
      <c r="L569" s="13"/>
      <c r="M569" s="13"/>
      <c r="N569" s="13"/>
      <c r="O569" s="13"/>
      <c r="P569" s="13"/>
      <c r="Q569" s="13"/>
      <c r="R569" s="13"/>
      <c r="U569" s="11"/>
    </row>
    <row r="570">
      <c r="A570" s="8"/>
      <c r="B570" s="19"/>
      <c r="C570" s="19"/>
      <c r="J570" s="13"/>
      <c r="K570" s="13"/>
      <c r="L570" s="13"/>
      <c r="M570" s="13"/>
      <c r="N570" s="13"/>
      <c r="O570" s="13"/>
      <c r="P570" s="13"/>
      <c r="Q570" s="13"/>
      <c r="R570" s="13"/>
      <c r="U570" s="11"/>
    </row>
    <row r="571">
      <c r="A571" s="8"/>
      <c r="B571" s="19"/>
      <c r="C571" s="19"/>
      <c r="J571" s="13"/>
      <c r="K571" s="13"/>
      <c r="L571" s="13"/>
      <c r="M571" s="13"/>
      <c r="N571" s="13"/>
      <c r="O571" s="13"/>
      <c r="P571" s="13"/>
      <c r="Q571" s="13"/>
      <c r="R571" s="13"/>
      <c r="U571" s="11"/>
    </row>
    <row r="572">
      <c r="A572" s="8"/>
      <c r="B572" s="19"/>
      <c r="C572" s="19"/>
      <c r="J572" s="13"/>
      <c r="K572" s="13"/>
      <c r="L572" s="13"/>
      <c r="M572" s="13"/>
      <c r="N572" s="13"/>
      <c r="O572" s="13"/>
      <c r="P572" s="13"/>
      <c r="Q572" s="13"/>
      <c r="R572" s="13"/>
      <c r="U572" s="11"/>
    </row>
    <row r="573">
      <c r="A573" s="8"/>
      <c r="B573" s="19"/>
      <c r="C573" s="19"/>
      <c r="J573" s="13"/>
      <c r="K573" s="13"/>
      <c r="L573" s="13"/>
      <c r="M573" s="13"/>
      <c r="N573" s="13"/>
      <c r="O573" s="13"/>
      <c r="P573" s="13"/>
      <c r="Q573" s="13"/>
      <c r="R573" s="13"/>
      <c r="U573" s="11"/>
    </row>
    <row r="574">
      <c r="A574" s="8"/>
      <c r="B574" s="19"/>
      <c r="C574" s="19"/>
      <c r="J574" s="13"/>
      <c r="K574" s="13"/>
      <c r="L574" s="13"/>
      <c r="M574" s="13"/>
      <c r="N574" s="13"/>
      <c r="O574" s="13"/>
      <c r="P574" s="13"/>
      <c r="Q574" s="13"/>
      <c r="R574" s="13"/>
      <c r="U574" s="11"/>
    </row>
    <row r="575">
      <c r="A575" s="8"/>
      <c r="B575" s="19"/>
      <c r="C575" s="19"/>
      <c r="J575" s="13"/>
      <c r="K575" s="13"/>
      <c r="L575" s="13"/>
      <c r="M575" s="13"/>
      <c r="N575" s="13"/>
      <c r="O575" s="13"/>
      <c r="P575" s="13"/>
      <c r="Q575" s="13"/>
      <c r="R575" s="13"/>
      <c r="U575" s="11"/>
    </row>
    <row r="576">
      <c r="A576" s="8"/>
      <c r="B576" s="19"/>
      <c r="C576" s="19"/>
      <c r="J576" s="13"/>
      <c r="K576" s="13"/>
      <c r="L576" s="13"/>
      <c r="M576" s="13"/>
      <c r="N576" s="13"/>
      <c r="O576" s="13"/>
      <c r="P576" s="13"/>
      <c r="Q576" s="13"/>
      <c r="R576" s="13"/>
      <c r="U576" s="11"/>
    </row>
    <row r="577">
      <c r="A577" s="8"/>
      <c r="B577" s="19"/>
      <c r="C577" s="19"/>
      <c r="J577" s="13"/>
      <c r="K577" s="13"/>
      <c r="L577" s="13"/>
      <c r="M577" s="13"/>
      <c r="N577" s="13"/>
      <c r="O577" s="13"/>
      <c r="P577" s="13"/>
      <c r="Q577" s="13"/>
      <c r="R577" s="13"/>
      <c r="U577" s="11"/>
    </row>
    <row r="578">
      <c r="A578" s="8"/>
      <c r="B578" s="19"/>
      <c r="C578" s="19"/>
      <c r="J578" s="13"/>
      <c r="K578" s="13"/>
      <c r="L578" s="13"/>
      <c r="M578" s="13"/>
      <c r="N578" s="13"/>
      <c r="O578" s="13"/>
      <c r="P578" s="13"/>
      <c r="Q578" s="13"/>
      <c r="R578" s="13"/>
      <c r="U578" s="11"/>
    </row>
    <row r="579">
      <c r="A579" s="8"/>
      <c r="B579" s="19"/>
      <c r="C579" s="19"/>
      <c r="J579" s="13"/>
      <c r="K579" s="13"/>
      <c r="L579" s="13"/>
      <c r="M579" s="13"/>
      <c r="N579" s="13"/>
      <c r="O579" s="13"/>
      <c r="P579" s="13"/>
      <c r="Q579" s="13"/>
      <c r="R579" s="13"/>
      <c r="U579" s="11"/>
    </row>
    <row r="580">
      <c r="A580" s="8"/>
      <c r="B580" s="19"/>
      <c r="C580" s="19"/>
      <c r="J580" s="13"/>
      <c r="K580" s="13"/>
      <c r="L580" s="13"/>
      <c r="M580" s="13"/>
      <c r="N580" s="13"/>
      <c r="O580" s="13"/>
      <c r="P580" s="13"/>
      <c r="Q580" s="13"/>
      <c r="R580" s="13"/>
      <c r="U580" s="11"/>
    </row>
    <row r="581">
      <c r="A581" s="8"/>
      <c r="B581" s="19"/>
      <c r="C581" s="19"/>
      <c r="J581" s="13"/>
      <c r="K581" s="13"/>
      <c r="L581" s="13"/>
      <c r="M581" s="13"/>
      <c r="N581" s="13"/>
      <c r="O581" s="13"/>
      <c r="P581" s="13"/>
      <c r="Q581" s="13"/>
      <c r="R581" s="13"/>
      <c r="U581" s="11"/>
    </row>
    <row r="582">
      <c r="A582" s="8"/>
      <c r="B582" s="19"/>
      <c r="C582" s="19"/>
      <c r="J582" s="13"/>
      <c r="K582" s="13"/>
      <c r="L582" s="13"/>
      <c r="M582" s="13"/>
      <c r="N582" s="13"/>
      <c r="O582" s="13"/>
      <c r="P582" s="13"/>
      <c r="Q582" s="13"/>
      <c r="R582" s="13"/>
      <c r="U582" s="11"/>
    </row>
    <row r="583">
      <c r="A583" s="8"/>
      <c r="B583" s="19"/>
      <c r="C583" s="19"/>
      <c r="J583" s="13"/>
      <c r="K583" s="13"/>
      <c r="L583" s="13"/>
      <c r="M583" s="13"/>
      <c r="N583" s="13"/>
      <c r="O583" s="13"/>
      <c r="P583" s="13"/>
      <c r="Q583" s="13"/>
      <c r="R583" s="13"/>
      <c r="U583" s="11"/>
    </row>
    <row r="584">
      <c r="A584" s="8"/>
      <c r="B584" s="19"/>
      <c r="C584" s="19"/>
      <c r="J584" s="13"/>
      <c r="K584" s="13"/>
      <c r="L584" s="13"/>
      <c r="M584" s="13"/>
      <c r="N584" s="13"/>
      <c r="O584" s="13"/>
      <c r="P584" s="13"/>
      <c r="Q584" s="13"/>
      <c r="R584" s="13"/>
      <c r="U584" s="11"/>
    </row>
    <row r="585">
      <c r="A585" s="8"/>
      <c r="B585" s="19"/>
      <c r="C585" s="19"/>
      <c r="J585" s="13"/>
      <c r="K585" s="13"/>
      <c r="L585" s="13"/>
      <c r="M585" s="13"/>
      <c r="N585" s="13"/>
      <c r="O585" s="13"/>
      <c r="P585" s="13"/>
      <c r="Q585" s="13"/>
      <c r="R585" s="13"/>
      <c r="U585" s="11"/>
    </row>
    <row r="586">
      <c r="A586" s="8"/>
      <c r="B586" s="19"/>
      <c r="C586" s="19"/>
      <c r="J586" s="13"/>
      <c r="K586" s="13"/>
      <c r="L586" s="13"/>
      <c r="M586" s="13"/>
      <c r="N586" s="13"/>
      <c r="O586" s="13"/>
      <c r="P586" s="13"/>
      <c r="Q586" s="13"/>
      <c r="R586" s="13"/>
      <c r="U586" s="11"/>
    </row>
    <row r="587">
      <c r="A587" s="8"/>
      <c r="B587" s="19"/>
      <c r="C587" s="19"/>
      <c r="J587" s="13"/>
      <c r="K587" s="13"/>
      <c r="L587" s="13"/>
      <c r="M587" s="13"/>
      <c r="N587" s="13"/>
      <c r="O587" s="13"/>
      <c r="P587" s="13"/>
      <c r="Q587" s="13"/>
      <c r="R587" s="13"/>
      <c r="U587" s="11"/>
    </row>
    <row r="588">
      <c r="A588" s="8"/>
      <c r="B588" s="19"/>
      <c r="C588" s="19"/>
      <c r="J588" s="13"/>
      <c r="K588" s="13"/>
      <c r="L588" s="13"/>
      <c r="M588" s="13"/>
      <c r="N588" s="13"/>
      <c r="O588" s="13"/>
      <c r="P588" s="13"/>
      <c r="Q588" s="13"/>
      <c r="R588" s="13"/>
      <c r="U588" s="11"/>
    </row>
    <row r="589">
      <c r="A589" s="8"/>
      <c r="B589" s="19"/>
      <c r="C589" s="19"/>
      <c r="J589" s="13"/>
      <c r="K589" s="13"/>
      <c r="L589" s="13"/>
      <c r="M589" s="13"/>
      <c r="N589" s="13"/>
      <c r="O589" s="13"/>
      <c r="P589" s="13"/>
      <c r="Q589" s="13"/>
      <c r="R589" s="13"/>
      <c r="U589" s="11"/>
    </row>
    <row r="590">
      <c r="A590" s="8"/>
      <c r="B590" s="19"/>
      <c r="C590" s="19"/>
      <c r="J590" s="13"/>
      <c r="K590" s="13"/>
      <c r="L590" s="13"/>
      <c r="M590" s="13"/>
      <c r="N590" s="13"/>
      <c r="O590" s="13"/>
      <c r="P590" s="13"/>
      <c r="Q590" s="13"/>
      <c r="R590" s="13"/>
      <c r="U590" s="11"/>
    </row>
    <row r="591">
      <c r="A591" s="8"/>
      <c r="B591" s="19"/>
      <c r="C591" s="19"/>
      <c r="J591" s="13"/>
      <c r="K591" s="13"/>
      <c r="L591" s="13"/>
      <c r="M591" s="13"/>
      <c r="N591" s="13"/>
      <c r="O591" s="13"/>
      <c r="P591" s="13"/>
      <c r="Q591" s="13"/>
      <c r="R591" s="13"/>
      <c r="U591" s="11"/>
    </row>
    <row r="592">
      <c r="A592" s="8"/>
      <c r="B592" s="19"/>
      <c r="C592" s="19"/>
      <c r="J592" s="13"/>
      <c r="K592" s="13"/>
      <c r="L592" s="13"/>
      <c r="M592" s="13"/>
      <c r="N592" s="13"/>
      <c r="O592" s="13"/>
      <c r="P592" s="13"/>
      <c r="Q592" s="13"/>
      <c r="R592" s="13"/>
      <c r="U592" s="11"/>
    </row>
    <row r="593">
      <c r="A593" s="8"/>
      <c r="B593" s="19"/>
      <c r="C593" s="19"/>
      <c r="J593" s="13"/>
      <c r="K593" s="13"/>
      <c r="L593" s="13"/>
      <c r="M593" s="13"/>
      <c r="N593" s="13"/>
      <c r="O593" s="13"/>
      <c r="P593" s="13"/>
      <c r="Q593" s="13"/>
      <c r="R593" s="13"/>
      <c r="U593" s="11"/>
    </row>
    <row r="594">
      <c r="A594" s="8"/>
      <c r="B594" s="19"/>
      <c r="C594" s="19"/>
      <c r="J594" s="13"/>
      <c r="K594" s="13"/>
      <c r="L594" s="13"/>
      <c r="M594" s="13"/>
      <c r="N594" s="13"/>
      <c r="O594" s="13"/>
      <c r="P594" s="13"/>
      <c r="Q594" s="13"/>
      <c r="R594" s="13"/>
      <c r="U594" s="11"/>
    </row>
    <row r="595">
      <c r="A595" s="8"/>
      <c r="B595" s="19"/>
      <c r="C595" s="19"/>
      <c r="J595" s="13"/>
      <c r="K595" s="13"/>
      <c r="L595" s="13"/>
      <c r="M595" s="13"/>
      <c r="N595" s="13"/>
      <c r="O595" s="13"/>
      <c r="P595" s="13"/>
      <c r="Q595" s="13"/>
      <c r="R595" s="13"/>
      <c r="U595" s="11"/>
    </row>
    <row r="596">
      <c r="A596" s="8"/>
      <c r="B596" s="19"/>
      <c r="C596" s="19"/>
      <c r="J596" s="13"/>
      <c r="K596" s="13"/>
      <c r="L596" s="13"/>
      <c r="M596" s="13"/>
      <c r="N596" s="13"/>
      <c r="O596" s="13"/>
      <c r="P596" s="13"/>
      <c r="Q596" s="13"/>
      <c r="R596" s="13"/>
      <c r="U596" s="11"/>
    </row>
    <row r="597">
      <c r="A597" s="8"/>
      <c r="B597" s="19"/>
      <c r="C597" s="19"/>
      <c r="J597" s="13"/>
      <c r="K597" s="13"/>
      <c r="L597" s="13"/>
      <c r="M597" s="13"/>
      <c r="N597" s="13"/>
      <c r="O597" s="13"/>
      <c r="P597" s="13"/>
      <c r="Q597" s="13"/>
      <c r="R597" s="13"/>
      <c r="U597" s="11"/>
    </row>
    <row r="598">
      <c r="A598" s="8"/>
      <c r="B598" s="19"/>
      <c r="C598" s="19"/>
      <c r="J598" s="13"/>
      <c r="K598" s="13"/>
      <c r="L598" s="13"/>
      <c r="M598" s="13"/>
      <c r="N598" s="13"/>
      <c r="O598" s="13"/>
      <c r="P598" s="13"/>
      <c r="Q598" s="13"/>
      <c r="R598" s="13"/>
      <c r="U598" s="11"/>
    </row>
    <row r="599">
      <c r="A599" s="8"/>
      <c r="B599" s="19"/>
      <c r="C599" s="19"/>
      <c r="J599" s="13"/>
      <c r="K599" s="13"/>
      <c r="L599" s="13"/>
      <c r="M599" s="13"/>
      <c r="N599" s="13"/>
      <c r="O599" s="13"/>
      <c r="P599" s="13"/>
      <c r="Q599" s="13"/>
      <c r="R599" s="13"/>
      <c r="U599" s="11"/>
    </row>
    <row r="600">
      <c r="A600" s="8"/>
      <c r="B600" s="19"/>
      <c r="C600" s="19"/>
      <c r="J600" s="13"/>
      <c r="K600" s="13"/>
      <c r="L600" s="13"/>
      <c r="M600" s="13"/>
      <c r="N600" s="13"/>
      <c r="O600" s="13"/>
      <c r="P600" s="13"/>
      <c r="Q600" s="13"/>
      <c r="R600" s="13"/>
      <c r="U600" s="11"/>
    </row>
    <row r="601">
      <c r="A601" s="8"/>
      <c r="B601" s="19"/>
      <c r="C601" s="19"/>
      <c r="J601" s="13"/>
      <c r="K601" s="13"/>
      <c r="L601" s="13"/>
      <c r="M601" s="13"/>
      <c r="N601" s="13"/>
      <c r="O601" s="13"/>
      <c r="P601" s="13"/>
      <c r="Q601" s="13"/>
      <c r="R601" s="13"/>
      <c r="U601" s="11"/>
    </row>
    <row r="602">
      <c r="A602" s="8"/>
      <c r="B602" s="19"/>
      <c r="C602" s="19"/>
      <c r="J602" s="13"/>
      <c r="K602" s="13"/>
      <c r="L602" s="13"/>
      <c r="M602" s="13"/>
      <c r="N602" s="13"/>
      <c r="O602" s="13"/>
      <c r="P602" s="13"/>
      <c r="Q602" s="13"/>
      <c r="R602" s="13"/>
      <c r="U602" s="11"/>
    </row>
    <row r="603">
      <c r="A603" s="8"/>
      <c r="B603" s="19"/>
      <c r="C603" s="19"/>
      <c r="J603" s="13"/>
      <c r="K603" s="13"/>
      <c r="L603" s="13"/>
      <c r="M603" s="13"/>
      <c r="N603" s="13"/>
      <c r="O603" s="13"/>
      <c r="P603" s="13"/>
      <c r="Q603" s="13"/>
      <c r="R603" s="13"/>
      <c r="U603" s="11"/>
    </row>
    <row r="604">
      <c r="A604" s="8"/>
      <c r="B604" s="19"/>
      <c r="C604" s="19"/>
      <c r="J604" s="13"/>
      <c r="K604" s="13"/>
      <c r="L604" s="13"/>
      <c r="M604" s="13"/>
      <c r="N604" s="13"/>
      <c r="O604" s="13"/>
      <c r="P604" s="13"/>
      <c r="Q604" s="13"/>
      <c r="R604" s="13"/>
      <c r="U604" s="11"/>
    </row>
    <row r="605">
      <c r="A605" s="8"/>
      <c r="B605" s="19"/>
      <c r="C605" s="19"/>
      <c r="J605" s="13"/>
      <c r="K605" s="13"/>
      <c r="L605" s="13"/>
      <c r="M605" s="13"/>
      <c r="N605" s="13"/>
      <c r="O605" s="13"/>
      <c r="P605" s="13"/>
      <c r="Q605" s="13"/>
      <c r="R605" s="13"/>
      <c r="U605" s="11"/>
    </row>
    <row r="606">
      <c r="A606" s="8"/>
      <c r="B606" s="19"/>
      <c r="C606" s="19"/>
      <c r="J606" s="13"/>
      <c r="K606" s="13"/>
      <c r="L606" s="13"/>
      <c r="M606" s="13"/>
      <c r="N606" s="13"/>
      <c r="O606" s="13"/>
      <c r="P606" s="13"/>
      <c r="Q606" s="13"/>
      <c r="R606" s="13"/>
      <c r="U606" s="11"/>
    </row>
    <row r="607">
      <c r="A607" s="8"/>
      <c r="B607" s="19"/>
      <c r="C607" s="19"/>
      <c r="J607" s="13"/>
      <c r="K607" s="13"/>
      <c r="L607" s="13"/>
      <c r="M607" s="13"/>
      <c r="N607" s="13"/>
      <c r="O607" s="13"/>
      <c r="P607" s="13"/>
      <c r="Q607" s="13"/>
      <c r="R607" s="13"/>
      <c r="U607" s="11"/>
    </row>
    <row r="608">
      <c r="A608" s="8"/>
      <c r="B608" s="19"/>
      <c r="C608" s="19"/>
      <c r="J608" s="13"/>
      <c r="K608" s="13"/>
      <c r="L608" s="13"/>
      <c r="M608" s="13"/>
      <c r="N608" s="13"/>
      <c r="O608" s="13"/>
      <c r="P608" s="13"/>
      <c r="Q608" s="13"/>
      <c r="R608" s="13"/>
      <c r="U608" s="11"/>
    </row>
    <row r="609">
      <c r="A609" s="8"/>
      <c r="B609" s="19"/>
      <c r="C609" s="19"/>
      <c r="J609" s="13"/>
      <c r="K609" s="13"/>
      <c r="L609" s="13"/>
      <c r="M609" s="13"/>
      <c r="N609" s="13"/>
      <c r="O609" s="13"/>
      <c r="P609" s="13"/>
      <c r="Q609" s="13"/>
      <c r="R609" s="13"/>
      <c r="U609" s="11"/>
    </row>
    <row r="610">
      <c r="A610" s="8"/>
      <c r="B610" s="19"/>
      <c r="C610" s="19"/>
      <c r="J610" s="13"/>
      <c r="K610" s="13"/>
      <c r="L610" s="13"/>
      <c r="M610" s="13"/>
      <c r="N610" s="13"/>
      <c r="O610" s="13"/>
      <c r="P610" s="13"/>
      <c r="Q610" s="13"/>
      <c r="R610" s="13"/>
      <c r="U610" s="11"/>
    </row>
    <row r="611">
      <c r="A611" s="8"/>
      <c r="B611" s="19"/>
      <c r="C611" s="19"/>
      <c r="J611" s="13"/>
      <c r="K611" s="13"/>
      <c r="L611" s="13"/>
      <c r="M611" s="13"/>
      <c r="N611" s="13"/>
      <c r="O611" s="13"/>
      <c r="P611" s="13"/>
      <c r="Q611" s="13"/>
      <c r="R611" s="13"/>
      <c r="U611" s="11"/>
    </row>
    <row r="612">
      <c r="A612" s="8"/>
      <c r="B612" s="19"/>
      <c r="C612" s="19"/>
      <c r="J612" s="13"/>
      <c r="K612" s="13"/>
      <c r="L612" s="13"/>
      <c r="M612" s="13"/>
      <c r="N612" s="13"/>
      <c r="O612" s="13"/>
      <c r="P612" s="13"/>
      <c r="Q612" s="13"/>
      <c r="R612" s="13"/>
      <c r="U612" s="11"/>
    </row>
    <row r="613">
      <c r="A613" s="8"/>
      <c r="B613" s="19"/>
      <c r="C613" s="19"/>
      <c r="J613" s="13"/>
      <c r="K613" s="13"/>
      <c r="L613" s="13"/>
      <c r="M613" s="13"/>
      <c r="N613" s="13"/>
      <c r="O613" s="13"/>
      <c r="P613" s="13"/>
      <c r="Q613" s="13"/>
      <c r="R613" s="13"/>
      <c r="U613" s="11"/>
    </row>
    <row r="614">
      <c r="A614" s="8"/>
      <c r="B614" s="19"/>
      <c r="C614" s="19"/>
      <c r="J614" s="13"/>
      <c r="K614" s="13"/>
      <c r="L614" s="13"/>
      <c r="M614" s="13"/>
      <c r="N614" s="13"/>
      <c r="O614" s="13"/>
      <c r="P614" s="13"/>
      <c r="Q614" s="13"/>
      <c r="R614" s="13"/>
      <c r="U614" s="11"/>
    </row>
    <row r="615">
      <c r="A615" s="8"/>
      <c r="B615" s="19"/>
      <c r="C615" s="19"/>
      <c r="J615" s="13"/>
      <c r="K615" s="13"/>
      <c r="L615" s="13"/>
      <c r="M615" s="13"/>
      <c r="N615" s="13"/>
      <c r="O615" s="13"/>
      <c r="P615" s="13"/>
      <c r="Q615" s="13"/>
      <c r="R615" s="13"/>
      <c r="U615" s="11"/>
    </row>
    <row r="616">
      <c r="A616" s="8"/>
      <c r="B616" s="19"/>
      <c r="C616" s="19"/>
      <c r="J616" s="13"/>
      <c r="K616" s="13"/>
      <c r="L616" s="13"/>
      <c r="M616" s="13"/>
      <c r="N616" s="13"/>
      <c r="O616" s="13"/>
      <c r="P616" s="13"/>
      <c r="Q616" s="13"/>
      <c r="R616" s="13"/>
      <c r="U616" s="11"/>
    </row>
    <row r="617">
      <c r="A617" s="8"/>
      <c r="B617" s="19"/>
      <c r="C617" s="19"/>
      <c r="J617" s="13"/>
      <c r="K617" s="13"/>
      <c r="L617" s="13"/>
      <c r="M617" s="13"/>
      <c r="N617" s="13"/>
      <c r="O617" s="13"/>
      <c r="P617" s="13"/>
      <c r="Q617" s="13"/>
      <c r="R617" s="13"/>
      <c r="U617" s="11"/>
    </row>
    <row r="618">
      <c r="A618" s="8"/>
      <c r="B618" s="19"/>
      <c r="C618" s="19"/>
      <c r="J618" s="13"/>
      <c r="K618" s="13"/>
      <c r="L618" s="13"/>
      <c r="M618" s="13"/>
      <c r="N618" s="13"/>
      <c r="O618" s="13"/>
      <c r="P618" s="13"/>
      <c r="Q618" s="13"/>
      <c r="R618" s="13"/>
      <c r="U618" s="11"/>
    </row>
    <row r="619">
      <c r="A619" s="8"/>
      <c r="B619" s="19"/>
      <c r="C619" s="19"/>
      <c r="J619" s="13"/>
      <c r="K619" s="13"/>
      <c r="L619" s="13"/>
      <c r="M619" s="13"/>
      <c r="N619" s="13"/>
      <c r="O619" s="13"/>
      <c r="P619" s="13"/>
      <c r="Q619" s="13"/>
      <c r="R619" s="13"/>
      <c r="U619" s="11"/>
    </row>
    <row r="620">
      <c r="A620" s="8"/>
      <c r="B620" s="19"/>
      <c r="C620" s="19"/>
      <c r="J620" s="13"/>
      <c r="K620" s="13"/>
      <c r="L620" s="13"/>
      <c r="M620" s="13"/>
      <c r="N620" s="13"/>
      <c r="O620" s="13"/>
      <c r="P620" s="13"/>
      <c r="Q620" s="13"/>
      <c r="R620" s="13"/>
      <c r="U620" s="11"/>
    </row>
    <row r="621">
      <c r="A621" s="8"/>
      <c r="B621" s="19"/>
      <c r="C621" s="19"/>
      <c r="J621" s="13"/>
      <c r="K621" s="13"/>
      <c r="L621" s="13"/>
      <c r="M621" s="13"/>
      <c r="N621" s="13"/>
      <c r="O621" s="13"/>
      <c r="P621" s="13"/>
      <c r="Q621" s="13"/>
      <c r="R621" s="13"/>
      <c r="U621" s="11"/>
    </row>
    <row r="622">
      <c r="A622" s="8"/>
      <c r="B622" s="19"/>
      <c r="C622" s="19"/>
      <c r="J622" s="13"/>
      <c r="K622" s="13"/>
      <c r="L622" s="13"/>
      <c r="M622" s="13"/>
      <c r="N622" s="13"/>
      <c r="O622" s="13"/>
      <c r="P622" s="13"/>
      <c r="Q622" s="13"/>
      <c r="R622" s="13"/>
      <c r="U622" s="11"/>
    </row>
    <row r="623">
      <c r="A623" s="8"/>
      <c r="B623" s="19"/>
      <c r="C623" s="19"/>
      <c r="J623" s="13"/>
      <c r="K623" s="13"/>
      <c r="L623" s="13"/>
      <c r="M623" s="13"/>
      <c r="N623" s="13"/>
      <c r="O623" s="13"/>
      <c r="P623" s="13"/>
      <c r="Q623" s="13"/>
      <c r="R623" s="13"/>
      <c r="U623" s="11"/>
    </row>
    <row r="624">
      <c r="A624" s="8"/>
      <c r="B624" s="19"/>
      <c r="C624" s="19"/>
      <c r="J624" s="13"/>
      <c r="K624" s="13"/>
      <c r="L624" s="13"/>
      <c r="M624" s="13"/>
      <c r="N624" s="13"/>
      <c r="O624" s="13"/>
      <c r="P624" s="13"/>
      <c r="Q624" s="13"/>
      <c r="R624" s="13"/>
      <c r="U624" s="11"/>
    </row>
    <row r="625">
      <c r="A625" s="8"/>
      <c r="B625" s="19"/>
      <c r="C625" s="19"/>
      <c r="J625" s="13"/>
      <c r="K625" s="13"/>
      <c r="L625" s="13"/>
      <c r="M625" s="13"/>
      <c r="N625" s="13"/>
      <c r="O625" s="13"/>
      <c r="P625" s="13"/>
      <c r="Q625" s="13"/>
      <c r="R625" s="13"/>
      <c r="U625" s="11"/>
    </row>
    <row r="626">
      <c r="A626" s="8"/>
      <c r="B626" s="19"/>
      <c r="C626" s="19"/>
      <c r="J626" s="13"/>
      <c r="K626" s="13"/>
      <c r="L626" s="13"/>
      <c r="M626" s="13"/>
      <c r="N626" s="13"/>
      <c r="O626" s="13"/>
      <c r="P626" s="13"/>
      <c r="Q626" s="13"/>
      <c r="R626" s="13"/>
      <c r="U626" s="11"/>
    </row>
    <row r="627">
      <c r="A627" s="8"/>
      <c r="B627" s="19"/>
      <c r="C627" s="19"/>
      <c r="J627" s="13"/>
      <c r="K627" s="13"/>
      <c r="L627" s="13"/>
      <c r="M627" s="13"/>
      <c r="N627" s="13"/>
      <c r="O627" s="13"/>
      <c r="P627" s="13"/>
      <c r="Q627" s="13"/>
      <c r="R627" s="13"/>
      <c r="U627" s="11"/>
    </row>
    <row r="628">
      <c r="A628" s="8"/>
      <c r="B628" s="19"/>
      <c r="C628" s="19"/>
      <c r="J628" s="13"/>
      <c r="K628" s="13"/>
      <c r="L628" s="13"/>
      <c r="M628" s="13"/>
      <c r="N628" s="13"/>
      <c r="O628" s="13"/>
      <c r="P628" s="13"/>
      <c r="Q628" s="13"/>
      <c r="R628" s="13"/>
      <c r="U628" s="11"/>
    </row>
    <row r="629">
      <c r="A629" s="8"/>
      <c r="B629" s="19"/>
      <c r="C629" s="19"/>
      <c r="J629" s="13"/>
      <c r="K629" s="13"/>
      <c r="L629" s="13"/>
      <c r="M629" s="13"/>
      <c r="N629" s="13"/>
      <c r="O629" s="13"/>
      <c r="P629" s="13"/>
      <c r="Q629" s="13"/>
      <c r="R629" s="13"/>
      <c r="U629" s="11"/>
    </row>
    <row r="630">
      <c r="A630" s="8"/>
      <c r="B630" s="19"/>
      <c r="C630" s="19"/>
      <c r="J630" s="13"/>
      <c r="K630" s="13"/>
      <c r="L630" s="13"/>
      <c r="M630" s="13"/>
      <c r="N630" s="13"/>
      <c r="O630" s="13"/>
      <c r="P630" s="13"/>
      <c r="Q630" s="13"/>
      <c r="R630" s="13"/>
      <c r="U630" s="11"/>
    </row>
    <row r="631">
      <c r="A631" s="8"/>
      <c r="B631" s="19"/>
      <c r="C631" s="19"/>
      <c r="J631" s="13"/>
      <c r="K631" s="13"/>
      <c r="L631" s="13"/>
      <c r="M631" s="13"/>
      <c r="N631" s="13"/>
      <c r="O631" s="13"/>
      <c r="P631" s="13"/>
      <c r="Q631" s="13"/>
      <c r="R631" s="13"/>
      <c r="U631" s="11"/>
    </row>
    <row r="632">
      <c r="A632" s="8"/>
      <c r="B632" s="19"/>
      <c r="C632" s="19"/>
      <c r="J632" s="13"/>
      <c r="K632" s="13"/>
      <c r="L632" s="13"/>
      <c r="M632" s="13"/>
      <c r="N632" s="13"/>
      <c r="O632" s="13"/>
      <c r="P632" s="13"/>
      <c r="Q632" s="13"/>
      <c r="R632" s="13"/>
      <c r="U632" s="11"/>
    </row>
    <row r="633">
      <c r="A633" s="8"/>
      <c r="B633" s="19"/>
      <c r="C633" s="19"/>
      <c r="J633" s="13"/>
      <c r="K633" s="13"/>
      <c r="L633" s="13"/>
      <c r="M633" s="13"/>
      <c r="N633" s="13"/>
      <c r="O633" s="13"/>
      <c r="P633" s="13"/>
      <c r="Q633" s="13"/>
      <c r="R633" s="13"/>
      <c r="U633" s="11"/>
    </row>
    <row r="634">
      <c r="A634" s="8"/>
      <c r="B634" s="19"/>
      <c r="C634" s="19"/>
      <c r="J634" s="13"/>
      <c r="K634" s="13"/>
      <c r="L634" s="13"/>
      <c r="M634" s="13"/>
      <c r="N634" s="13"/>
      <c r="O634" s="13"/>
      <c r="P634" s="13"/>
      <c r="Q634" s="13"/>
      <c r="R634" s="13"/>
      <c r="U634" s="11"/>
    </row>
    <row r="635">
      <c r="A635" s="8"/>
      <c r="B635" s="19"/>
      <c r="C635" s="19"/>
      <c r="J635" s="13"/>
      <c r="K635" s="13"/>
      <c r="L635" s="13"/>
      <c r="M635" s="13"/>
      <c r="N635" s="13"/>
      <c r="O635" s="13"/>
      <c r="P635" s="13"/>
      <c r="Q635" s="13"/>
      <c r="R635" s="13"/>
      <c r="U635" s="11"/>
    </row>
    <row r="636">
      <c r="A636" s="8"/>
      <c r="B636" s="19"/>
      <c r="C636" s="19"/>
      <c r="J636" s="13"/>
      <c r="K636" s="13"/>
      <c r="L636" s="13"/>
      <c r="M636" s="13"/>
      <c r="N636" s="13"/>
      <c r="O636" s="13"/>
      <c r="P636" s="13"/>
      <c r="Q636" s="13"/>
      <c r="R636" s="13"/>
      <c r="U636" s="11"/>
    </row>
    <row r="637">
      <c r="A637" s="8"/>
      <c r="B637" s="19"/>
      <c r="C637" s="19"/>
      <c r="J637" s="13"/>
      <c r="K637" s="13"/>
      <c r="L637" s="13"/>
      <c r="M637" s="13"/>
      <c r="N637" s="13"/>
      <c r="O637" s="13"/>
      <c r="P637" s="13"/>
      <c r="Q637" s="13"/>
      <c r="R637" s="13"/>
      <c r="U637" s="11"/>
    </row>
    <row r="638">
      <c r="A638" s="8"/>
      <c r="B638" s="19"/>
      <c r="C638" s="19"/>
      <c r="J638" s="13"/>
      <c r="K638" s="13"/>
      <c r="L638" s="13"/>
      <c r="M638" s="13"/>
      <c r="N638" s="13"/>
      <c r="O638" s="13"/>
      <c r="P638" s="13"/>
      <c r="Q638" s="13"/>
      <c r="R638" s="13"/>
      <c r="U638" s="11"/>
    </row>
    <row r="639">
      <c r="A639" s="8"/>
      <c r="B639" s="19"/>
      <c r="C639" s="19"/>
      <c r="J639" s="13"/>
      <c r="K639" s="13"/>
      <c r="L639" s="13"/>
      <c r="M639" s="13"/>
      <c r="N639" s="13"/>
      <c r="O639" s="13"/>
      <c r="P639" s="13"/>
      <c r="Q639" s="13"/>
      <c r="R639" s="13"/>
      <c r="U639" s="11"/>
    </row>
    <row r="640">
      <c r="A640" s="8"/>
      <c r="B640" s="19"/>
      <c r="C640" s="19"/>
      <c r="J640" s="13"/>
      <c r="K640" s="13"/>
      <c r="L640" s="13"/>
      <c r="M640" s="13"/>
      <c r="N640" s="13"/>
      <c r="O640" s="13"/>
      <c r="P640" s="13"/>
      <c r="Q640" s="13"/>
      <c r="R640" s="13"/>
      <c r="U640" s="11"/>
    </row>
    <row r="641">
      <c r="A641" s="8"/>
      <c r="B641" s="19"/>
      <c r="C641" s="19"/>
      <c r="J641" s="13"/>
      <c r="K641" s="13"/>
      <c r="L641" s="13"/>
      <c r="M641" s="13"/>
      <c r="N641" s="13"/>
      <c r="O641" s="13"/>
      <c r="P641" s="13"/>
      <c r="Q641" s="13"/>
      <c r="R641" s="13"/>
      <c r="U641" s="11"/>
    </row>
    <row r="642">
      <c r="A642" s="8"/>
      <c r="B642" s="19"/>
      <c r="C642" s="19"/>
      <c r="J642" s="13"/>
      <c r="K642" s="13"/>
      <c r="L642" s="13"/>
      <c r="M642" s="13"/>
      <c r="N642" s="13"/>
      <c r="O642" s="13"/>
      <c r="P642" s="13"/>
      <c r="Q642" s="13"/>
      <c r="R642" s="13"/>
      <c r="U642" s="11"/>
    </row>
    <row r="643">
      <c r="A643" s="8"/>
      <c r="B643" s="19"/>
      <c r="C643" s="19"/>
      <c r="J643" s="13"/>
      <c r="K643" s="13"/>
      <c r="L643" s="13"/>
      <c r="M643" s="13"/>
      <c r="N643" s="13"/>
      <c r="O643" s="13"/>
      <c r="P643" s="13"/>
      <c r="Q643" s="13"/>
      <c r="R643" s="13"/>
      <c r="U643" s="11"/>
    </row>
    <row r="644">
      <c r="A644" s="8"/>
      <c r="B644" s="19"/>
      <c r="C644" s="19"/>
      <c r="J644" s="13"/>
      <c r="K644" s="13"/>
      <c r="L644" s="13"/>
      <c r="M644" s="13"/>
      <c r="N644" s="13"/>
      <c r="O644" s="13"/>
      <c r="P644" s="13"/>
      <c r="Q644" s="13"/>
      <c r="R644" s="13"/>
      <c r="U644" s="11"/>
    </row>
    <row r="645">
      <c r="A645" s="8"/>
      <c r="B645" s="19"/>
      <c r="C645" s="19"/>
      <c r="J645" s="13"/>
      <c r="K645" s="13"/>
      <c r="L645" s="13"/>
      <c r="M645" s="13"/>
      <c r="N645" s="13"/>
      <c r="O645" s="13"/>
      <c r="P645" s="13"/>
      <c r="Q645" s="13"/>
      <c r="R645" s="13"/>
      <c r="U645" s="11"/>
    </row>
    <row r="646">
      <c r="A646" s="8"/>
      <c r="B646" s="19"/>
      <c r="C646" s="19"/>
      <c r="J646" s="13"/>
      <c r="K646" s="13"/>
      <c r="L646" s="13"/>
      <c r="M646" s="13"/>
      <c r="N646" s="13"/>
      <c r="O646" s="13"/>
      <c r="P646" s="13"/>
      <c r="Q646" s="13"/>
      <c r="R646" s="13"/>
      <c r="U646" s="11"/>
    </row>
    <row r="647">
      <c r="A647" s="8"/>
      <c r="B647" s="19"/>
      <c r="C647" s="19"/>
      <c r="J647" s="13"/>
      <c r="K647" s="13"/>
      <c r="L647" s="13"/>
      <c r="M647" s="13"/>
      <c r="N647" s="13"/>
      <c r="O647" s="13"/>
      <c r="P647" s="13"/>
      <c r="Q647" s="13"/>
      <c r="R647" s="13"/>
      <c r="U647" s="11"/>
    </row>
    <row r="648">
      <c r="A648" s="8"/>
      <c r="B648" s="19"/>
      <c r="C648" s="19"/>
      <c r="J648" s="13"/>
      <c r="K648" s="13"/>
      <c r="L648" s="13"/>
      <c r="M648" s="13"/>
      <c r="N648" s="13"/>
      <c r="O648" s="13"/>
      <c r="P648" s="13"/>
      <c r="Q648" s="13"/>
      <c r="R648" s="13"/>
      <c r="U648" s="11"/>
    </row>
    <row r="649">
      <c r="A649" s="8"/>
      <c r="B649" s="19"/>
      <c r="C649" s="19"/>
      <c r="J649" s="13"/>
      <c r="K649" s="13"/>
      <c r="L649" s="13"/>
      <c r="M649" s="13"/>
      <c r="N649" s="13"/>
      <c r="O649" s="13"/>
      <c r="P649" s="13"/>
      <c r="Q649" s="13"/>
      <c r="R649" s="13"/>
      <c r="U649" s="11"/>
    </row>
    <row r="650">
      <c r="A650" s="8"/>
      <c r="B650" s="19"/>
      <c r="C650" s="19"/>
      <c r="J650" s="13"/>
      <c r="K650" s="13"/>
      <c r="L650" s="13"/>
      <c r="M650" s="13"/>
      <c r="N650" s="13"/>
      <c r="O650" s="13"/>
      <c r="P650" s="13"/>
      <c r="Q650" s="13"/>
      <c r="R650" s="13"/>
      <c r="U650" s="11"/>
    </row>
    <row r="651">
      <c r="A651" s="8"/>
      <c r="B651" s="19"/>
      <c r="C651" s="19"/>
      <c r="J651" s="13"/>
      <c r="K651" s="13"/>
      <c r="L651" s="13"/>
      <c r="M651" s="13"/>
      <c r="N651" s="13"/>
      <c r="O651" s="13"/>
      <c r="P651" s="13"/>
      <c r="Q651" s="13"/>
      <c r="R651" s="13"/>
      <c r="U651" s="11"/>
    </row>
    <row r="652">
      <c r="A652" s="8"/>
      <c r="B652" s="19"/>
      <c r="C652" s="19"/>
      <c r="J652" s="13"/>
      <c r="K652" s="13"/>
      <c r="L652" s="13"/>
      <c r="M652" s="13"/>
      <c r="N652" s="13"/>
      <c r="O652" s="13"/>
      <c r="P652" s="13"/>
      <c r="Q652" s="13"/>
      <c r="R652" s="13"/>
      <c r="U652" s="11"/>
    </row>
    <row r="653">
      <c r="A653" s="8"/>
      <c r="B653" s="19"/>
      <c r="C653" s="19"/>
      <c r="J653" s="13"/>
      <c r="K653" s="13"/>
      <c r="L653" s="13"/>
      <c r="M653" s="13"/>
      <c r="N653" s="13"/>
      <c r="O653" s="13"/>
      <c r="P653" s="13"/>
      <c r="Q653" s="13"/>
      <c r="R653" s="13"/>
      <c r="U653" s="11"/>
    </row>
    <row r="654">
      <c r="A654" s="8"/>
      <c r="B654" s="19"/>
      <c r="C654" s="19"/>
      <c r="J654" s="13"/>
      <c r="K654" s="13"/>
      <c r="L654" s="13"/>
      <c r="M654" s="13"/>
      <c r="N654" s="13"/>
      <c r="O654" s="13"/>
      <c r="P654" s="13"/>
      <c r="Q654" s="13"/>
      <c r="R654" s="13"/>
      <c r="U654" s="11"/>
    </row>
    <row r="655">
      <c r="A655" s="8"/>
      <c r="B655" s="19"/>
      <c r="C655" s="19"/>
      <c r="J655" s="13"/>
      <c r="K655" s="13"/>
      <c r="L655" s="13"/>
      <c r="M655" s="13"/>
      <c r="N655" s="13"/>
      <c r="O655" s="13"/>
      <c r="P655" s="13"/>
      <c r="Q655" s="13"/>
      <c r="R655" s="13"/>
      <c r="U655" s="11"/>
    </row>
    <row r="656">
      <c r="A656" s="8"/>
      <c r="B656" s="19"/>
      <c r="C656" s="19"/>
      <c r="J656" s="13"/>
      <c r="K656" s="13"/>
      <c r="L656" s="13"/>
      <c r="M656" s="13"/>
      <c r="N656" s="13"/>
      <c r="O656" s="13"/>
      <c r="P656" s="13"/>
      <c r="Q656" s="13"/>
      <c r="R656" s="13"/>
      <c r="U656" s="11"/>
    </row>
    <row r="657">
      <c r="A657" s="8"/>
      <c r="B657" s="19"/>
      <c r="C657" s="19"/>
      <c r="J657" s="13"/>
      <c r="K657" s="13"/>
      <c r="L657" s="13"/>
      <c r="M657" s="13"/>
      <c r="N657" s="13"/>
      <c r="O657" s="13"/>
      <c r="P657" s="13"/>
      <c r="Q657" s="13"/>
      <c r="R657" s="13"/>
      <c r="U657" s="11"/>
    </row>
    <row r="658">
      <c r="A658" s="8"/>
      <c r="B658" s="19"/>
      <c r="C658" s="19"/>
      <c r="J658" s="13"/>
      <c r="K658" s="13"/>
      <c r="L658" s="13"/>
      <c r="M658" s="13"/>
      <c r="N658" s="13"/>
      <c r="O658" s="13"/>
      <c r="P658" s="13"/>
      <c r="Q658" s="13"/>
      <c r="R658" s="13"/>
      <c r="U658" s="11"/>
    </row>
    <row r="659">
      <c r="A659" s="8"/>
      <c r="B659" s="19"/>
      <c r="C659" s="19"/>
      <c r="J659" s="13"/>
      <c r="K659" s="13"/>
      <c r="L659" s="13"/>
      <c r="M659" s="13"/>
      <c r="N659" s="13"/>
      <c r="O659" s="13"/>
      <c r="P659" s="13"/>
      <c r="Q659" s="13"/>
      <c r="R659" s="13"/>
      <c r="U659" s="11"/>
    </row>
    <row r="660">
      <c r="A660" s="8"/>
      <c r="B660" s="19"/>
      <c r="C660" s="19"/>
      <c r="J660" s="13"/>
      <c r="K660" s="13"/>
      <c r="L660" s="13"/>
      <c r="M660" s="13"/>
      <c r="N660" s="13"/>
      <c r="O660" s="13"/>
      <c r="P660" s="13"/>
      <c r="Q660" s="13"/>
      <c r="R660" s="13"/>
      <c r="U660" s="11"/>
    </row>
    <row r="661">
      <c r="A661" s="8"/>
      <c r="B661" s="19"/>
      <c r="C661" s="19"/>
      <c r="J661" s="13"/>
      <c r="K661" s="13"/>
      <c r="L661" s="13"/>
      <c r="M661" s="13"/>
      <c r="N661" s="13"/>
      <c r="O661" s="13"/>
      <c r="P661" s="13"/>
      <c r="Q661" s="13"/>
      <c r="R661" s="13"/>
      <c r="U661" s="11"/>
    </row>
    <row r="662">
      <c r="A662" s="8"/>
      <c r="B662" s="19"/>
      <c r="C662" s="19"/>
      <c r="J662" s="13"/>
      <c r="K662" s="13"/>
      <c r="L662" s="13"/>
      <c r="M662" s="13"/>
      <c r="N662" s="13"/>
      <c r="O662" s="13"/>
      <c r="P662" s="13"/>
      <c r="Q662" s="13"/>
      <c r="R662" s="13"/>
      <c r="U662" s="11"/>
    </row>
    <row r="663">
      <c r="A663" s="8"/>
      <c r="B663" s="19"/>
      <c r="C663" s="19"/>
      <c r="J663" s="13"/>
      <c r="K663" s="13"/>
      <c r="L663" s="13"/>
      <c r="M663" s="13"/>
      <c r="N663" s="13"/>
      <c r="O663" s="13"/>
      <c r="P663" s="13"/>
      <c r="Q663" s="13"/>
      <c r="R663" s="13"/>
      <c r="U663" s="11"/>
    </row>
    <row r="664">
      <c r="A664" s="8"/>
      <c r="B664" s="19"/>
      <c r="C664" s="19"/>
      <c r="J664" s="13"/>
      <c r="K664" s="13"/>
      <c r="L664" s="13"/>
      <c r="M664" s="13"/>
      <c r="N664" s="13"/>
      <c r="O664" s="13"/>
      <c r="P664" s="13"/>
      <c r="Q664" s="13"/>
      <c r="R664" s="13"/>
      <c r="U664" s="11"/>
    </row>
    <row r="665">
      <c r="A665" s="8"/>
      <c r="B665" s="19"/>
      <c r="C665" s="19"/>
      <c r="J665" s="13"/>
      <c r="K665" s="13"/>
      <c r="L665" s="13"/>
      <c r="M665" s="13"/>
      <c r="N665" s="13"/>
      <c r="O665" s="13"/>
      <c r="P665" s="13"/>
      <c r="Q665" s="13"/>
      <c r="R665" s="13"/>
      <c r="U665" s="11"/>
    </row>
    <row r="666">
      <c r="A666" s="8"/>
      <c r="B666" s="19"/>
      <c r="C666" s="19"/>
      <c r="J666" s="13"/>
      <c r="K666" s="13"/>
      <c r="L666" s="13"/>
      <c r="M666" s="13"/>
      <c r="N666" s="13"/>
      <c r="O666" s="13"/>
      <c r="P666" s="13"/>
      <c r="Q666" s="13"/>
      <c r="R666" s="13"/>
      <c r="U666" s="11"/>
    </row>
    <row r="667">
      <c r="A667" s="8"/>
      <c r="B667" s="19"/>
      <c r="C667" s="19"/>
      <c r="J667" s="13"/>
      <c r="K667" s="13"/>
      <c r="L667" s="13"/>
      <c r="M667" s="13"/>
      <c r="N667" s="13"/>
      <c r="O667" s="13"/>
      <c r="P667" s="13"/>
      <c r="Q667" s="13"/>
      <c r="R667" s="13"/>
      <c r="U667" s="11"/>
    </row>
    <row r="668">
      <c r="A668" s="8"/>
      <c r="B668" s="19"/>
      <c r="C668" s="19"/>
      <c r="J668" s="13"/>
      <c r="K668" s="13"/>
      <c r="L668" s="13"/>
      <c r="M668" s="13"/>
      <c r="N668" s="13"/>
      <c r="O668" s="13"/>
      <c r="P668" s="13"/>
      <c r="Q668" s="13"/>
      <c r="R668" s="13"/>
      <c r="U668" s="11"/>
    </row>
    <row r="669">
      <c r="A669" s="8"/>
      <c r="B669" s="19"/>
      <c r="C669" s="19"/>
      <c r="J669" s="13"/>
      <c r="K669" s="13"/>
      <c r="L669" s="13"/>
      <c r="M669" s="13"/>
      <c r="N669" s="13"/>
      <c r="O669" s="13"/>
      <c r="P669" s="13"/>
      <c r="Q669" s="13"/>
      <c r="R669" s="13"/>
      <c r="U669" s="11"/>
    </row>
    <row r="670">
      <c r="A670" s="8"/>
      <c r="B670" s="19"/>
      <c r="C670" s="19"/>
      <c r="J670" s="13"/>
      <c r="K670" s="13"/>
      <c r="L670" s="13"/>
      <c r="M670" s="13"/>
      <c r="N670" s="13"/>
      <c r="O670" s="13"/>
      <c r="P670" s="13"/>
      <c r="Q670" s="13"/>
      <c r="R670" s="13"/>
      <c r="U670" s="11"/>
    </row>
    <row r="671">
      <c r="A671" s="8"/>
      <c r="B671" s="19"/>
      <c r="C671" s="19"/>
      <c r="J671" s="13"/>
      <c r="K671" s="13"/>
      <c r="L671" s="13"/>
      <c r="M671" s="13"/>
      <c r="N671" s="13"/>
      <c r="O671" s="13"/>
      <c r="P671" s="13"/>
      <c r="Q671" s="13"/>
      <c r="R671" s="13"/>
      <c r="U671" s="11"/>
    </row>
    <row r="672">
      <c r="A672" s="8"/>
      <c r="B672" s="19"/>
      <c r="C672" s="19"/>
      <c r="J672" s="13"/>
      <c r="K672" s="13"/>
      <c r="L672" s="13"/>
      <c r="M672" s="13"/>
      <c r="N672" s="13"/>
      <c r="O672" s="13"/>
      <c r="P672" s="13"/>
      <c r="Q672" s="13"/>
      <c r="R672" s="13"/>
      <c r="U672" s="11"/>
    </row>
    <row r="673">
      <c r="A673" s="8"/>
      <c r="B673" s="19"/>
      <c r="C673" s="19"/>
      <c r="J673" s="13"/>
      <c r="K673" s="13"/>
      <c r="L673" s="13"/>
      <c r="M673" s="13"/>
      <c r="N673" s="13"/>
      <c r="O673" s="13"/>
      <c r="P673" s="13"/>
      <c r="Q673" s="13"/>
      <c r="R673" s="13"/>
      <c r="U673" s="11"/>
    </row>
    <row r="674">
      <c r="A674" s="8"/>
      <c r="B674" s="19"/>
      <c r="C674" s="19"/>
      <c r="J674" s="13"/>
      <c r="K674" s="13"/>
      <c r="L674" s="13"/>
      <c r="M674" s="13"/>
      <c r="N674" s="13"/>
      <c r="O674" s="13"/>
      <c r="P674" s="13"/>
      <c r="Q674" s="13"/>
      <c r="R674" s="13"/>
      <c r="U674" s="11"/>
    </row>
    <row r="675">
      <c r="A675" s="8"/>
      <c r="B675" s="19"/>
      <c r="C675" s="19"/>
      <c r="J675" s="13"/>
      <c r="K675" s="13"/>
      <c r="L675" s="13"/>
      <c r="M675" s="13"/>
      <c r="N675" s="13"/>
      <c r="O675" s="13"/>
      <c r="P675" s="13"/>
      <c r="Q675" s="13"/>
      <c r="R675" s="13"/>
      <c r="U675" s="11"/>
    </row>
    <row r="676">
      <c r="A676" s="8"/>
      <c r="B676" s="19"/>
      <c r="C676" s="19"/>
      <c r="J676" s="13"/>
      <c r="K676" s="13"/>
      <c r="L676" s="13"/>
      <c r="M676" s="13"/>
      <c r="N676" s="13"/>
      <c r="O676" s="13"/>
      <c r="P676" s="13"/>
      <c r="Q676" s="13"/>
      <c r="R676" s="13"/>
      <c r="U676" s="11"/>
    </row>
    <row r="677">
      <c r="A677" s="8"/>
      <c r="B677" s="19"/>
      <c r="C677" s="19"/>
      <c r="J677" s="13"/>
      <c r="K677" s="13"/>
      <c r="L677" s="13"/>
      <c r="M677" s="13"/>
      <c r="N677" s="13"/>
      <c r="O677" s="13"/>
      <c r="P677" s="13"/>
      <c r="Q677" s="13"/>
      <c r="R677" s="13"/>
      <c r="U677" s="11"/>
    </row>
    <row r="678">
      <c r="A678" s="8"/>
      <c r="B678" s="19"/>
      <c r="C678" s="19"/>
      <c r="J678" s="13"/>
      <c r="K678" s="13"/>
      <c r="L678" s="13"/>
      <c r="M678" s="13"/>
      <c r="N678" s="13"/>
      <c r="O678" s="13"/>
      <c r="P678" s="13"/>
      <c r="Q678" s="13"/>
      <c r="R678" s="13"/>
      <c r="U678" s="11"/>
    </row>
    <row r="679">
      <c r="A679" s="8"/>
      <c r="B679" s="19"/>
      <c r="C679" s="19"/>
      <c r="J679" s="13"/>
      <c r="K679" s="13"/>
      <c r="L679" s="13"/>
      <c r="M679" s="13"/>
      <c r="N679" s="13"/>
      <c r="O679" s="13"/>
      <c r="P679" s="13"/>
      <c r="Q679" s="13"/>
      <c r="R679" s="13"/>
      <c r="U679" s="11"/>
    </row>
    <row r="680">
      <c r="A680" s="8"/>
      <c r="B680" s="19"/>
      <c r="C680" s="19"/>
      <c r="J680" s="13"/>
      <c r="K680" s="13"/>
      <c r="L680" s="13"/>
      <c r="M680" s="13"/>
      <c r="N680" s="13"/>
      <c r="O680" s="13"/>
      <c r="P680" s="13"/>
      <c r="Q680" s="13"/>
      <c r="R680" s="13"/>
      <c r="U680" s="11"/>
    </row>
    <row r="681">
      <c r="A681" s="8"/>
      <c r="B681" s="19"/>
      <c r="C681" s="19"/>
      <c r="J681" s="13"/>
      <c r="K681" s="13"/>
      <c r="L681" s="13"/>
      <c r="M681" s="13"/>
      <c r="N681" s="13"/>
      <c r="O681" s="13"/>
      <c r="P681" s="13"/>
      <c r="Q681" s="13"/>
      <c r="R681" s="13"/>
      <c r="U681" s="11"/>
    </row>
    <row r="682">
      <c r="A682" s="8"/>
      <c r="B682" s="19"/>
      <c r="C682" s="19"/>
      <c r="J682" s="13"/>
      <c r="K682" s="13"/>
      <c r="L682" s="13"/>
      <c r="M682" s="13"/>
      <c r="N682" s="13"/>
      <c r="O682" s="13"/>
      <c r="P682" s="13"/>
      <c r="Q682" s="13"/>
      <c r="R682" s="13"/>
      <c r="U682" s="11"/>
    </row>
    <row r="683">
      <c r="A683" s="8"/>
      <c r="B683" s="19"/>
      <c r="C683" s="19"/>
      <c r="J683" s="13"/>
      <c r="K683" s="13"/>
      <c r="L683" s="13"/>
      <c r="M683" s="13"/>
      <c r="N683" s="13"/>
      <c r="O683" s="13"/>
      <c r="P683" s="13"/>
      <c r="Q683" s="13"/>
      <c r="R683" s="13"/>
      <c r="U683" s="11"/>
    </row>
    <row r="684">
      <c r="A684" s="8"/>
      <c r="B684" s="19"/>
      <c r="C684" s="19"/>
      <c r="J684" s="13"/>
      <c r="K684" s="13"/>
      <c r="L684" s="13"/>
      <c r="M684" s="13"/>
      <c r="N684" s="13"/>
      <c r="O684" s="13"/>
      <c r="P684" s="13"/>
      <c r="Q684" s="13"/>
      <c r="R684" s="13"/>
      <c r="U684" s="11"/>
    </row>
    <row r="685">
      <c r="A685" s="8"/>
      <c r="B685" s="19"/>
      <c r="C685" s="19"/>
      <c r="J685" s="13"/>
      <c r="K685" s="13"/>
      <c r="L685" s="13"/>
      <c r="M685" s="13"/>
      <c r="N685" s="13"/>
      <c r="O685" s="13"/>
      <c r="P685" s="13"/>
      <c r="Q685" s="13"/>
      <c r="R685" s="13"/>
      <c r="U685" s="11"/>
    </row>
    <row r="686">
      <c r="A686" s="8"/>
      <c r="B686" s="19"/>
      <c r="C686" s="19"/>
      <c r="J686" s="13"/>
      <c r="K686" s="13"/>
      <c r="L686" s="13"/>
      <c r="M686" s="13"/>
      <c r="N686" s="13"/>
      <c r="O686" s="13"/>
      <c r="P686" s="13"/>
      <c r="Q686" s="13"/>
      <c r="R686" s="13"/>
      <c r="U686" s="11"/>
    </row>
    <row r="687">
      <c r="A687" s="8"/>
      <c r="B687" s="19"/>
      <c r="C687" s="19"/>
      <c r="J687" s="13"/>
      <c r="K687" s="13"/>
      <c r="L687" s="13"/>
      <c r="M687" s="13"/>
      <c r="N687" s="13"/>
      <c r="O687" s="13"/>
      <c r="P687" s="13"/>
      <c r="Q687" s="13"/>
      <c r="R687" s="13"/>
      <c r="U687" s="11"/>
    </row>
    <row r="688">
      <c r="A688" s="8"/>
      <c r="B688" s="19"/>
      <c r="C688" s="19"/>
      <c r="J688" s="13"/>
      <c r="K688" s="13"/>
      <c r="L688" s="13"/>
      <c r="M688" s="13"/>
      <c r="N688" s="13"/>
      <c r="O688" s="13"/>
      <c r="P688" s="13"/>
      <c r="Q688" s="13"/>
      <c r="R688" s="13"/>
      <c r="U688" s="11"/>
    </row>
    <row r="689">
      <c r="A689" s="8"/>
      <c r="B689" s="19"/>
      <c r="C689" s="19"/>
      <c r="J689" s="13"/>
      <c r="K689" s="13"/>
      <c r="L689" s="13"/>
      <c r="M689" s="13"/>
      <c r="N689" s="13"/>
      <c r="O689" s="13"/>
      <c r="P689" s="13"/>
      <c r="Q689" s="13"/>
      <c r="R689" s="13"/>
      <c r="U689" s="11"/>
    </row>
    <row r="690">
      <c r="A690" s="8"/>
      <c r="B690" s="19"/>
      <c r="C690" s="19"/>
      <c r="J690" s="13"/>
      <c r="K690" s="13"/>
      <c r="L690" s="13"/>
      <c r="M690" s="13"/>
      <c r="N690" s="13"/>
      <c r="O690" s="13"/>
      <c r="P690" s="13"/>
      <c r="Q690" s="13"/>
      <c r="R690" s="13"/>
      <c r="U690" s="11"/>
    </row>
    <row r="691">
      <c r="A691" s="8"/>
      <c r="B691" s="19"/>
      <c r="C691" s="19"/>
      <c r="J691" s="13"/>
      <c r="K691" s="13"/>
      <c r="L691" s="13"/>
      <c r="M691" s="13"/>
      <c r="N691" s="13"/>
      <c r="O691" s="13"/>
      <c r="P691" s="13"/>
      <c r="Q691" s="13"/>
      <c r="R691" s="13"/>
      <c r="U691" s="11"/>
    </row>
    <row r="692">
      <c r="A692" s="8"/>
      <c r="B692" s="19"/>
      <c r="C692" s="19"/>
      <c r="J692" s="13"/>
      <c r="K692" s="13"/>
      <c r="L692" s="13"/>
      <c r="M692" s="13"/>
      <c r="N692" s="13"/>
      <c r="O692" s="13"/>
      <c r="P692" s="13"/>
      <c r="Q692" s="13"/>
      <c r="R692" s="13"/>
      <c r="U692" s="11"/>
    </row>
    <row r="693">
      <c r="A693" s="8"/>
      <c r="B693" s="19"/>
      <c r="C693" s="19"/>
      <c r="J693" s="13"/>
      <c r="K693" s="13"/>
      <c r="L693" s="13"/>
      <c r="M693" s="13"/>
      <c r="N693" s="13"/>
      <c r="O693" s="13"/>
      <c r="P693" s="13"/>
      <c r="Q693" s="13"/>
      <c r="R693" s="13"/>
      <c r="U693" s="11"/>
    </row>
    <row r="694">
      <c r="A694" s="8"/>
      <c r="B694" s="19"/>
      <c r="C694" s="19"/>
      <c r="J694" s="13"/>
      <c r="K694" s="13"/>
      <c r="L694" s="13"/>
      <c r="M694" s="13"/>
      <c r="N694" s="13"/>
      <c r="O694" s="13"/>
      <c r="P694" s="13"/>
      <c r="Q694" s="13"/>
      <c r="R694" s="13"/>
      <c r="U694" s="11"/>
    </row>
    <row r="695">
      <c r="A695" s="8"/>
      <c r="B695" s="19"/>
      <c r="C695" s="19"/>
      <c r="J695" s="13"/>
      <c r="K695" s="13"/>
      <c r="L695" s="13"/>
      <c r="M695" s="13"/>
      <c r="N695" s="13"/>
      <c r="O695" s="13"/>
      <c r="P695" s="13"/>
      <c r="Q695" s="13"/>
      <c r="R695" s="13"/>
      <c r="U695" s="11"/>
    </row>
    <row r="696">
      <c r="A696" s="8"/>
      <c r="B696" s="19"/>
      <c r="C696" s="19"/>
      <c r="J696" s="13"/>
      <c r="K696" s="13"/>
      <c r="L696" s="13"/>
      <c r="M696" s="13"/>
      <c r="N696" s="13"/>
      <c r="O696" s="13"/>
      <c r="P696" s="13"/>
      <c r="Q696" s="13"/>
      <c r="R696" s="13"/>
      <c r="U696" s="11"/>
    </row>
    <row r="697">
      <c r="A697" s="8"/>
      <c r="B697" s="19"/>
      <c r="C697" s="19"/>
      <c r="J697" s="13"/>
      <c r="K697" s="13"/>
      <c r="L697" s="13"/>
      <c r="M697" s="13"/>
      <c r="N697" s="13"/>
      <c r="O697" s="13"/>
      <c r="P697" s="13"/>
      <c r="Q697" s="13"/>
      <c r="R697" s="13"/>
      <c r="U697" s="11"/>
    </row>
    <row r="698">
      <c r="A698" s="8"/>
      <c r="B698" s="19"/>
      <c r="C698" s="19"/>
      <c r="J698" s="13"/>
      <c r="K698" s="13"/>
      <c r="L698" s="13"/>
      <c r="M698" s="13"/>
      <c r="N698" s="13"/>
      <c r="O698" s="13"/>
      <c r="P698" s="13"/>
      <c r="Q698" s="13"/>
      <c r="R698" s="13"/>
      <c r="U698" s="11"/>
    </row>
    <row r="699">
      <c r="A699" s="8"/>
      <c r="B699" s="19"/>
      <c r="C699" s="19"/>
      <c r="J699" s="13"/>
      <c r="K699" s="13"/>
      <c r="L699" s="13"/>
      <c r="M699" s="13"/>
      <c r="N699" s="13"/>
      <c r="O699" s="13"/>
      <c r="P699" s="13"/>
      <c r="Q699" s="13"/>
      <c r="R699" s="13"/>
      <c r="U699" s="11"/>
    </row>
    <row r="700">
      <c r="A700" s="8"/>
      <c r="B700" s="19"/>
      <c r="C700" s="19"/>
      <c r="J700" s="13"/>
      <c r="K700" s="13"/>
      <c r="L700" s="13"/>
      <c r="M700" s="13"/>
      <c r="N700" s="13"/>
      <c r="O700" s="13"/>
      <c r="P700" s="13"/>
      <c r="Q700" s="13"/>
      <c r="R700" s="13"/>
      <c r="U700" s="11"/>
    </row>
    <row r="701">
      <c r="A701" s="8"/>
      <c r="B701" s="19"/>
      <c r="C701" s="19"/>
      <c r="J701" s="13"/>
      <c r="K701" s="13"/>
      <c r="L701" s="13"/>
      <c r="M701" s="13"/>
      <c r="N701" s="13"/>
      <c r="O701" s="13"/>
      <c r="P701" s="13"/>
      <c r="Q701" s="13"/>
      <c r="R701" s="13"/>
      <c r="U701" s="11"/>
    </row>
    <row r="702">
      <c r="A702" s="8"/>
      <c r="B702" s="19"/>
      <c r="C702" s="19"/>
      <c r="J702" s="13"/>
      <c r="K702" s="13"/>
      <c r="L702" s="13"/>
      <c r="M702" s="13"/>
      <c r="N702" s="13"/>
      <c r="O702" s="13"/>
      <c r="P702" s="13"/>
      <c r="Q702" s="13"/>
      <c r="R702" s="13"/>
      <c r="U702" s="11"/>
    </row>
    <row r="703">
      <c r="A703" s="8"/>
      <c r="B703" s="19"/>
      <c r="C703" s="19"/>
      <c r="J703" s="13"/>
      <c r="K703" s="13"/>
      <c r="L703" s="13"/>
      <c r="M703" s="13"/>
      <c r="N703" s="13"/>
      <c r="O703" s="13"/>
      <c r="P703" s="13"/>
      <c r="Q703" s="13"/>
      <c r="R703" s="13"/>
      <c r="U703" s="11"/>
    </row>
    <row r="704">
      <c r="A704" s="8"/>
      <c r="B704" s="19"/>
      <c r="C704" s="19"/>
      <c r="J704" s="13"/>
      <c r="K704" s="13"/>
      <c r="L704" s="13"/>
      <c r="M704" s="13"/>
      <c r="N704" s="13"/>
      <c r="O704" s="13"/>
      <c r="P704" s="13"/>
      <c r="Q704" s="13"/>
      <c r="R704" s="13"/>
      <c r="U704" s="11"/>
    </row>
    <row r="705">
      <c r="A705" s="8"/>
      <c r="B705" s="19"/>
      <c r="C705" s="19"/>
      <c r="J705" s="13"/>
      <c r="K705" s="13"/>
      <c r="L705" s="13"/>
      <c r="M705" s="13"/>
      <c r="N705" s="13"/>
      <c r="O705" s="13"/>
      <c r="P705" s="13"/>
      <c r="Q705" s="13"/>
      <c r="R705" s="13"/>
      <c r="U705" s="11"/>
    </row>
    <row r="706">
      <c r="A706" s="8"/>
      <c r="B706" s="19"/>
      <c r="C706" s="19"/>
      <c r="J706" s="13"/>
      <c r="K706" s="13"/>
      <c r="L706" s="13"/>
      <c r="M706" s="13"/>
      <c r="N706" s="13"/>
      <c r="O706" s="13"/>
      <c r="P706" s="13"/>
      <c r="Q706" s="13"/>
      <c r="R706" s="13"/>
      <c r="U706" s="11"/>
    </row>
    <row r="707">
      <c r="A707" s="8"/>
      <c r="B707" s="19"/>
      <c r="C707" s="19"/>
      <c r="J707" s="13"/>
      <c r="K707" s="13"/>
      <c r="L707" s="13"/>
      <c r="M707" s="13"/>
      <c r="N707" s="13"/>
      <c r="O707" s="13"/>
      <c r="P707" s="13"/>
      <c r="Q707" s="13"/>
      <c r="R707" s="13"/>
      <c r="U707" s="11"/>
    </row>
    <row r="708">
      <c r="A708" s="8"/>
      <c r="B708" s="19"/>
      <c r="C708" s="19"/>
      <c r="J708" s="13"/>
      <c r="K708" s="13"/>
      <c r="L708" s="13"/>
      <c r="M708" s="13"/>
      <c r="N708" s="13"/>
      <c r="O708" s="13"/>
      <c r="P708" s="13"/>
      <c r="Q708" s="13"/>
      <c r="R708" s="13"/>
      <c r="U708" s="11"/>
    </row>
    <row r="709">
      <c r="A709" s="8"/>
      <c r="B709" s="19"/>
      <c r="C709" s="19"/>
      <c r="J709" s="13"/>
      <c r="K709" s="13"/>
      <c r="L709" s="13"/>
      <c r="M709" s="13"/>
      <c r="N709" s="13"/>
      <c r="O709" s="13"/>
      <c r="P709" s="13"/>
      <c r="Q709" s="13"/>
      <c r="R709" s="13"/>
      <c r="U709" s="11"/>
    </row>
    <row r="710">
      <c r="A710" s="8"/>
      <c r="B710" s="19"/>
      <c r="C710" s="19"/>
      <c r="J710" s="13"/>
      <c r="K710" s="13"/>
      <c r="L710" s="13"/>
      <c r="M710" s="13"/>
      <c r="N710" s="13"/>
      <c r="O710" s="13"/>
      <c r="P710" s="13"/>
      <c r="Q710" s="13"/>
      <c r="R710" s="13"/>
      <c r="U710" s="11"/>
    </row>
    <row r="711">
      <c r="A711" s="8"/>
      <c r="B711" s="19"/>
      <c r="C711" s="19"/>
      <c r="J711" s="13"/>
      <c r="K711" s="13"/>
      <c r="L711" s="13"/>
      <c r="M711" s="13"/>
      <c r="N711" s="13"/>
      <c r="O711" s="13"/>
      <c r="P711" s="13"/>
      <c r="Q711" s="13"/>
      <c r="R711" s="13"/>
      <c r="U711" s="11"/>
    </row>
    <row r="712">
      <c r="A712" s="8"/>
      <c r="B712" s="19"/>
      <c r="C712" s="19"/>
      <c r="J712" s="13"/>
      <c r="K712" s="13"/>
      <c r="L712" s="13"/>
      <c r="M712" s="13"/>
      <c r="N712" s="13"/>
      <c r="O712" s="13"/>
      <c r="P712" s="13"/>
      <c r="Q712" s="13"/>
      <c r="R712" s="13"/>
      <c r="U712" s="11"/>
    </row>
    <row r="713">
      <c r="A713" s="8"/>
      <c r="B713" s="19"/>
      <c r="C713" s="19"/>
      <c r="J713" s="13"/>
      <c r="K713" s="13"/>
      <c r="L713" s="13"/>
      <c r="M713" s="13"/>
      <c r="N713" s="13"/>
      <c r="O713" s="13"/>
      <c r="P713" s="13"/>
      <c r="Q713" s="13"/>
      <c r="R713" s="13"/>
      <c r="U713" s="11"/>
    </row>
    <row r="714">
      <c r="A714" s="8"/>
      <c r="B714" s="19"/>
      <c r="C714" s="19"/>
      <c r="J714" s="13"/>
      <c r="K714" s="13"/>
      <c r="L714" s="13"/>
      <c r="M714" s="13"/>
      <c r="N714" s="13"/>
      <c r="O714" s="13"/>
      <c r="P714" s="13"/>
      <c r="Q714" s="13"/>
      <c r="R714" s="13"/>
      <c r="U714" s="11"/>
    </row>
    <row r="715">
      <c r="A715" s="8"/>
      <c r="B715" s="19"/>
      <c r="C715" s="19"/>
      <c r="J715" s="13"/>
      <c r="K715" s="13"/>
      <c r="L715" s="13"/>
      <c r="M715" s="13"/>
      <c r="N715" s="13"/>
      <c r="O715" s="13"/>
      <c r="P715" s="13"/>
      <c r="Q715" s="13"/>
      <c r="R715" s="13"/>
      <c r="U715" s="11"/>
    </row>
    <row r="716">
      <c r="A716" s="8"/>
      <c r="B716" s="19"/>
      <c r="C716" s="19"/>
      <c r="J716" s="13"/>
      <c r="K716" s="13"/>
      <c r="L716" s="13"/>
      <c r="M716" s="13"/>
      <c r="N716" s="13"/>
      <c r="O716" s="13"/>
      <c r="P716" s="13"/>
      <c r="Q716" s="13"/>
      <c r="R716" s="13"/>
      <c r="U716" s="11"/>
    </row>
    <row r="717">
      <c r="A717" s="8"/>
      <c r="B717" s="19"/>
      <c r="C717" s="19"/>
      <c r="J717" s="13"/>
      <c r="K717" s="13"/>
      <c r="L717" s="13"/>
      <c r="M717" s="13"/>
      <c r="N717" s="13"/>
      <c r="O717" s="13"/>
      <c r="P717" s="13"/>
      <c r="Q717" s="13"/>
      <c r="R717" s="13"/>
      <c r="U717" s="11"/>
    </row>
    <row r="718">
      <c r="A718" s="8"/>
      <c r="B718" s="19"/>
      <c r="C718" s="19"/>
      <c r="J718" s="13"/>
      <c r="K718" s="13"/>
      <c r="L718" s="13"/>
      <c r="M718" s="13"/>
      <c r="N718" s="13"/>
      <c r="O718" s="13"/>
      <c r="P718" s="13"/>
      <c r="Q718" s="13"/>
      <c r="R718" s="13"/>
      <c r="U718" s="11"/>
    </row>
    <row r="719">
      <c r="A719" s="8"/>
      <c r="B719" s="19"/>
      <c r="C719" s="19"/>
      <c r="J719" s="13"/>
      <c r="K719" s="13"/>
      <c r="L719" s="13"/>
      <c r="M719" s="13"/>
      <c r="N719" s="13"/>
      <c r="O719" s="13"/>
      <c r="P719" s="13"/>
      <c r="Q719" s="13"/>
      <c r="R719" s="13"/>
      <c r="U719" s="11"/>
    </row>
    <row r="720">
      <c r="A720" s="8"/>
      <c r="B720" s="19"/>
      <c r="C720" s="19"/>
      <c r="J720" s="13"/>
      <c r="K720" s="13"/>
      <c r="L720" s="13"/>
      <c r="M720" s="13"/>
      <c r="N720" s="13"/>
      <c r="O720" s="13"/>
      <c r="P720" s="13"/>
      <c r="Q720" s="13"/>
      <c r="R720" s="13"/>
      <c r="U720" s="11"/>
    </row>
    <row r="721">
      <c r="A721" s="8"/>
      <c r="B721" s="19"/>
      <c r="C721" s="19"/>
      <c r="J721" s="13"/>
      <c r="K721" s="13"/>
      <c r="L721" s="13"/>
      <c r="M721" s="13"/>
      <c r="N721" s="13"/>
      <c r="O721" s="13"/>
      <c r="P721" s="13"/>
      <c r="Q721" s="13"/>
      <c r="R721" s="13"/>
      <c r="U721" s="11"/>
    </row>
    <row r="722">
      <c r="A722" s="8"/>
      <c r="B722" s="19"/>
      <c r="C722" s="19"/>
      <c r="J722" s="13"/>
      <c r="K722" s="13"/>
      <c r="L722" s="13"/>
      <c r="M722" s="13"/>
      <c r="N722" s="13"/>
      <c r="O722" s="13"/>
      <c r="P722" s="13"/>
      <c r="Q722" s="13"/>
      <c r="R722" s="13"/>
      <c r="U722" s="11"/>
    </row>
    <row r="723">
      <c r="A723" s="8"/>
      <c r="B723" s="19"/>
      <c r="C723" s="19"/>
      <c r="J723" s="13"/>
      <c r="K723" s="13"/>
      <c r="L723" s="13"/>
      <c r="M723" s="13"/>
      <c r="N723" s="13"/>
      <c r="O723" s="13"/>
      <c r="P723" s="13"/>
      <c r="Q723" s="13"/>
      <c r="R723" s="13"/>
      <c r="U723" s="11"/>
    </row>
    <row r="724">
      <c r="A724" s="8"/>
      <c r="B724" s="19"/>
      <c r="C724" s="19"/>
      <c r="J724" s="13"/>
      <c r="K724" s="13"/>
      <c r="L724" s="13"/>
      <c r="M724" s="13"/>
      <c r="N724" s="13"/>
      <c r="O724" s="13"/>
      <c r="P724" s="13"/>
      <c r="Q724" s="13"/>
      <c r="R724" s="13"/>
      <c r="U724" s="11"/>
    </row>
    <row r="725">
      <c r="A725" s="8"/>
      <c r="B725" s="19"/>
      <c r="C725" s="19"/>
      <c r="J725" s="13"/>
      <c r="K725" s="13"/>
      <c r="L725" s="13"/>
      <c r="M725" s="13"/>
      <c r="N725" s="13"/>
      <c r="O725" s="13"/>
      <c r="P725" s="13"/>
      <c r="Q725" s="13"/>
      <c r="R725" s="13"/>
      <c r="U725" s="11"/>
    </row>
    <row r="726">
      <c r="A726" s="8"/>
      <c r="B726" s="19"/>
      <c r="C726" s="19"/>
      <c r="J726" s="13"/>
      <c r="K726" s="13"/>
      <c r="L726" s="13"/>
      <c r="M726" s="13"/>
      <c r="N726" s="13"/>
      <c r="O726" s="13"/>
      <c r="P726" s="13"/>
      <c r="Q726" s="13"/>
      <c r="R726" s="13"/>
      <c r="U726" s="11"/>
    </row>
    <row r="727">
      <c r="A727" s="8"/>
      <c r="B727" s="19"/>
      <c r="C727" s="19"/>
      <c r="J727" s="13"/>
      <c r="K727" s="13"/>
      <c r="L727" s="13"/>
      <c r="M727" s="13"/>
      <c r="N727" s="13"/>
      <c r="O727" s="13"/>
      <c r="P727" s="13"/>
      <c r="Q727" s="13"/>
      <c r="R727" s="13"/>
      <c r="U727" s="11"/>
    </row>
    <row r="728">
      <c r="A728" s="8"/>
      <c r="B728" s="19"/>
      <c r="C728" s="19"/>
      <c r="J728" s="13"/>
      <c r="K728" s="13"/>
      <c r="L728" s="13"/>
      <c r="M728" s="13"/>
      <c r="N728" s="13"/>
      <c r="O728" s="13"/>
      <c r="P728" s="13"/>
      <c r="Q728" s="13"/>
      <c r="R728" s="13"/>
      <c r="U728" s="11"/>
    </row>
    <row r="729">
      <c r="A729" s="8"/>
      <c r="B729" s="19"/>
      <c r="C729" s="19"/>
      <c r="J729" s="13"/>
      <c r="K729" s="13"/>
      <c r="L729" s="13"/>
      <c r="M729" s="13"/>
      <c r="N729" s="13"/>
      <c r="O729" s="13"/>
      <c r="P729" s="13"/>
      <c r="Q729" s="13"/>
      <c r="R729" s="13"/>
      <c r="U729" s="11"/>
    </row>
    <row r="730">
      <c r="A730" s="8"/>
      <c r="B730" s="19"/>
      <c r="C730" s="19"/>
      <c r="J730" s="13"/>
      <c r="K730" s="13"/>
      <c r="L730" s="13"/>
      <c r="M730" s="13"/>
      <c r="N730" s="13"/>
      <c r="O730" s="13"/>
      <c r="P730" s="13"/>
      <c r="Q730" s="13"/>
      <c r="R730" s="13"/>
      <c r="U730" s="11"/>
    </row>
    <row r="731">
      <c r="A731" s="8"/>
      <c r="B731" s="19"/>
      <c r="C731" s="19"/>
      <c r="J731" s="13"/>
      <c r="K731" s="13"/>
      <c r="L731" s="13"/>
      <c r="M731" s="13"/>
      <c r="N731" s="13"/>
      <c r="O731" s="13"/>
      <c r="P731" s="13"/>
      <c r="Q731" s="13"/>
      <c r="R731" s="13"/>
      <c r="U731" s="11"/>
    </row>
    <row r="732">
      <c r="A732" s="8"/>
      <c r="B732" s="19"/>
      <c r="C732" s="19"/>
      <c r="J732" s="13"/>
      <c r="K732" s="13"/>
      <c r="L732" s="13"/>
      <c r="M732" s="13"/>
      <c r="N732" s="13"/>
      <c r="O732" s="13"/>
      <c r="P732" s="13"/>
      <c r="Q732" s="13"/>
      <c r="R732" s="13"/>
      <c r="U732" s="11"/>
    </row>
    <row r="733">
      <c r="A733" s="8"/>
      <c r="B733" s="19"/>
      <c r="C733" s="19"/>
      <c r="J733" s="13"/>
      <c r="K733" s="13"/>
      <c r="L733" s="13"/>
      <c r="M733" s="13"/>
      <c r="N733" s="13"/>
      <c r="O733" s="13"/>
      <c r="P733" s="13"/>
      <c r="Q733" s="13"/>
      <c r="R733" s="13"/>
      <c r="U733" s="11"/>
    </row>
    <row r="734">
      <c r="A734" s="8"/>
      <c r="B734" s="19"/>
      <c r="C734" s="19"/>
      <c r="J734" s="13"/>
      <c r="K734" s="13"/>
      <c r="L734" s="13"/>
      <c r="M734" s="13"/>
      <c r="N734" s="13"/>
      <c r="O734" s="13"/>
      <c r="P734" s="13"/>
      <c r="Q734" s="13"/>
      <c r="R734" s="13"/>
      <c r="U734" s="11"/>
    </row>
    <row r="735">
      <c r="A735" s="8"/>
      <c r="B735" s="19"/>
      <c r="C735" s="19"/>
      <c r="J735" s="13"/>
      <c r="K735" s="13"/>
      <c r="L735" s="13"/>
      <c r="M735" s="13"/>
      <c r="N735" s="13"/>
      <c r="O735" s="13"/>
      <c r="P735" s="13"/>
      <c r="Q735" s="13"/>
      <c r="R735" s="13"/>
      <c r="U735" s="11"/>
    </row>
    <row r="736">
      <c r="A736" s="8"/>
      <c r="B736" s="19"/>
      <c r="C736" s="19"/>
      <c r="J736" s="13"/>
      <c r="K736" s="13"/>
      <c r="L736" s="13"/>
      <c r="M736" s="13"/>
      <c r="N736" s="13"/>
      <c r="O736" s="13"/>
      <c r="P736" s="13"/>
      <c r="Q736" s="13"/>
      <c r="R736" s="13"/>
      <c r="U736" s="11"/>
    </row>
    <row r="737">
      <c r="A737" s="8"/>
      <c r="B737" s="19"/>
      <c r="C737" s="19"/>
      <c r="J737" s="13"/>
      <c r="K737" s="13"/>
      <c r="L737" s="13"/>
      <c r="M737" s="13"/>
      <c r="N737" s="13"/>
      <c r="O737" s="13"/>
      <c r="P737" s="13"/>
      <c r="Q737" s="13"/>
      <c r="R737" s="13"/>
      <c r="U737" s="11"/>
    </row>
    <row r="738">
      <c r="A738" s="8"/>
      <c r="B738" s="19"/>
      <c r="C738" s="19"/>
      <c r="J738" s="13"/>
      <c r="K738" s="13"/>
      <c r="L738" s="13"/>
      <c r="M738" s="13"/>
      <c r="N738" s="13"/>
      <c r="O738" s="13"/>
      <c r="P738" s="13"/>
      <c r="Q738" s="13"/>
      <c r="R738" s="13"/>
      <c r="U738" s="11"/>
    </row>
    <row r="739">
      <c r="A739" s="8"/>
      <c r="B739" s="19"/>
      <c r="C739" s="19"/>
      <c r="J739" s="13"/>
      <c r="K739" s="13"/>
      <c r="L739" s="13"/>
      <c r="M739" s="13"/>
      <c r="N739" s="13"/>
      <c r="O739" s="13"/>
      <c r="P739" s="13"/>
      <c r="Q739" s="13"/>
      <c r="R739" s="13"/>
      <c r="U739" s="11"/>
    </row>
    <row r="740">
      <c r="A740" s="8"/>
      <c r="B740" s="19"/>
      <c r="C740" s="19"/>
      <c r="J740" s="13"/>
      <c r="K740" s="13"/>
      <c r="L740" s="13"/>
      <c r="M740" s="13"/>
      <c r="N740" s="13"/>
      <c r="O740" s="13"/>
      <c r="P740" s="13"/>
      <c r="Q740" s="13"/>
      <c r="R740" s="13"/>
      <c r="U740" s="11"/>
    </row>
    <row r="741">
      <c r="A741" s="8"/>
      <c r="B741" s="19"/>
      <c r="C741" s="19"/>
      <c r="J741" s="13"/>
      <c r="K741" s="13"/>
      <c r="L741" s="13"/>
      <c r="M741" s="13"/>
      <c r="N741" s="13"/>
      <c r="O741" s="13"/>
      <c r="P741" s="13"/>
      <c r="Q741" s="13"/>
      <c r="R741" s="13"/>
      <c r="U741" s="11"/>
    </row>
    <row r="742">
      <c r="A742" s="8"/>
      <c r="B742" s="19"/>
      <c r="C742" s="19"/>
      <c r="J742" s="13"/>
      <c r="K742" s="13"/>
      <c r="L742" s="13"/>
      <c r="M742" s="13"/>
      <c r="N742" s="13"/>
      <c r="O742" s="13"/>
      <c r="P742" s="13"/>
      <c r="Q742" s="13"/>
      <c r="R742" s="13"/>
      <c r="U742" s="11"/>
    </row>
    <row r="743">
      <c r="A743" s="8"/>
      <c r="B743" s="19"/>
      <c r="C743" s="19"/>
      <c r="J743" s="13"/>
      <c r="K743" s="13"/>
      <c r="L743" s="13"/>
      <c r="M743" s="13"/>
      <c r="N743" s="13"/>
      <c r="O743" s="13"/>
      <c r="P743" s="13"/>
      <c r="Q743" s="13"/>
      <c r="R743" s="13"/>
      <c r="U743" s="11"/>
    </row>
    <row r="744">
      <c r="A744" s="8"/>
      <c r="B744" s="19"/>
      <c r="C744" s="19"/>
      <c r="J744" s="13"/>
      <c r="K744" s="13"/>
      <c r="L744" s="13"/>
      <c r="M744" s="13"/>
      <c r="N744" s="13"/>
      <c r="O744" s="13"/>
      <c r="P744" s="13"/>
      <c r="Q744" s="13"/>
      <c r="R744" s="13"/>
      <c r="U744" s="11"/>
    </row>
    <row r="745">
      <c r="A745" s="8"/>
      <c r="B745" s="19"/>
      <c r="C745" s="19"/>
      <c r="J745" s="13"/>
      <c r="K745" s="13"/>
      <c r="L745" s="13"/>
      <c r="M745" s="13"/>
      <c r="N745" s="13"/>
      <c r="O745" s="13"/>
      <c r="P745" s="13"/>
      <c r="Q745" s="13"/>
      <c r="R745" s="13"/>
      <c r="U745" s="11"/>
    </row>
    <row r="746">
      <c r="A746" s="8"/>
      <c r="B746" s="19"/>
      <c r="C746" s="19"/>
      <c r="J746" s="13"/>
      <c r="K746" s="13"/>
      <c r="L746" s="13"/>
      <c r="M746" s="13"/>
      <c r="N746" s="13"/>
      <c r="O746" s="13"/>
      <c r="P746" s="13"/>
      <c r="Q746" s="13"/>
      <c r="R746" s="13"/>
      <c r="U746" s="11"/>
    </row>
    <row r="747">
      <c r="A747" s="8"/>
      <c r="B747" s="19"/>
      <c r="C747" s="19"/>
      <c r="J747" s="13"/>
      <c r="K747" s="13"/>
      <c r="L747" s="13"/>
      <c r="M747" s="13"/>
      <c r="N747" s="13"/>
      <c r="O747" s="13"/>
      <c r="P747" s="13"/>
      <c r="Q747" s="13"/>
      <c r="R747" s="13"/>
      <c r="U747" s="11"/>
    </row>
    <row r="748">
      <c r="A748" s="8"/>
      <c r="B748" s="19"/>
      <c r="C748" s="19"/>
      <c r="J748" s="13"/>
      <c r="K748" s="13"/>
      <c r="L748" s="13"/>
      <c r="M748" s="13"/>
      <c r="N748" s="13"/>
      <c r="O748" s="13"/>
      <c r="P748" s="13"/>
      <c r="Q748" s="13"/>
      <c r="R748" s="13"/>
      <c r="U748" s="11"/>
    </row>
    <row r="749">
      <c r="A749" s="8"/>
      <c r="B749" s="19"/>
      <c r="C749" s="19"/>
      <c r="J749" s="13"/>
      <c r="K749" s="13"/>
      <c r="L749" s="13"/>
      <c r="M749" s="13"/>
      <c r="N749" s="13"/>
      <c r="O749" s="13"/>
      <c r="P749" s="13"/>
      <c r="Q749" s="13"/>
      <c r="R749" s="13"/>
      <c r="U749" s="11"/>
    </row>
    <row r="750">
      <c r="A750" s="8"/>
      <c r="B750" s="19"/>
      <c r="C750" s="19"/>
      <c r="J750" s="13"/>
      <c r="K750" s="13"/>
      <c r="L750" s="13"/>
      <c r="M750" s="13"/>
      <c r="N750" s="13"/>
      <c r="O750" s="13"/>
      <c r="P750" s="13"/>
      <c r="Q750" s="13"/>
      <c r="R750" s="13"/>
      <c r="U750" s="11"/>
    </row>
    <row r="751">
      <c r="A751" s="8"/>
      <c r="B751" s="19"/>
      <c r="C751" s="19"/>
      <c r="J751" s="13"/>
      <c r="K751" s="13"/>
      <c r="L751" s="13"/>
      <c r="M751" s="13"/>
      <c r="N751" s="13"/>
      <c r="O751" s="13"/>
      <c r="P751" s="13"/>
      <c r="Q751" s="13"/>
      <c r="R751" s="13"/>
      <c r="U751" s="11"/>
    </row>
    <row r="752">
      <c r="A752" s="8"/>
      <c r="B752" s="19"/>
      <c r="C752" s="19"/>
      <c r="J752" s="13"/>
      <c r="K752" s="13"/>
      <c r="L752" s="13"/>
      <c r="M752" s="13"/>
      <c r="N752" s="13"/>
      <c r="O752" s="13"/>
      <c r="P752" s="13"/>
      <c r="Q752" s="13"/>
      <c r="R752" s="13"/>
      <c r="U752" s="11"/>
    </row>
    <row r="753">
      <c r="A753" s="8"/>
      <c r="B753" s="19"/>
      <c r="C753" s="19"/>
      <c r="J753" s="13"/>
      <c r="K753" s="13"/>
      <c r="L753" s="13"/>
      <c r="M753" s="13"/>
      <c r="N753" s="13"/>
      <c r="O753" s="13"/>
      <c r="P753" s="13"/>
      <c r="Q753" s="13"/>
      <c r="R753" s="13"/>
      <c r="U753" s="11"/>
    </row>
    <row r="754">
      <c r="A754" s="8"/>
      <c r="B754" s="19"/>
      <c r="C754" s="19"/>
      <c r="J754" s="13"/>
      <c r="K754" s="13"/>
      <c r="L754" s="13"/>
      <c r="M754" s="13"/>
      <c r="N754" s="13"/>
      <c r="O754" s="13"/>
      <c r="P754" s="13"/>
      <c r="Q754" s="13"/>
      <c r="R754" s="13"/>
      <c r="U754" s="11"/>
    </row>
    <row r="755">
      <c r="A755" s="8"/>
      <c r="B755" s="19"/>
      <c r="C755" s="19"/>
      <c r="J755" s="13"/>
      <c r="K755" s="13"/>
      <c r="L755" s="13"/>
      <c r="M755" s="13"/>
      <c r="N755" s="13"/>
      <c r="O755" s="13"/>
      <c r="P755" s="13"/>
      <c r="Q755" s="13"/>
      <c r="R755" s="13"/>
      <c r="U755" s="11"/>
    </row>
    <row r="756">
      <c r="A756" s="8"/>
      <c r="B756" s="19"/>
      <c r="C756" s="19"/>
      <c r="J756" s="13"/>
      <c r="K756" s="13"/>
      <c r="L756" s="13"/>
      <c r="M756" s="13"/>
      <c r="N756" s="13"/>
      <c r="O756" s="13"/>
      <c r="P756" s="13"/>
      <c r="Q756" s="13"/>
      <c r="R756" s="13"/>
      <c r="U756" s="11"/>
    </row>
    <row r="757">
      <c r="A757" s="8"/>
      <c r="B757" s="19"/>
      <c r="C757" s="19"/>
      <c r="J757" s="13"/>
      <c r="K757" s="13"/>
      <c r="L757" s="13"/>
      <c r="M757" s="13"/>
      <c r="N757" s="13"/>
      <c r="O757" s="13"/>
      <c r="P757" s="13"/>
      <c r="Q757" s="13"/>
      <c r="R757" s="13"/>
      <c r="U757" s="11"/>
    </row>
    <row r="758">
      <c r="A758" s="8"/>
      <c r="B758" s="19"/>
      <c r="C758" s="19"/>
      <c r="J758" s="13"/>
      <c r="K758" s="13"/>
      <c r="L758" s="13"/>
      <c r="M758" s="13"/>
      <c r="N758" s="13"/>
      <c r="O758" s="13"/>
      <c r="P758" s="13"/>
      <c r="Q758" s="13"/>
      <c r="R758" s="13"/>
      <c r="U758" s="11"/>
    </row>
    <row r="759">
      <c r="A759" s="8"/>
      <c r="B759" s="19"/>
      <c r="C759" s="19"/>
      <c r="J759" s="13"/>
      <c r="K759" s="13"/>
      <c r="L759" s="13"/>
      <c r="M759" s="13"/>
      <c r="N759" s="13"/>
      <c r="O759" s="13"/>
      <c r="P759" s="13"/>
      <c r="Q759" s="13"/>
      <c r="R759" s="13"/>
      <c r="U759" s="11"/>
    </row>
    <row r="760">
      <c r="A760" s="8"/>
      <c r="B760" s="19"/>
      <c r="C760" s="19"/>
      <c r="J760" s="13"/>
      <c r="K760" s="13"/>
      <c r="L760" s="13"/>
      <c r="M760" s="13"/>
      <c r="N760" s="13"/>
      <c r="O760" s="13"/>
      <c r="P760" s="13"/>
      <c r="Q760" s="13"/>
      <c r="R760" s="13"/>
      <c r="U760" s="11"/>
    </row>
    <row r="761">
      <c r="A761" s="8"/>
      <c r="B761" s="19"/>
      <c r="C761" s="19"/>
      <c r="J761" s="13"/>
      <c r="K761" s="13"/>
      <c r="L761" s="13"/>
      <c r="M761" s="13"/>
      <c r="N761" s="13"/>
      <c r="O761" s="13"/>
      <c r="P761" s="13"/>
      <c r="Q761" s="13"/>
      <c r="R761" s="13"/>
      <c r="U761" s="11"/>
    </row>
    <row r="762">
      <c r="A762" s="8"/>
      <c r="B762" s="19"/>
      <c r="C762" s="19"/>
      <c r="J762" s="13"/>
      <c r="K762" s="13"/>
      <c r="L762" s="13"/>
      <c r="M762" s="13"/>
      <c r="N762" s="13"/>
      <c r="O762" s="13"/>
      <c r="P762" s="13"/>
      <c r="Q762" s="13"/>
      <c r="R762" s="13"/>
      <c r="U762" s="11"/>
    </row>
    <row r="763">
      <c r="A763" s="8"/>
      <c r="B763" s="19"/>
      <c r="C763" s="19"/>
      <c r="J763" s="13"/>
      <c r="K763" s="13"/>
      <c r="L763" s="13"/>
      <c r="M763" s="13"/>
      <c r="N763" s="13"/>
      <c r="O763" s="13"/>
      <c r="P763" s="13"/>
      <c r="Q763" s="13"/>
      <c r="R763" s="13"/>
      <c r="U763" s="11"/>
    </row>
    <row r="764">
      <c r="A764" s="8"/>
      <c r="B764" s="19"/>
      <c r="C764" s="19"/>
      <c r="J764" s="13"/>
      <c r="K764" s="13"/>
      <c r="L764" s="13"/>
      <c r="M764" s="13"/>
      <c r="N764" s="13"/>
      <c r="O764" s="13"/>
      <c r="P764" s="13"/>
      <c r="Q764" s="13"/>
      <c r="R764" s="13"/>
      <c r="U764" s="11"/>
    </row>
    <row r="765">
      <c r="A765" s="8"/>
      <c r="B765" s="19"/>
      <c r="C765" s="19"/>
      <c r="J765" s="13"/>
      <c r="K765" s="13"/>
      <c r="L765" s="13"/>
      <c r="M765" s="13"/>
      <c r="N765" s="13"/>
      <c r="O765" s="13"/>
      <c r="P765" s="13"/>
      <c r="Q765" s="13"/>
      <c r="R765" s="13"/>
      <c r="U765" s="11"/>
    </row>
    <row r="766">
      <c r="A766" s="8"/>
      <c r="B766" s="19"/>
      <c r="C766" s="19"/>
      <c r="J766" s="13"/>
      <c r="K766" s="13"/>
      <c r="L766" s="13"/>
      <c r="M766" s="13"/>
      <c r="N766" s="13"/>
      <c r="O766" s="13"/>
      <c r="P766" s="13"/>
      <c r="Q766" s="13"/>
      <c r="R766" s="13"/>
      <c r="U766" s="11"/>
    </row>
    <row r="767">
      <c r="A767" s="8"/>
      <c r="B767" s="19"/>
      <c r="C767" s="19"/>
      <c r="J767" s="13"/>
      <c r="K767" s="13"/>
      <c r="L767" s="13"/>
      <c r="M767" s="13"/>
      <c r="N767" s="13"/>
      <c r="O767" s="13"/>
      <c r="P767" s="13"/>
      <c r="Q767" s="13"/>
      <c r="R767" s="13"/>
      <c r="U767" s="11"/>
    </row>
    <row r="768">
      <c r="A768" s="8"/>
      <c r="B768" s="19"/>
      <c r="C768" s="19"/>
      <c r="J768" s="13"/>
      <c r="K768" s="13"/>
      <c r="L768" s="13"/>
      <c r="M768" s="13"/>
      <c r="N768" s="13"/>
      <c r="O768" s="13"/>
      <c r="P768" s="13"/>
      <c r="Q768" s="13"/>
      <c r="R768" s="13"/>
      <c r="U768" s="11"/>
    </row>
    <row r="769">
      <c r="A769" s="8"/>
      <c r="B769" s="19"/>
      <c r="C769" s="19"/>
      <c r="J769" s="13"/>
      <c r="K769" s="13"/>
      <c r="L769" s="13"/>
      <c r="M769" s="13"/>
      <c r="N769" s="13"/>
      <c r="O769" s="13"/>
      <c r="P769" s="13"/>
      <c r="Q769" s="13"/>
      <c r="R769" s="13"/>
      <c r="U769" s="11"/>
    </row>
    <row r="770">
      <c r="A770" s="8"/>
      <c r="B770" s="19"/>
      <c r="C770" s="19"/>
      <c r="J770" s="13"/>
      <c r="K770" s="13"/>
      <c r="L770" s="13"/>
      <c r="M770" s="13"/>
      <c r="N770" s="13"/>
      <c r="O770" s="13"/>
      <c r="P770" s="13"/>
      <c r="Q770" s="13"/>
      <c r="R770" s="13"/>
      <c r="U770" s="11"/>
    </row>
    <row r="771">
      <c r="A771" s="8"/>
      <c r="B771" s="19"/>
      <c r="C771" s="19"/>
      <c r="J771" s="13"/>
      <c r="K771" s="13"/>
      <c r="L771" s="13"/>
      <c r="M771" s="13"/>
      <c r="N771" s="13"/>
      <c r="O771" s="13"/>
      <c r="P771" s="13"/>
      <c r="Q771" s="13"/>
      <c r="R771" s="13"/>
      <c r="U771" s="11"/>
    </row>
    <row r="772">
      <c r="A772" s="8"/>
      <c r="B772" s="19"/>
      <c r="C772" s="19"/>
      <c r="J772" s="13"/>
      <c r="K772" s="13"/>
      <c r="L772" s="13"/>
      <c r="M772" s="13"/>
      <c r="N772" s="13"/>
      <c r="O772" s="13"/>
      <c r="P772" s="13"/>
      <c r="Q772" s="13"/>
      <c r="R772" s="13"/>
      <c r="U772" s="11"/>
    </row>
    <row r="773">
      <c r="A773" s="8"/>
      <c r="B773" s="19"/>
      <c r="C773" s="19"/>
      <c r="J773" s="13"/>
      <c r="K773" s="13"/>
      <c r="L773" s="13"/>
      <c r="M773" s="13"/>
      <c r="N773" s="13"/>
      <c r="O773" s="13"/>
      <c r="P773" s="13"/>
      <c r="Q773" s="13"/>
      <c r="R773" s="13"/>
      <c r="U773" s="11"/>
    </row>
    <row r="774">
      <c r="A774" s="8"/>
      <c r="B774" s="19"/>
      <c r="C774" s="19"/>
      <c r="J774" s="13"/>
      <c r="K774" s="13"/>
      <c r="L774" s="13"/>
      <c r="M774" s="13"/>
      <c r="N774" s="13"/>
      <c r="O774" s="13"/>
      <c r="P774" s="13"/>
      <c r="Q774" s="13"/>
      <c r="R774" s="13"/>
      <c r="U774" s="11"/>
    </row>
    <row r="775">
      <c r="A775" s="8"/>
      <c r="B775" s="19"/>
      <c r="C775" s="19"/>
      <c r="J775" s="13"/>
      <c r="K775" s="13"/>
      <c r="L775" s="13"/>
      <c r="M775" s="13"/>
      <c r="N775" s="13"/>
      <c r="O775" s="13"/>
      <c r="P775" s="13"/>
      <c r="Q775" s="13"/>
      <c r="R775" s="13"/>
      <c r="U775" s="11"/>
    </row>
    <row r="776">
      <c r="A776" s="8"/>
      <c r="B776" s="19"/>
      <c r="C776" s="19"/>
      <c r="J776" s="13"/>
      <c r="K776" s="13"/>
      <c r="L776" s="13"/>
      <c r="M776" s="13"/>
      <c r="N776" s="13"/>
      <c r="O776" s="13"/>
      <c r="P776" s="13"/>
      <c r="Q776" s="13"/>
      <c r="R776" s="13"/>
      <c r="U776" s="11"/>
    </row>
    <row r="777">
      <c r="A777" s="8"/>
      <c r="B777" s="19"/>
      <c r="C777" s="19"/>
      <c r="J777" s="13"/>
      <c r="K777" s="13"/>
      <c r="L777" s="13"/>
      <c r="M777" s="13"/>
      <c r="N777" s="13"/>
      <c r="O777" s="13"/>
      <c r="P777" s="13"/>
      <c r="Q777" s="13"/>
      <c r="R777" s="13"/>
      <c r="U777" s="11"/>
    </row>
    <row r="778">
      <c r="A778" s="8"/>
      <c r="B778" s="19"/>
      <c r="C778" s="19"/>
      <c r="J778" s="13"/>
      <c r="K778" s="13"/>
      <c r="L778" s="13"/>
      <c r="M778" s="13"/>
      <c r="N778" s="13"/>
      <c r="O778" s="13"/>
      <c r="P778" s="13"/>
      <c r="Q778" s="13"/>
      <c r="R778" s="13"/>
      <c r="U778" s="11"/>
    </row>
    <row r="779">
      <c r="A779" s="8"/>
      <c r="B779" s="19"/>
      <c r="C779" s="19"/>
      <c r="J779" s="13"/>
      <c r="K779" s="13"/>
      <c r="L779" s="13"/>
      <c r="M779" s="13"/>
      <c r="N779" s="13"/>
      <c r="O779" s="13"/>
      <c r="P779" s="13"/>
      <c r="Q779" s="13"/>
      <c r="R779" s="13"/>
      <c r="U779" s="11"/>
    </row>
    <row r="780">
      <c r="A780" s="8"/>
      <c r="B780" s="19"/>
      <c r="C780" s="19"/>
      <c r="J780" s="13"/>
      <c r="K780" s="13"/>
      <c r="L780" s="13"/>
      <c r="M780" s="13"/>
      <c r="N780" s="13"/>
      <c r="O780" s="13"/>
      <c r="P780" s="13"/>
      <c r="Q780" s="13"/>
      <c r="R780" s="13"/>
      <c r="U780" s="11"/>
    </row>
    <row r="781">
      <c r="A781" s="8"/>
      <c r="B781" s="19"/>
      <c r="C781" s="19"/>
      <c r="J781" s="13"/>
      <c r="K781" s="13"/>
      <c r="L781" s="13"/>
      <c r="M781" s="13"/>
      <c r="N781" s="13"/>
      <c r="O781" s="13"/>
      <c r="P781" s="13"/>
      <c r="Q781" s="13"/>
      <c r="R781" s="13"/>
      <c r="U781" s="11"/>
    </row>
    <row r="782">
      <c r="A782" s="8"/>
      <c r="B782" s="19"/>
      <c r="C782" s="19"/>
      <c r="J782" s="13"/>
      <c r="K782" s="13"/>
      <c r="L782" s="13"/>
      <c r="M782" s="13"/>
      <c r="N782" s="13"/>
      <c r="O782" s="13"/>
      <c r="P782" s="13"/>
      <c r="Q782" s="13"/>
      <c r="R782" s="13"/>
      <c r="U782" s="11"/>
    </row>
    <row r="783">
      <c r="A783" s="8"/>
      <c r="B783" s="19"/>
      <c r="C783" s="19"/>
      <c r="J783" s="13"/>
      <c r="K783" s="13"/>
      <c r="L783" s="13"/>
      <c r="M783" s="13"/>
      <c r="N783" s="13"/>
      <c r="O783" s="13"/>
      <c r="P783" s="13"/>
      <c r="Q783" s="13"/>
      <c r="R783" s="13"/>
      <c r="U783" s="11"/>
    </row>
    <row r="784">
      <c r="A784" s="8"/>
      <c r="B784" s="19"/>
      <c r="C784" s="19"/>
      <c r="J784" s="13"/>
      <c r="K784" s="13"/>
      <c r="L784" s="13"/>
      <c r="M784" s="13"/>
      <c r="N784" s="13"/>
      <c r="O784" s="13"/>
      <c r="P784" s="13"/>
      <c r="Q784" s="13"/>
      <c r="R784" s="13"/>
      <c r="U784" s="11"/>
    </row>
    <row r="785">
      <c r="A785" s="8"/>
      <c r="B785" s="19"/>
      <c r="C785" s="19"/>
      <c r="J785" s="13"/>
      <c r="K785" s="13"/>
      <c r="L785" s="13"/>
      <c r="M785" s="13"/>
      <c r="N785" s="13"/>
      <c r="O785" s="13"/>
      <c r="P785" s="13"/>
      <c r="Q785" s="13"/>
      <c r="R785" s="13"/>
      <c r="U785" s="11"/>
    </row>
    <row r="786">
      <c r="A786" s="8"/>
      <c r="B786" s="19"/>
      <c r="C786" s="19"/>
      <c r="J786" s="13"/>
      <c r="K786" s="13"/>
      <c r="L786" s="13"/>
      <c r="M786" s="13"/>
      <c r="N786" s="13"/>
      <c r="O786" s="13"/>
      <c r="P786" s="13"/>
      <c r="Q786" s="13"/>
      <c r="R786" s="13"/>
      <c r="U786" s="11"/>
    </row>
    <row r="787">
      <c r="A787" s="8"/>
      <c r="B787" s="19"/>
      <c r="C787" s="19"/>
      <c r="J787" s="13"/>
      <c r="K787" s="13"/>
      <c r="L787" s="13"/>
      <c r="M787" s="13"/>
      <c r="N787" s="13"/>
      <c r="O787" s="13"/>
      <c r="P787" s="13"/>
      <c r="Q787" s="13"/>
      <c r="R787" s="13"/>
      <c r="U787" s="11"/>
    </row>
    <row r="788">
      <c r="A788" s="8"/>
      <c r="B788" s="19"/>
      <c r="C788" s="19"/>
      <c r="J788" s="13"/>
      <c r="K788" s="13"/>
      <c r="L788" s="13"/>
      <c r="M788" s="13"/>
      <c r="N788" s="13"/>
      <c r="O788" s="13"/>
      <c r="P788" s="13"/>
      <c r="Q788" s="13"/>
      <c r="R788" s="13"/>
      <c r="U788" s="11"/>
    </row>
    <row r="789">
      <c r="A789" s="8"/>
      <c r="B789" s="19"/>
      <c r="C789" s="19"/>
      <c r="J789" s="13"/>
      <c r="K789" s="13"/>
      <c r="L789" s="13"/>
      <c r="M789" s="13"/>
      <c r="N789" s="13"/>
      <c r="O789" s="13"/>
      <c r="P789" s="13"/>
      <c r="Q789" s="13"/>
      <c r="R789" s="13"/>
      <c r="U789" s="11"/>
    </row>
    <row r="790">
      <c r="A790" s="8"/>
      <c r="B790" s="19"/>
      <c r="C790" s="19"/>
      <c r="J790" s="13"/>
      <c r="K790" s="13"/>
      <c r="L790" s="13"/>
      <c r="M790" s="13"/>
      <c r="N790" s="13"/>
      <c r="O790" s="13"/>
      <c r="P790" s="13"/>
      <c r="Q790" s="13"/>
      <c r="R790" s="13"/>
      <c r="U790" s="11"/>
    </row>
    <row r="791">
      <c r="A791" s="8"/>
      <c r="B791" s="19"/>
      <c r="C791" s="19"/>
      <c r="J791" s="13"/>
      <c r="K791" s="13"/>
      <c r="L791" s="13"/>
      <c r="M791" s="13"/>
      <c r="N791" s="13"/>
      <c r="O791" s="13"/>
      <c r="P791" s="13"/>
      <c r="Q791" s="13"/>
      <c r="R791" s="13"/>
      <c r="U791" s="11"/>
    </row>
    <row r="792">
      <c r="A792" s="8"/>
      <c r="B792" s="19"/>
      <c r="C792" s="19"/>
      <c r="J792" s="13"/>
      <c r="K792" s="13"/>
      <c r="L792" s="13"/>
      <c r="M792" s="13"/>
      <c r="N792" s="13"/>
      <c r="O792" s="13"/>
      <c r="P792" s="13"/>
      <c r="Q792" s="13"/>
      <c r="R792" s="13"/>
      <c r="U792" s="11"/>
    </row>
    <row r="793">
      <c r="A793" s="8"/>
      <c r="B793" s="19"/>
      <c r="C793" s="19"/>
      <c r="J793" s="13"/>
      <c r="K793" s="13"/>
      <c r="L793" s="13"/>
      <c r="M793" s="13"/>
      <c r="N793" s="13"/>
      <c r="O793" s="13"/>
      <c r="P793" s="13"/>
      <c r="Q793" s="13"/>
      <c r="R793" s="13"/>
      <c r="U793" s="11"/>
    </row>
    <row r="794">
      <c r="A794" s="8"/>
      <c r="B794" s="19"/>
      <c r="C794" s="19"/>
      <c r="J794" s="13"/>
      <c r="K794" s="13"/>
      <c r="L794" s="13"/>
      <c r="M794" s="13"/>
      <c r="N794" s="13"/>
      <c r="O794" s="13"/>
      <c r="P794" s="13"/>
      <c r="Q794" s="13"/>
      <c r="R794" s="13"/>
      <c r="U794" s="11"/>
    </row>
    <row r="795">
      <c r="A795" s="8"/>
      <c r="B795" s="19"/>
      <c r="C795" s="19"/>
      <c r="J795" s="13"/>
      <c r="K795" s="13"/>
      <c r="L795" s="13"/>
      <c r="M795" s="13"/>
      <c r="N795" s="13"/>
      <c r="O795" s="13"/>
      <c r="P795" s="13"/>
      <c r="Q795" s="13"/>
      <c r="R795" s="13"/>
      <c r="U795" s="11"/>
    </row>
    <row r="796">
      <c r="A796" s="8"/>
      <c r="B796" s="19"/>
      <c r="C796" s="19"/>
      <c r="J796" s="13"/>
      <c r="K796" s="13"/>
      <c r="L796" s="13"/>
      <c r="M796" s="13"/>
      <c r="N796" s="13"/>
      <c r="O796" s="13"/>
      <c r="P796" s="13"/>
      <c r="Q796" s="13"/>
      <c r="R796" s="13"/>
      <c r="U796" s="11"/>
    </row>
    <row r="797">
      <c r="A797" s="8"/>
      <c r="B797" s="19"/>
      <c r="C797" s="19"/>
      <c r="J797" s="13"/>
      <c r="K797" s="13"/>
      <c r="L797" s="13"/>
      <c r="M797" s="13"/>
      <c r="N797" s="13"/>
      <c r="O797" s="13"/>
      <c r="P797" s="13"/>
      <c r="Q797" s="13"/>
      <c r="R797" s="13"/>
      <c r="U797" s="11"/>
    </row>
    <row r="798">
      <c r="A798" s="8"/>
      <c r="B798" s="19"/>
      <c r="C798" s="19"/>
      <c r="J798" s="13"/>
      <c r="K798" s="13"/>
      <c r="L798" s="13"/>
      <c r="M798" s="13"/>
      <c r="N798" s="13"/>
      <c r="O798" s="13"/>
      <c r="P798" s="13"/>
      <c r="Q798" s="13"/>
      <c r="R798" s="13"/>
      <c r="U798" s="11"/>
    </row>
    <row r="799">
      <c r="A799" s="8"/>
      <c r="B799" s="19"/>
      <c r="C799" s="19"/>
      <c r="J799" s="13"/>
      <c r="K799" s="13"/>
      <c r="L799" s="13"/>
      <c r="M799" s="13"/>
      <c r="N799" s="13"/>
      <c r="O799" s="13"/>
      <c r="P799" s="13"/>
      <c r="Q799" s="13"/>
      <c r="R799" s="13"/>
      <c r="U799" s="11"/>
    </row>
    <row r="800">
      <c r="A800" s="8"/>
      <c r="B800" s="19"/>
      <c r="C800" s="19"/>
      <c r="J800" s="13"/>
      <c r="K800" s="13"/>
      <c r="L800" s="13"/>
      <c r="M800" s="13"/>
      <c r="N800" s="13"/>
      <c r="O800" s="13"/>
      <c r="P800" s="13"/>
      <c r="Q800" s="13"/>
      <c r="R800" s="13"/>
      <c r="U800" s="11"/>
    </row>
    <row r="801">
      <c r="A801" s="8"/>
      <c r="B801" s="19"/>
      <c r="C801" s="19"/>
      <c r="J801" s="13"/>
      <c r="K801" s="13"/>
      <c r="L801" s="13"/>
      <c r="M801" s="13"/>
      <c r="N801" s="13"/>
      <c r="O801" s="13"/>
      <c r="P801" s="13"/>
      <c r="Q801" s="13"/>
      <c r="R801" s="13"/>
      <c r="U801" s="11"/>
    </row>
    <row r="802">
      <c r="A802" s="8"/>
      <c r="B802" s="19"/>
      <c r="C802" s="19"/>
      <c r="J802" s="13"/>
      <c r="K802" s="13"/>
      <c r="L802" s="13"/>
      <c r="M802" s="13"/>
      <c r="N802" s="13"/>
      <c r="O802" s="13"/>
      <c r="P802" s="13"/>
      <c r="Q802" s="13"/>
      <c r="R802" s="13"/>
      <c r="U802" s="11"/>
    </row>
    <row r="803">
      <c r="A803" s="8"/>
      <c r="B803" s="19"/>
      <c r="C803" s="19"/>
      <c r="J803" s="13"/>
      <c r="K803" s="13"/>
      <c r="L803" s="13"/>
      <c r="M803" s="13"/>
      <c r="N803" s="13"/>
      <c r="O803" s="13"/>
      <c r="P803" s="13"/>
      <c r="Q803" s="13"/>
      <c r="R803" s="13"/>
      <c r="U803" s="11"/>
    </row>
    <row r="804">
      <c r="A804" s="8"/>
      <c r="B804" s="19"/>
      <c r="C804" s="19"/>
      <c r="J804" s="13"/>
      <c r="K804" s="13"/>
      <c r="L804" s="13"/>
      <c r="M804" s="13"/>
      <c r="N804" s="13"/>
      <c r="O804" s="13"/>
      <c r="P804" s="13"/>
      <c r="Q804" s="13"/>
      <c r="R804" s="13"/>
      <c r="U804" s="11"/>
    </row>
    <row r="805">
      <c r="A805" s="8"/>
      <c r="B805" s="19"/>
      <c r="C805" s="19"/>
      <c r="J805" s="13"/>
      <c r="K805" s="13"/>
      <c r="L805" s="13"/>
      <c r="M805" s="13"/>
      <c r="N805" s="13"/>
      <c r="O805" s="13"/>
      <c r="P805" s="13"/>
      <c r="Q805" s="13"/>
      <c r="R805" s="13"/>
      <c r="U805" s="11"/>
    </row>
    <row r="806">
      <c r="A806" s="8"/>
      <c r="B806" s="19"/>
      <c r="C806" s="19"/>
      <c r="J806" s="13"/>
      <c r="K806" s="13"/>
      <c r="L806" s="13"/>
      <c r="M806" s="13"/>
      <c r="N806" s="13"/>
      <c r="O806" s="13"/>
      <c r="P806" s="13"/>
      <c r="Q806" s="13"/>
      <c r="R806" s="13"/>
      <c r="U806" s="11"/>
    </row>
    <row r="807">
      <c r="A807" s="8"/>
      <c r="B807" s="19"/>
      <c r="C807" s="19"/>
      <c r="J807" s="13"/>
      <c r="K807" s="13"/>
      <c r="L807" s="13"/>
      <c r="M807" s="13"/>
      <c r="N807" s="13"/>
      <c r="O807" s="13"/>
      <c r="P807" s="13"/>
      <c r="Q807" s="13"/>
      <c r="R807" s="13"/>
      <c r="U807" s="11"/>
    </row>
    <row r="808">
      <c r="A808" s="8"/>
      <c r="B808" s="19"/>
      <c r="C808" s="19"/>
      <c r="J808" s="13"/>
      <c r="K808" s="13"/>
      <c r="L808" s="13"/>
      <c r="M808" s="13"/>
      <c r="N808" s="13"/>
      <c r="O808" s="13"/>
      <c r="P808" s="13"/>
      <c r="Q808" s="13"/>
      <c r="R808" s="13"/>
      <c r="U808" s="11"/>
    </row>
    <row r="809">
      <c r="A809" s="8"/>
      <c r="B809" s="19"/>
      <c r="C809" s="19"/>
      <c r="J809" s="13"/>
      <c r="K809" s="13"/>
      <c r="L809" s="13"/>
      <c r="M809" s="13"/>
      <c r="N809" s="13"/>
      <c r="O809" s="13"/>
      <c r="P809" s="13"/>
      <c r="Q809" s="13"/>
      <c r="R809" s="13"/>
      <c r="U809" s="11"/>
    </row>
    <row r="810">
      <c r="A810" s="8"/>
      <c r="B810" s="19"/>
      <c r="C810" s="19"/>
      <c r="J810" s="13"/>
      <c r="K810" s="13"/>
      <c r="L810" s="13"/>
      <c r="M810" s="13"/>
      <c r="N810" s="13"/>
      <c r="O810" s="13"/>
      <c r="P810" s="13"/>
      <c r="Q810" s="13"/>
      <c r="R810" s="13"/>
      <c r="U810" s="11"/>
    </row>
    <row r="811">
      <c r="A811" s="8"/>
      <c r="B811" s="19"/>
      <c r="C811" s="19"/>
      <c r="J811" s="13"/>
      <c r="K811" s="13"/>
      <c r="L811" s="13"/>
      <c r="M811" s="13"/>
      <c r="N811" s="13"/>
      <c r="O811" s="13"/>
      <c r="P811" s="13"/>
      <c r="Q811" s="13"/>
      <c r="R811" s="13"/>
      <c r="U811" s="11"/>
    </row>
    <row r="812">
      <c r="A812" s="8"/>
      <c r="B812" s="19"/>
      <c r="C812" s="19"/>
      <c r="J812" s="13"/>
      <c r="K812" s="13"/>
      <c r="L812" s="13"/>
      <c r="M812" s="13"/>
      <c r="N812" s="13"/>
      <c r="O812" s="13"/>
      <c r="P812" s="13"/>
      <c r="Q812" s="13"/>
      <c r="R812" s="13"/>
      <c r="U812" s="11"/>
    </row>
    <row r="813">
      <c r="A813" s="8"/>
      <c r="B813" s="19"/>
      <c r="C813" s="19"/>
      <c r="J813" s="13"/>
      <c r="K813" s="13"/>
      <c r="L813" s="13"/>
      <c r="M813" s="13"/>
      <c r="N813" s="13"/>
      <c r="O813" s="13"/>
      <c r="P813" s="13"/>
      <c r="Q813" s="13"/>
      <c r="R813" s="13"/>
      <c r="U813" s="11"/>
    </row>
    <row r="814">
      <c r="A814" s="8"/>
      <c r="B814" s="19"/>
      <c r="C814" s="19"/>
      <c r="J814" s="13"/>
      <c r="K814" s="13"/>
      <c r="L814" s="13"/>
      <c r="M814" s="13"/>
      <c r="N814" s="13"/>
      <c r="O814" s="13"/>
      <c r="P814" s="13"/>
      <c r="Q814" s="13"/>
      <c r="R814" s="13"/>
      <c r="U814" s="11"/>
    </row>
    <row r="815">
      <c r="A815" s="8"/>
      <c r="B815" s="19"/>
      <c r="C815" s="19"/>
      <c r="J815" s="13"/>
      <c r="K815" s="13"/>
      <c r="L815" s="13"/>
      <c r="M815" s="13"/>
      <c r="N815" s="13"/>
      <c r="O815" s="13"/>
      <c r="P815" s="13"/>
      <c r="Q815" s="13"/>
      <c r="R815" s="13"/>
      <c r="U815" s="11"/>
    </row>
    <row r="816">
      <c r="A816" s="8"/>
      <c r="B816" s="19"/>
      <c r="C816" s="19"/>
      <c r="J816" s="13"/>
      <c r="K816" s="13"/>
      <c r="L816" s="13"/>
      <c r="M816" s="13"/>
      <c r="N816" s="13"/>
      <c r="O816" s="13"/>
      <c r="P816" s="13"/>
      <c r="Q816" s="13"/>
      <c r="R816" s="13"/>
      <c r="U816" s="11"/>
    </row>
    <row r="817">
      <c r="A817" s="8"/>
      <c r="B817" s="19"/>
      <c r="C817" s="19"/>
      <c r="J817" s="13"/>
      <c r="K817" s="13"/>
      <c r="L817" s="13"/>
      <c r="M817" s="13"/>
      <c r="N817" s="13"/>
      <c r="O817" s="13"/>
      <c r="P817" s="13"/>
      <c r="Q817" s="13"/>
      <c r="R817" s="13"/>
      <c r="U817" s="11"/>
    </row>
    <row r="818">
      <c r="A818" s="8"/>
      <c r="B818" s="19"/>
      <c r="C818" s="19"/>
      <c r="J818" s="13"/>
      <c r="K818" s="13"/>
      <c r="L818" s="13"/>
      <c r="M818" s="13"/>
      <c r="N818" s="13"/>
      <c r="O818" s="13"/>
      <c r="P818" s="13"/>
      <c r="Q818" s="13"/>
      <c r="R818" s="13"/>
      <c r="U818" s="11"/>
    </row>
    <row r="819">
      <c r="A819" s="8"/>
      <c r="B819" s="19"/>
      <c r="C819" s="19"/>
      <c r="J819" s="13"/>
      <c r="K819" s="13"/>
      <c r="L819" s="13"/>
      <c r="M819" s="13"/>
      <c r="N819" s="13"/>
      <c r="O819" s="13"/>
      <c r="P819" s="13"/>
      <c r="Q819" s="13"/>
      <c r="R819" s="13"/>
      <c r="U819" s="11"/>
    </row>
    <row r="820">
      <c r="A820" s="8"/>
      <c r="B820" s="19"/>
      <c r="C820" s="19"/>
      <c r="J820" s="13"/>
      <c r="K820" s="13"/>
      <c r="L820" s="13"/>
      <c r="M820" s="13"/>
      <c r="N820" s="13"/>
      <c r="O820" s="13"/>
      <c r="P820" s="13"/>
      <c r="Q820" s="13"/>
      <c r="R820" s="13"/>
      <c r="U820" s="11"/>
    </row>
    <row r="821">
      <c r="A821" s="8"/>
      <c r="B821" s="19"/>
      <c r="C821" s="19"/>
      <c r="J821" s="13"/>
      <c r="K821" s="13"/>
      <c r="L821" s="13"/>
      <c r="M821" s="13"/>
      <c r="N821" s="13"/>
      <c r="O821" s="13"/>
      <c r="P821" s="13"/>
      <c r="Q821" s="13"/>
      <c r="R821" s="13"/>
      <c r="U821" s="11"/>
    </row>
    <row r="822">
      <c r="A822" s="8"/>
      <c r="B822" s="19"/>
      <c r="C822" s="19"/>
      <c r="J822" s="13"/>
      <c r="K822" s="13"/>
      <c r="L822" s="13"/>
      <c r="M822" s="13"/>
      <c r="N822" s="13"/>
      <c r="O822" s="13"/>
      <c r="P822" s="13"/>
      <c r="Q822" s="13"/>
      <c r="R822" s="13"/>
      <c r="U822" s="11"/>
    </row>
    <row r="823">
      <c r="A823" s="8"/>
      <c r="B823" s="19"/>
      <c r="C823" s="19"/>
      <c r="J823" s="13"/>
      <c r="K823" s="13"/>
      <c r="L823" s="13"/>
      <c r="M823" s="13"/>
      <c r="N823" s="13"/>
      <c r="O823" s="13"/>
      <c r="P823" s="13"/>
      <c r="Q823" s="13"/>
      <c r="R823" s="13"/>
      <c r="U823" s="11"/>
    </row>
    <row r="824">
      <c r="A824" s="8"/>
      <c r="B824" s="19"/>
      <c r="C824" s="19"/>
      <c r="J824" s="13"/>
      <c r="K824" s="13"/>
      <c r="L824" s="13"/>
      <c r="M824" s="13"/>
      <c r="N824" s="13"/>
      <c r="O824" s="13"/>
      <c r="P824" s="13"/>
      <c r="Q824" s="13"/>
      <c r="R824" s="13"/>
      <c r="U824" s="11"/>
    </row>
    <row r="825">
      <c r="A825" s="8"/>
      <c r="B825" s="19"/>
      <c r="C825" s="19"/>
      <c r="J825" s="13"/>
      <c r="K825" s="13"/>
      <c r="L825" s="13"/>
      <c r="M825" s="13"/>
      <c r="N825" s="13"/>
      <c r="O825" s="13"/>
      <c r="P825" s="13"/>
      <c r="Q825" s="13"/>
      <c r="R825" s="13"/>
      <c r="U825" s="11"/>
    </row>
    <row r="826">
      <c r="A826" s="8"/>
      <c r="B826" s="19"/>
      <c r="C826" s="19"/>
      <c r="J826" s="13"/>
      <c r="K826" s="13"/>
      <c r="L826" s="13"/>
      <c r="M826" s="13"/>
      <c r="N826" s="13"/>
      <c r="O826" s="13"/>
      <c r="P826" s="13"/>
      <c r="Q826" s="13"/>
      <c r="R826" s="13"/>
      <c r="U826" s="11"/>
    </row>
    <row r="827">
      <c r="A827" s="8"/>
      <c r="B827" s="19"/>
      <c r="C827" s="19"/>
      <c r="J827" s="13"/>
      <c r="K827" s="13"/>
      <c r="L827" s="13"/>
      <c r="M827" s="13"/>
      <c r="N827" s="13"/>
      <c r="O827" s="13"/>
      <c r="P827" s="13"/>
      <c r="Q827" s="13"/>
      <c r="R827" s="13"/>
      <c r="U827" s="11"/>
    </row>
    <row r="828">
      <c r="A828" s="8"/>
      <c r="B828" s="19"/>
      <c r="C828" s="19"/>
      <c r="J828" s="13"/>
      <c r="K828" s="13"/>
      <c r="L828" s="13"/>
      <c r="M828" s="13"/>
      <c r="N828" s="13"/>
      <c r="O828" s="13"/>
      <c r="P828" s="13"/>
      <c r="Q828" s="13"/>
      <c r="R828" s="13"/>
      <c r="U828" s="11"/>
    </row>
    <row r="829">
      <c r="A829" s="8"/>
      <c r="B829" s="19"/>
      <c r="C829" s="19"/>
      <c r="J829" s="13"/>
      <c r="K829" s="13"/>
      <c r="L829" s="13"/>
      <c r="M829" s="13"/>
      <c r="N829" s="13"/>
      <c r="O829" s="13"/>
      <c r="P829" s="13"/>
      <c r="Q829" s="13"/>
      <c r="R829" s="13"/>
      <c r="U829" s="11"/>
    </row>
    <row r="830">
      <c r="A830" s="8"/>
      <c r="B830" s="19"/>
      <c r="C830" s="19"/>
      <c r="J830" s="13"/>
      <c r="K830" s="13"/>
      <c r="L830" s="13"/>
      <c r="M830" s="13"/>
      <c r="N830" s="13"/>
      <c r="O830" s="13"/>
      <c r="P830" s="13"/>
      <c r="Q830" s="13"/>
      <c r="R830" s="13"/>
      <c r="U830" s="11"/>
    </row>
    <row r="831">
      <c r="A831" s="8"/>
      <c r="B831" s="19"/>
      <c r="C831" s="19"/>
      <c r="J831" s="13"/>
      <c r="K831" s="13"/>
      <c r="L831" s="13"/>
      <c r="M831" s="13"/>
      <c r="N831" s="13"/>
      <c r="O831" s="13"/>
      <c r="P831" s="13"/>
      <c r="Q831" s="13"/>
      <c r="R831" s="13"/>
      <c r="U831" s="11"/>
    </row>
    <row r="832">
      <c r="A832" s="8"/>
      <c r="B832" s="19"/>
      <c r="C832" s="19"/>
      <c r="J832" s="13"/>
      <c r="K832" s="13"/>
      <c r="L832" s="13"/>
      <c r="M832" s="13"/>
      <c r="N832" s="13"/>
      <c r="O832" s="13"/>
      <c r="P832" s="13"/>
      <c r="Q832" s="13"/>
      <c r="R832" s="13"/>
      <c r="U832" s="11"/>
    </row>
    <row r="833">
      <c r="A833" s="8"/>
      <c r="B833" s="19"/>
      <c r="C833" s="19"/>
      <c r="J833" s="13"/>
      <c r="K833" s="13"/>
      <c r="L833" s="13"/>
      <c r="M833" s="13"/>
      <c r="N833" s="13"/>
      <c r="O833" s="13"/>
      <c r="P833" s="13"/>
      <c r="Q833" s="13"/>
      <c r="R833" s="13"/>
      <c r="U833" s="11"/>
    </row>
    <row r="834">
      <c r="A834" s="8"/>
      <c r="B834" s="19"/>
      <c r="C834" s="19"/>
      <c r="J834" s="13"/>
      <c r="K834" s="13"/>
      <c r="L834" s="13"/>
      <c r="M834" s="13"/>
      <c r="N834" s="13"/>
      <c r="O834" s="13"/>
      <c r="P834" s="13"/>
      <c r="Q834" s="13"/>
      <c r="R834" s="13"/>
      <c r="U834" s="11"/>
    </row>
    <row r="835">
      <c r="A835" s="8"/>
      <c r="B835" s="19"/>
      <c r="C835" s="19"/>
      <c r="J835" s="13"/>
      <c r="K835" s="13"/>
      <c r="L835" s="13"/>
      <c r="M835" s="13"/>
      <c r="N835" s="13"/>
      <c r="O835" s="13"/>
      <c r="P835" s="13"/>
      <c r="Q835" s="13"/>
      <c r="R835" s="13"/>
      <c r="U835" s="11"/>
    </row>
    <row r="836">
      <c r="A836" s="8"/>
      <c r="B836" s="19"/>
      <c r="C836" s="19"/>
      <c r="J836" s="13"/>
      <c r="K836" s="13"/>
      <c r="L836" s="13"/>
      <c r="M836" s="13"/>
      <c r="N836" s="13"/>
      <c r="O836" s="13"/>
      <c r="P836" s="13"/>
      <c r="Q836" s="13"/>
      <c r="R836" s="13"/>
      <c r="U836" s="11"/>
    </row>
    <row r="837">
      <c r="A837" s="8"/>
      <c r="B837" s="19"/>
      <c r="C837" s="19"/>
      <c r="J837" s="13"/>
      <c r="K837" s="13"/>
      <c r="L837" s="13"/>
      <c r="M837" s="13"/>
      <c r="N837" s="13"/>
      <c r="O837" s="13"/>
      <c r="P837" s="13"/>
      <c r="Q837" s="13"/>
      <c r="R837" s="13"/>
      <c r="U837" s="11"/>
    </row>
    <row r="838">
      <c r="A838" s="8"/>
      <c r="B838" s="19"/>
      <c r="C838" s="19"/>
      <c r="J838" s="13"/>
      <c r="K838" s="13"/>
      <c r="L838" s="13"/>
      <c r="M838" s="13"/>
      <c r="N838" s="13"/>
      <c r="O838" s="13"/>
      <c r="P838" s="13"/>
      <c r="Q838" s="13"/>
      <c r="R838" s="13"/>
      <c r="U838" s="11"/>
    </row>
    <row r="839">
      <c r="A839" s="8"/>
      <c r="B839" s="19"/>
      <c r="C839" s="19"/>
      <c r="J839" s="13"/>
      <c r="K839" s="13"/>
      <c r="L839" s="13"/>
      <c r="M839" s="13"/>
      <c r="N839" s="13"/>
      <c r="O839" s="13"/>
      <c r="P839" s="13"/>
      <c r="Q839" s="13"/>
      <c r="R839" s="13"/>
      <c r="U839" s="11"/>
    </row>
    <row r="840">
      <c r="A840" s="8"/>
      <c r="B840" s="19"/>
      <c r="C840" s="19"/>
      <c r="J840" s="13"/>
      <c r="K840" s="13"/>
      <c r="L840" s="13"/>
      <c r="M840" s="13"/>
      <c r="N840" s="13"/>
      <c r="O840" s="13"/>
      <c r="P840" s="13"/>
      <c r="Q840" s="13"/>
      <c r="R840" s="13"/>
      <c r="U840" s="11"/>
    </row>
    <row r="841">
      <c r="A841" s="8"/>
      <c r="B841" s="19"/>
      <c r="C841" s="19"/>
      <c r="J841" s="13"/>
      <c r="K841" s="13"/>
      <c r="L841" s="13"/>
      <c r="M841" s="13"/>
      <c r="N841" s="13"/>
      <c r="O841" s="13"/>
      <c r="P841" s="13"/>
      <c r="Q841" s="13"/>
      <c r="R841" s="13"/>
      <c r="U841" s="11"/>
    </row>
    <row r="842">
      <c r="A842" s="8"/>
      <c r="B842" s="19"/>
      <c r="C842" s="19"/>
      <c r="J842" s="13"/>
      <c r="K842" s="13"/>
      <c r="L842" s="13"/>
      <c r="M842" s="13"/>
      <c r="N842" s="13"/>
      <c r="O842" s="13"/>
      <c r="P842" s="13"/>
      <c r="Q842" s="13"/>
      <c r="R842" s="13"/>
      <c r="U842" s="11"/>
    </row>
    <row r="843">
      <c r="A843" s="8"/>
      <c r="B843" s="19"/>
      <c r="C843" s="19"/>
      <c r="J843" s="13"/>
      <c r="K843" s="13"/>
      <c r="L843" s="13"/>
      <c r="M843" s="13"/>
      <c r="N843" s="13"/>
      <c r="O843" s="13"/>
      <c r="P843" s="13"/>
      <c r="Q843" s="13"/>
      <c r="R843" s="13"/>
      <c r="U843" s="11"/>
    </row>
    <row r="844">
      <c r="A844" s="8"/>
      <c r="B844" s="19"/>
      <c r="C844" s="19"/>
      <c r="J844" s="13"/>
      <c r="K844" s="13"/>
      <c r="L844" s="13"/>
      <c r="M844" s="13"/>
      <c r="N844" s="13"/>
      <c r="O844" s="13"/>
      <c r="P844" s="13"/>
      <c r="Q844" s="13"/>
      <c r="R844" s="13"/>
      <c r="U844" s="11"/>
    </row>
    <row r="845">
      <c r="A845" s="8"/>
      <c r="B845" s="19"/>
      <c r="C845" s="19"/>
      <c r="J845" s="13"/>
      <c r="K845" s="13"/>
      <c r="L845" s="13"/>
      <c r="M845" s="13"/>
      <c r="N845" s="13"/>
      <c r="O845" s="13"/>
      <c r="P845" s="13"/>
      <c r="Q845" s="13"/>
      <c r="R845" s="13"/>
      <c r="U845" s="11"/>
    </row>
    <row r="846">
      <c r="A846" s="8"/>
      <c r="B846" s="19"/>
      <c r="C846" s="19"/>
      <c r="J846" s="13"/>
      <c r="K846" s="13"/>
      <c r="L846" s="13"/>
      <c r="M846" s="13"/>
      <c r="N846" s="13"/>
      <c r="O846" s="13"/>
      <c r="P846" s="13"/>
      <c r="Q846" s="13"/>
      <c r="R846" s="13"/>
      <c r="U846" s="11"/>
    </row>
    <row r="847">
      <c r="A847" s="8"/>
      <c r="B847" s="19"/>
      <c r="C847" s="19"/>
      <c r="J847" s="13"/>
      <c r="K847" s="13"/>
      <c r="L847" s="13"/>
      <c r="M847" s="13"/>
      <c r="N847" s="13"/>
      <c r="O847" s="13"/>
      <c r="P847" s="13"/>
      <c r="Q847" s="13"/>
      <c r="R847" s="13"/>
      <c r="U847" s="11"/>
    </row>
    <row r="848">
      <c r="A848" s="8"/>
      <c r="B848" s="19"/>
      <c r="C848" s="19"/>
      <c r="J848" s="13"/>
      <c r="K848" s="13"/>
      <c r="L848" s="13"/>
      <c r="M848" s="13"/>
      <c r="N848" s="13"/>
      <c r="O848" s="13"/>
      <c r="P848" s="13"/>
      <c r="Q848" s="13"/>
      <c r="R848" s="13"/>
      <c r="U848" s="11"/>
    </row>
    <row r="849">
      <c r="A849" s="8"/>
      <c r="B849" s="19"/>
      <c r="C849" s="19"/>
      <c r="J849" s="13"/>
      <c r="K849" s="13"/>
      <c r="L849" s="13"/>
      <c r="M849" s="13"/>
      <c r="N849" s="13"/>
      <c r="O849" s="13"/>
      <c r="P849" s="13"/>
      <c r="Q849" s="13"/>
      <c r="R849" s="13"/>
      <c r="U849" s="11"/>
    </row>
    <row r="850">
      <c r="A850" s="8"/>
      <c r="B850" s="19"/>
      <c r="C850" s="19"/>
      <c r="J850" s="13"/>
      <c r="K850" s="13"/>
      <c r="L850" s="13"/>
      <c r="M850" s="13"/>
      <c r="N850" s="13"/>
      <c r="O850" s="13"/>
      <c r="P850" s="13"/>
      <c r="Q850" s="13"/>
      <c r="R850" s="13"/>
      <c r="U850" s="11"/>
    </row>
    <row r="851">
      <c r="A851" s="8"/>
      <c r="B851" s="19"/>
      <c r="C851" s="19"/>
      <c r="J851" s="13"/>
      <c r="K851" s="13"/>
      <c r="L851" s="13"/>
      <c r="M851" s="13"/>
      <c r="N851" s="13"/>
      <c r="O851" s="13"/>
      <c r="P851" s="13"/>
      <c r="Q851" s="13"/>
      <c r="R851" s="13"/>
      <c r="U851" s="11"/>
    </row>
    <row r="852">
      <c r="A852" s="8"/>
      <c r="B852" s="19"/>
      <c r="C852" s="19"/>
      <c r="J852" s="13"/>
      <c r="K852" s="13"/>
      <c r="L852" s="13"/>
      <c r="M852" s="13"/>
      <c r="N852" s="13"/>
      <c r="O852" s="13"/>
      <c r="P852" s="13"/>
      <c r="Q852" s="13"/>
      <c r="R852" s="13"/>
      <c r="U852" s="11"/>
    </row>
    <row r="853">
      <c r="A853" s="8"/>
      <c r="B853" s="19"/>
      <c r="C853" s="19"/>
      <c r="J853" s="13"/>
      <c r="K853" s="13"/>
      <c r="L853" s="13"/>
      <c r="M853" s="13"/>
      <c r="N853" s="13"/>
      <c r="O853" s="13"/>
      <c r="P853" s="13"/>
      <c r="Q853" s="13"/>
      <c r="R853" s="13"/>
      <c r="U853" s="11"/>
    </row>
    <row r="854">
      <c r="A854" s="8"/>
      <c r="B854" s="19"/>
      <c r="C854" s="19"/>
      <c r="J854" s="13"/>
      <c r="K854" s="13"/>
      <c r="L854" s="13"/>
      <c r="M854" s="13"/>
      <c r="N854" s="13"/>
      <c r="O854" s="13"/>
      <c r="P854" s="13"/>
      <c r="Q854" s="13"/>
      <c r="R854" s="13"/>
      <c r="U854" s="11"/>
    </row>
    <row r="855">
      <c r="A855" s="8"/>
      <c r="B855" s="19"/>
      <c r="C855" s="19"/>
      <c r="J855" s="13"/>
      <c r="K855" s="13"/>
      <c r="L855" s="13"/>
      <c r="M855" s="13"/>
      <c r="N855" s="13"/>
      <c r="O855" s="13"/>
      <c r="P855" s="13"/>
      <c r="Q855" s="13"/>
      <c r="R855" s="13"/>
      <c r="U855" s="11"/>
    </row>
    <row r="856">
      <c r="A856" s="8"/>
      <c r="B856" s="19"/>
      <c r="C856" s="19"/>
      <c r="J856" s="13"/>
      <c r="K856" s="13"/>
      <c r="L856" s="13"/>
      <c r="M856" s="13"/>
      <c r="N856" s="13"/>
      <c r="O856" s="13"/>
      <c r="P856" s="13"/>
      <c r="Q856" s="13"/>
      <c r="R856" s="13"/>
      <c r="U856" s="11"/>
    </row>
    <row r="857">
      <c r="A857" s="8"/>
      <c r="B857" s="19"/>
      <c r="C857" s="19"/>
      <c r="J857" s="13"/>
      <c r="K857" s="13"/>
      <c r="L857" s="13"/>
      <c r="M857" s="13"/>
      <c r="N857" s="13"/>
      <c r="O857" s="13"/>
      <c r="P857" s="13"/>
      <c r="Q857" s="13"/>
      <c r="R857" s="13"/>
      <c r="U857" s="11"/>
    </row>
    <row r="858">
      <c r="A858" s="8"/>
      <c r="B858" s="19"/>
      <c r="C858" s="19"/>
      <c r="J858" s="13"/>
      <c r="K858" s="13"/>
      <c r="L858" s="13"/>
      <c r="M858" s="13"/>
      <c r="N858" s="13"/>
      <c r="O858" s="13"/>
      <c r="P858" s="13"/>
      <c r="Q858" s="13"/>
      <c r="R858" s="13"/>
      <c r="U858" s="11"/>
    </row>
    <row r="859">
      <c r="A859" s="8"/>
      <c r="B859" s="19"/>
      <c r="C859" s="19"/>
      <c r="J859" s="13"/>
      <c r="K859" s="13"/>
      <c r="L859" s="13"/>
      <c r="M859" s="13"/>
      <c r="N859" s="13"/>
      <c r="O859" s="13"/>
      <c r="P859" s="13"/>
      <c r="Q859" s="13"/>
      <c r="R859" s="13"/>
      <c r="U859" s="11"/>
    </row>
    <row r="860">
      <c r="A860" s="8"/>
      <c r="B860" s="19"/>
      <c r="C860" s="19"/>
      <c r="J860" s="13"/>
      <c r="K860" s="13"/>
      <c r="L860" s="13"/>
      <c r="M860" s="13"/>
      <c r="N860" s="13"/>
      <c r="O860" s="13"/>
      <c r="P860" s="13"/>
      <c r="Q860" s="13"/>
      <c r="R860" s="13"/>
      <c r="U860" s="11"/>
    </row>
    <row r="861">
      <c r="A861" s="8"/>
      <c r="B861" s="19"/>
      <c r="C861" s="19"/>
      <c r="J861" s="13"/>
      <c r="K861" s="13"/>
      <c r="L861" s="13"/>
      <c r="M861" s="13"/>
      <c r="N861" s="13"/>
      <c r="O861" s="13"/>
      <c r="P861" s="13"/>
      <c r="Q861" s="13"/>
      <c r="R861" s="13"/>
      <c r="U861" s="11"/>
    </row>
    <row r="862">
      <c r="A862" s="8"/>
      <c r="B862" s="19"/>
      <c r="C862" s="19"/>
      <c r="J862" s="13"/>
      <c r="K862" s="13"/>
      <c r="L862" s="13"/>
      <c r="M862" s="13"/>
      <c r="N862" s="13"/>
      <c r="O862" s="13"/>
      <c r="P862" s="13"/>
      <c r="Q862" s="13"/>
      <c r="R862" s="13"/>
      <c r="U862" s="11"/>
    </row>
    <row r="863">
      <c r="A863" s="8"/>
      <c r="B863" s="19"/>
      <c r="C863" s="19"/>
      <c r="J863" s="13"/>
      <c r="K863" s="13"/>
      <c r="L863" s="13"/>
      <c r="M863" s="13"/>
      <c r="N863" s="13"/>
      <c r="O863" s="13"/>
      <c r="P863" s="13"/>
      <c r="Q863" s="13"/>
      <c r="R863" s="13"/>
      <c r="U863" s="11"/>
    </row>
    <row r="864">
      <c r="A864" s="8"/>
      <c r="B864" s="19"/>
      <c r="C864" s="19"/>
      <c r="J864" s="13"/>
      <c r="K864" s="13"/>
      <c r="L864" s="13"/>
      <c r="M864" s="13"/>
      <c r="N864" s="13"/>
      <c r="O864" s="13"/>
      <c r="P864" s="13"/>
      <c r="Q864" s="13"/>
      <c r="R864" s="13"/>
      <c r="U864" s="11"/>
    </row>
    <row r="865">
      <c r="A865" s="8"/>
      <c r="B865" s="19"/>
      <c r="C865" s="19"/>
      <c r="J865" s="13"/>
      <c r="K865" s="13"/>
      <c r="L865" s="13"/>
      <c r="M865" s="13"/>
      <c r="N865" s="13"/>
      <c r="O865" s="13"/>
      <c r="P865" s="13"/>
      <c r="Q865" s="13"/>
      <c r="R865" s="13"/>
      <c r="U865" s="11"/>
    </row>
    <row r="866">
      <c r="A866" s="8"/>
      <c r="B866" s="19"/>
      <c r="C866" s="19"/>
      <c r="J866" s="13"/>
      <c r="K866" s="13"/>
      <c r="L866" s="13"/>
      <c r="M866" s="13"/>
      <c r="N866" s="13"/>
      <c r="O866" s="13"/>
      <c r="P866" s="13"/>
      <c r="Q866" s="13"/>
      <c r="R866" s="13"/>
      <c r="U866" s="11"/>
    </row>
    <row r="867">
      <c r="A867" s="8"/>
      <c r="B867" s="19"/>
      <c r="C867" s="19"/>
      <c r="J867" s="13"/>
      <c r="K867" s="13"/>
      <c r="L867" s="13"/>
      <c r="M867" s="13"/>
      <c r="N867" s="13"/>
      <c r="O867" s="13"/>
      <c r="P867" s="13"/>
      <c r="Q867" s="13"/>
      <c r="R867" s="13"/>
      <c r="U867" s="11"/>
    </row>
    <row r="868">
      <c r="A868" s="8"/>
      <c r="B868" s="19"/>
      <c r="C868" s="19"/>
      <c r="J868" s="13"/>
      <c r="K868" s="13"/>
      <c r="L868" s="13"/>
      <c r="M868" s="13"/>
      <c r="N868" s="13"/>
      <c r="O868" s="13"/>
      <c r="P868" s="13"/>
      <c r="Q868" s="13"/>
      <c r="R868" s="13"/>
      <c r="U868" s="11"/>
    </row>
    <row r="869">
      <c r="A869" s="8"/>
      <c r="B869" s="19"/>
      <c r="C869" s="19"/>
      <c r="J869" s="13"/>
      <c r="K869" s="13"/>
      <c r="L869" s="13"/>
      <c r="M869" s="13"/>
      <c r="N869" s="13"/>
      <c r="O869" s="13"/>
      <c r="P869" s="13"/>
      <c r="Q869" s="13"/>
      <c r="R869" s="13"/>
      <c r="U869" s="11"/>
    </row>
    <row r="870">
      <c r="A870" s="8"/>
      <c r="B870" s="19"/>
      <c r="C870" s="19"/>
      <c r="J870" s="13"/>
      <c r="K870" s="13"/>
      <c r="L870" s="13"/>
      <c r="M870" s="13"/>
      <c r="N870" s="13"/>
      <c r="O870" s="13"/>
      <c r="P870" s="13"/>
      <c r="Q870" s="13"/>
      <c r="R870" s="13"/>
      <c r="U870" s="11"/>
    </row>
    <row r="871">
      <c r="A871" s="8"/>
      <c r="B871" s="19"/>
      <c r="C871" s="19"/>
      <c r="J871" s="13"/>
      <c r="K871" s="13"/>
      <c r="L871" s="13"/>
      <c r="M871" s="13"/>
      <c r="N871" s="13"/>
      <c r="O871" s="13"/>
      <c r="P871" s="13"/>
      <c r="Q871" s="13"/>
      <c r="R871" s="13"/>
      <c r="U871" s="11"/>
    </row>
    <row r="872">
      <c r="A872" s="8"/>
      <c r="B872" s="19"/>
      <c r="C872" s="19"/>
      <c r="J872" s="13"/>
      <c r="K872" s="13"/>
      <c r="L872" s="13"/>
      <c r="M872" s="13"/>
      <c r="N872" s="13"/>
      <c r="O872" s="13"/>
      <c r="P872" s="13"/>
      <c r="Q872" s="13"/>
      <c r="R872" s="13"/>
      <c r="U872" s="11"/>
    </row>
    <row r="873">
      <c r="A873" s="8"/>
      <c r="B873" s="19"/>
      <c r="C873" s="19"/>
      <c r="J873" s="13"/>
      <c r="K873" s="13"/>
      <c r="L873" s="13"/>
      <c r="M873" s="13"/>
      <c r="N873" s="13"/>
      <c r="O873" s="13"/>
      <c r="P873" s="13"/>
      <c r="Q873" s="13"/>
      <c r="R873" s="13"/>
      <c r="U873" s="11"/>
    </row>
    <row r="874">
      <c r="A874" s="8"/>
      <c r="B874" s="19"/>
      <c r="C874" s="19"/>
      <c r="J874" s="13"/>
      <c r="K874" s="13"/>
      <c r="L874" s="13"/>
      <c r="M874" s="13"/>
      <c r="N874" s="13"/>
      <c r="O874" s="13"/>
      <c r="P874" s="13"/>
      <c r="Q874" s="13"/>
      <c r="R874" s="13"/>
      <c r="U874" s="11"/>
    </row>
    <row r="875">
      <c r="A875" s="8"/>
      <c r="B875" s="19"/>
      <c r="C875" s="19"/>
      <c r="J875" s="13"/>
      <c r="K875" s="13"/>
      <c r="L875" s="13"/>
      <c r="M875" s="13"/>
      <c r="N875" s="13"/>
      <c r="O875" s="13"/>
      <c r="P875" s="13"/>
      <c r="Q875" s="13"/>
      <c r="R875" s="13"/>
      <c r="U875" s="11"/>
    </row>
    <row r="876">
      <c r="A876" s="8"/>
      <c r="B876" s="19"/>
      <c r="C876" s="19"/>
      <c r="J876" s="13"/>
      <c r="K876" s="13"/>
      <c r="L876" s="13"/>
      <c r="M876" s="13"/>
      <c r="N876" s="13"/>
      <c r="O876" s="13"/>
      <c r="P876" s="13"/>
      <c r="Q876" s="13"/>
      <c r="R876" s="13"/>
      <c r="U876" s="11"/>
    </row>
    <row r="877">
      <c r="A877" s="8"/>
      <c r="B877" s="19"/>
      <c r="C877" s="19"/>
      <c r="J877" s="13"/>
      <c r="K877" s="13"/>
      <c r="L877" s="13"/>
      <c r="M877" s="13"/>
      <c r="N877" s="13"/>
      <c r="O877" s="13"/>
      <c r="P877" s="13"/>
      <c r="Q877" s="13"/>
      <c r="R877" s="13"/>
      <c r="U877" s="11"/>
    </row>
    <row r="878">
      <c r="A878" s="8"/>
      <c r="B878" s="19"/>
      <c r="C878" s="19"/>
      <c r="J878" s="13"/>
      <c r="K878" s="13"/>
      <c r="L878" s="13"/>
      <c r="M878" s="13"/>
      <c r="N878" s="13"/>
      <c r="O878" s="13"/>
      <c r="P878" s="13"/>
      <c r="Q878" s="13"/>
      <c r="R878" s="13"/>
      <c r="U878" s="11"/>
    </row>
    <row r="879">
      <c r="A879" s="8"/>
      <c r="B879" s="19"/>
      <c r="C879" s="19"/>
      <c r="J879" s="13"/>
      <c r="K879" s="13"/>
      <c r="L879" s="13"/>
      <c r="M879" s="13"/>
      <c r="N879" s="13"/>
      <c r="O879" s="13"/>
      <c r="P879" s="13"/>
      <c r="Q879" s="13"/>
      <c r="R879" s="13"/>
      <c r="U879" s="11"/>
    </row>
    <row r="880">
      <c r="A880" s="8"/>
      <c r="B880" s="19"/>
      <c r="C880" s="19"/>
      <c r="J880" s="13"/>
      <c r="K880" s="13"/>
      <c r="L880" s="13"/>
      <c r="M880" s="13"/>
      <c r="N880" s="13"/>
      <c r="O880" s="13"/>
      <c r="P880" s="13"/>
      <c r="Q880" s="13"/>
      <c r="R880" s="13"/>
      <c r="U880" s="11"/>
    </row>
    <row r="881">
      <c r="A881" s="8"/>
      <c r="B881" s="19"/>
      <c r="C881" s="19"/>
      <c r="J881" s="13"/>
      <c r="K881" s="13"/>
      <c r="L881" s="13"/>
      <c r="M881" s="13"/>
      <c r="N881" s="13"/>
      <c r="O881" s="13"/>
      <c r="P881" s="13"/>
      <c r="Q881" s="13"/>
      <c r="R881" s="13"/>
      <c r="U881" s="11"/>
    </row>
    <row r="882">
      <c r="A882" s="8"/>
      <c r="B882" s="19"/>
      <c r="C882" s="19"/>
      <c r="J882" s="13"/>
      <c r="K882" s="13"/>
      <c r="L882" s="13"/>
      <c r="M882" s="13"/>
      <c r="N882" s="13"/>
      <c r="O882" s="13"/>
      <c r="P882" s="13"/>
      <c r="Q882" s="13"/>
      <c r="R882" s="13"/>
      <c r="U882" s="11"/>
    </row>
    <row r="883">
      <c r="A883" s="8"/>
      <c r="B883" s="19"/>
      <c r="C883" s="19"/>
      <c r="J883" s="13"/>
      <c r="K883" s="13"/>
      <c r="L883" s="13"/>
      <c r="M883" s="13"/>
      <c r="N883" s="13"/>
      <c r="O883" s="13"/>
      <c r="P883" s="13"/>
      <c r="Q883" s="13"/>
      <c r="R883" s="13"/>
      <c r="U883" s="11"/>
    </row>
    <row r="884">
      <c r="A884" s="8"/>
      <c r="B884" s="19"/>
      <c r="C884" s="19"/>
      <c r="J884" s="13"/>
      <c r="K884" s="13"/>
      <c r="L884" s="13"/>
      <c r="M884" s="13"/>
      <c r="N884" s="13"/>
      <c r="O884" s="13"/>
      <c r="P884" s="13"/>
      <c r="Q884" s="13"/>
      <c r="R884" s="13"/>
      <c r="U884" s="11"/>
    </row>
    <row r="885">
      <c r="A885" s="8"/>
      <c r="B885" s="19"/>
      <c r="C885" s="19"/>
      <c r="J885" s="13"/>
      <c r="K885" s="13"/>
      <c r="L885" s="13"/>
      <c r="M885" s="13"/>
      <c r="N885" s="13"/>
      <c r="O885" s="13"/>
      <c r="P885" s="13"/>
      <c r="Q885" s="13"/>
      <c r="R885" s="13"/>
      <c r="U885" s="11"/>
    </row>
    <row r="886">
      <c r="A886" s="8"/>
      <c r="B886" s="19"/>
      <c r="C886" s="19"/>
      <c r="J886" s="13"/>
      <c r="K886" s="13"/>
      <c r="L886" s="13"/>
      <c r="M886" s="13"/>
      <c r="N886" s="13"/>
      <c r="O886" s="13"/>
      <c r="P886" s="13"/>
      <c r="Q886" s="13"/>
      <c r="R886" s="13"/>
      <c r="U886" s="11"/>
    </row>
    <row r="887">
      <c r="A887" s="8"/>
      <c r="B887" s="19"/>
      <c r="C887" s="19"/>
      <c r="J887" s="13"/>
      <c r="K887" s="13"/>
      <c r="L887" s="13"/>
      <c r="M887" s="13"/>
      <c r="N887" s="13"/>
      <c r="O887" s="13"/>
      <c r="P887" s="13"/>
      <c r="Q887" s="13"/>
      <c r="R887" s="13"/>
      <c r="U887" s="11"/>
    </row>
    <row r="888">
      <c r="A888" s="8"/>
      <c r="B888" s="19"/>
      <c r="C888" s="19"/>
      <c r="J888" s="13"/>
      <c r="K888" s="13"/>
      <c r="L888" s="13"/>
      <c r="M888" s="13"/>
      <c r="N888" s="13"/>
      <c r="O888" s="13"/>
      <c r="P888" s="13"/>
      <c r="Q888" s="13"/>
      <c r="R888" s="13"/>
      <c r="U888" s="11"/>
    </row>
    <row r="889">
      <c r="A889" s="8"/>
      <c r="B889" s="19"/>
      <c r="C889" s="19"/>
      <c r="J889" s="13"/>
      <c r="K889" s="13"/>
      <c r="L889" s="13"/>
      <c r="M889" s="13"/>
      <c r="N889" s="13"/>
      <c r="O889" s="13"/>
      <c r="P889" s="13"/>
      <c r="Q889" s="13"/>
      <c r="R889" s="13"/>
      <c r="U889" s="11"/>
    </row>
    <row r="890">
      <c r="A890" s="8"/>
      <c r="B890" s="19"/>
      <c r="C890" s="19"/>
      <c r="J890" s="13"/>
      <c r="K890" s="13"/>
      <c r="L890" s="13"/>
      <c r="M890" s="13"/>
      <c r="N890" s="13"/>
      <c r="O890" s="13"/>
      <c r="P890" s="13"/>
      <c r="Q890" s="13"/>
      <c r="R890" s="13"/>
      <c r="U890" s="11"/>
    </row>
    <row r="891">
      <c r="A891" s="8"/>
      <c r="B891" s="19"/>
      <c r="C891" s="19"/>
      <c r="J891" s="13"/>
      <c r="K891" s="13"/>
      <c r="L891" s="13"/>
      <c r="M891" s="13"/>
      <c r="N891" s="13"/>
      <c r="O891" s="13"/>
      <c r="P891" s="13"/>
      <c r="Q891" s="13"/>
      <c r="R891" s="13"/>
      <c r="U891" s="11"/>
    </row>
    <row r="892">
      <c r="A892" s="8"/>
      <c r="B892" s="19"/>
      <c r="C892" s="19"/>
      <c r="J892" s="13"/>
      <c r="K892" s="13"/>
      <c r="L892" s="13"/>
      <c r="M892" s="13"/>
      <c r="N892" s="13"/>
      <c r="O892" s="13"/>
      <c r="P892" s="13"/>
      <c r="Q892" s="13"/>
      <c r="R892" s="13"/>
      <c r="U892" s="11"/>
    </row>
    <row r="893">
      <c r="A893" s="8"/>
      <c r="B893" s="19"/>
      <c r="C893" s="19"/>
      <c r="J893" s="13"/>
      <c r="K893" s="13"/>
      <c r="L893" s="13"/>
      <c r="M893" s="13"/>
      <c r="N893" s="13"/>
      <c r="O893" s="13"/>
      <c r="P893" s="13"/>
      <c r="Q893" s="13"/>
      <c r="R893" s="13"/>
      <c r="U893" s="11"/>
    </row>
    <row r="894">
      <c r="A894" s="8"/>
      <c r="B894" s="19"/>
      <c r="C894" s="19"/>
      <c r="J894" s="13"/>
      <c r="K894" s="13"/>
      <c r="L894" s="13"/>
      <c r="M894" s="13"/>
      <c r="N894" s="13"/>
      <c r="O894" s="13"/>
      <c r="P894" s="13"/>
      <c r="Q894" s="13"/>
      <c r="R894" s="13"/>
      <c r="U894" s="11"/>
    </row>
    <row r="895">
      <c r="A895" s="8"/>
      <c r="B895" s="19"/>
      <c r="C895" s="19"/>
      <c r="J895" s="13"/>
      <c r="K895" s="13"/>
      <c r="L895" s="13"/>
      <c r="M895" s="13"/>
      <c r="N895" s="13"/>
      <c r="O895" s="13"/>
      <c r="P895" s="13"/>
      <c r="Q895" s="13"/>
      <c r="R895" s="13"/>
      <c r="U895" s="11"/>
    </row>
    <row r="896">
      <c r="A896" s="8"/>
      <c r="B896" s="19"/>
      <c r="C896" s="19"/>
      <c r="J896" s="13"/>
      <c r="K896" s="13"/>
      <c r="L896" s="13"/>
      <c r="M896" s="13"/>
      <c r="N896" s="13"/>
      <c r="O896" s="13"/>
      <c r="P896" s="13"/>
      <c r="Q896" s="13"/>
      <c r="R896" s="13"/>
      <c r="U896" s="11"/>
    </row>
    <row r="897">
      <c r="A897" s="8"/>
      <c r="B897" s="19"/>
      <c r="C897" s="19"/>
      <c r="J897" s="13"/>
      <c r="K897" s="13"/>
      <c r="L897" s="13"/>
      <c r="M897" s="13"/>
      <c r="N897" s="13"/>
      <c r="O897" s="13"/>
      <c r="P897" s="13"/>
      <c r="Q897" s="13"/>
      <c r="R897" s="13"/>
      <c r="U897" s="11"/>
    </row>
    <row r="898">
      <c r="A898" s="8"/>
      <c r="B898" s="19"/>
      <c r="C898" s="19"/>
      <c r="J898" s="13"/>
      <c r="K898" s="13"/>
      <c r="L898" s="13"/>
      <c r="M898" s="13"/>
      <c r="N898" s="13"/>
      <c r="O898" s="13"/>
      <c r="P898" s="13"/>
      <c r="Q898" s="13"/>
      <c r="R898" s="13"/>
      <c r="U898" s="11"/>
    </row>
    <row r="899">
      <c r="A899" s="8"/>
      <c r="B899" s="19"/>
      <c r="C899" s="19"/>
      <c r="J899" s="13"/>
      <c r="K899" s="13"/>
      <c r="L899" s="13"/>
      <c r="M899" s="13"/>
      <c r="N899" s="13"/>
      <c r="O899" s="13"/>
      <c r="P899" s="13"/>
      <c r="Q899" s="13"/>
      <c r="R899" s="13"/>
      <c r="U899" s="11"/>
    </row>
    <row r="900">
      <c r="A900" s="8"/>
      <c r="B900" s="19"/>
      <c r="C900" s="19"/>
      <c r="J900" s="13"/>
      <c r="K900" s="13"/>
      <c r="L900" s="13"/>
      <c r="M900" s="13"/>
      <c r="N900" s="13"/>
      <c r="O900" s="13"/>
      <c r="P900" s="13"/>
      <c r="Q900" s="13"/>
      <c r="R900" s="13"/>
      <c r="U900" s="11"/>
    </row>
    <row r="901">
      <c r="A901" s="8"/>
      <c r="B901" s="19"/>
      <c r="C901" s="19"/>
      <c r="J901" s="13"/>
      <c r="K901" s="13"/>
      <c r="L901" s="13"/>
      <c r="M901" s="13"/>
      <c r="N901" s="13"/>
      <c r="O901" s="13"/>
      <c r="P901" s="13"/>
      <c r="Q901" s="13"/>
      <c r="R901" s="13"/>
      <c r="U901" s="11"/>
    </row>
    <row r="902">
      <c r="A902" s="8"/>
      <c r="B902" s="19"/>
      <c r="C902" s="19"/>
      <c r="J902" s="13"/>
      <c r="K902" s="13"/>
      <c r="L902" s="13"/>
      <c r="M902" s="13"/>
      <c r="N902" s="13"/>
      <c r="O902" s="13"/>
      <c r="P902" s="13"/>
      <c r="Q902" s="13"/>
      <c r="R902" s="13"/>
      <c r="U902" s="11"/>
    </row>
    <row r="903">
      <c r="A903" s="8"/>
      <c r="B903" s="19"/>
      <c r="C903" s="19"/>
      <c r="J903" s="13"/>
      <c r="K903" s="13"/>
      <c r="L903" s="13"/>
      <c r="M903" s="13"/>
      <c r="N903" s="13"/>
      <c r="O903" s="13"/>
      <c r="P903" s="13"/>
      <c r="Q903" s="13"/>
      <c r="R903" s="13"/>
      <c r="U903" s="11"/>
    </row>
    <row r="904">
      <c r="A904" s="8"/>
      <c r="B904" s="19"/>
      <c r="C904" s="19"/>
      <c r="J904" s="13"/>
      <c r="K904" s="13"/>
      <c r="L904" s="13"/>
      <c r="M904" s="13"/>
      <c r="N904" s="13"/>
      <c r="O904" s="13"/>
      <c r="P904" s="13"/>
      <c r="Q904" s="13"/>
      <c r="R904" s="13"/>
      <c r="U904" s="11"/>
    </row>
    <row r="905">
      <c r="A905" s="8"/>
      <c r="B905" s="19"/>
      <c r="C905" s="19"/>
      <c r="J905" s="13"/>
      <c r="K905" s="13"/>
      <c r="L905" s="13"/>
      <c r="M905" s="13"/>
      <c r="N905" s="13"/>
      <c r="O905" s="13"/>
      <c r="P905" s="13"/>
      <c r="Q905" s="13"/>
      <c r="R905" s="13"/>
      <c r="U905" s="11"/>
    </row>
    <row r="906">
      <c r="A906" s="8"/>
      <c r="B906" s="19"/>
      <c r="C906" s="19"/>
      <c r="J906" s="13"/>
      <c r="K906" s="13"/>
      <c r="L906" s="13"/>
      <c r="M906" s="13"/>
      <c r="N906" s="13"/>
      <c r="O906" s="13"/>
      <c r="P906" s="13"/>
      <c r="Q906" s="13"/>
      <c r="R906" s="13"/>
      <c r="U906" s="11"/>
    </row>
    <row r="907">
      <c r="A907" s="8"/>
      <c r="B907" s="19"/>
      <c r="C907" s="19"/>
      <c r="J907" s="13"/>
      <c r="K907" s="13"/>
      <c r="L907" s="13"/>
      <c r="M907" s="13"/>
      <c r="N907" s="13"/>
      <c r="O907" s="13"/>
      <c r="P907" s="13"/>
      <c r="Q907" s="13"/>
      <c r="R907" s="13"/>
      <c r="U907" s="11"/>
    </row>
    <row r="908">
      <c r="A908" s="8"/>
      <c r="B908" s="19"/>
      <c r="C908" s="19"/>
      <c r="J908" s="13"/>
      <c r="K908" s="13"/>
      <c r="L908" s="13"/>
      <c r="M908" s="13"/>
      <c r="N908" s="13"/>
      <c r="O908" s="13"/>
      <c r="P908" s="13"/>
      <c r="Q908" s="13"/>
      <c r="R908" s="13"/>
      <c r="U908" s="11"/>
    </row>
    <row r="909">
      <c r="A909" s="8"/>
      <c r="B909" s="19"/>
      <c r="C909" s="19"/>
      <c r="J909" s="13"/>
      <c r="K909" s="13"/>
      <c r="L909" s="13"/>
      <c r="M909" s="13"/>
      <c r="N909" s="13"/>
      <c r="O909" s="13"/>
      <c r="P909" s="13"/>
      <c r="Q909" s="13"/>
      <c r="R909" s="13"/>
      <c r="U909" s="11"/>
    </row>
    <row r="910">
      <c r="A910" s="8"/>
      <c r="B910" s="19"/>
      <c r="C910" s="19"/>
      <c r="J910" s="13"/>
      <c r="K910" s="13"/>
      <c r="L910" s="13"/>
      <c r="M910" s="13"/>
      <c r="N910" s="13"/>
      <c r="O910" s="13"/>
      <c r="P910" s="13"/>
      <c r="Q910" s="13"/>
      <c r="R910" s="13"/>
      <c r="U910" s="11"/>
    </row>
    <row r="911">
      <c r="A911" s="8"/>
      <c r="B911" s="19"/>
      <c r="C911" s="19"/>
      <c r="J911" s="13"/>
      <c r="K911" s="13"/>
      <c r="L911" s="13"/>
      <c r="M911" s="13"/>
      <c r="N911" s="13"/>
      <c r="O911" s="13"/>
      <c r="P911" s="13"/>
      <c r="Q911" s="13"/>
      <c r="R911" s="13"/>
      <c r="U911" s="11"/>
    </row>
    <row r="912">
      <c r="A912" s="8"/>
      <c r="B912" s="19"/>
      <c r="C912" s="19"/>
      <c r="J912" s="13"/>
      <c r="K912" s="13"/>
      <c r="L912" s="13"/>
      <c r="M912" s="13"/>
      <c r="N912" s="13"/>
      <c r="O912" s="13"/>
      <c r="P912" s="13"/>
      <c r="Q912" s="13"/>
      <c r="R912" s="13"/>
      <c r="U912" s="11"/>
    </row>
    <row r="913">
      <c r="A913" s="8"/>
      <c r="B913" s="19"/>
      <c r="C913" s="19"/>
      <c r="J913" s="13"/>
      <c r="K913" s="13"/>
      <c r="L913" s="13"/>
      <c r="M913" s="13"/>
      <c r="N913" s="13"/>
      <c r="O913" s="13"/>
      <c r="P913" s="13"/>
      <c r="Q913" s="13"/>
      <c r="R913" s="13"/>
      <c r="U913" s="11"/>
    </row>
    <row r="914">
      <c r="A914" s="8"/>
      <c r="B914" s="19"/>
      <c r="C914" s="19"/>
      <c r="J914" s="13"/>
      <c r="K914" s="13"/>
      <c r="L914" s="13"/>
      <c r="M914" s="13"/>
      <c r="N914" s="13"/>
      <c r="O914" s="13"/>
      <c r="P914" s="13"/>
      <c r="Q914" s="13"/>
      <c r="R914" s="13"/>
      <c r="U914" s="11"/>
    </row>
    <row r="915">
      <c r="A915" s="8"/>
      <c r="B915" s="19"/>
      <c r="C915" s="19"/>
      <c r="J915" s="13"/>
      <c r="K915" s="13"/>
      <c r="L915" s="13"/>
      <c r="M915" s="13"/>
      <c r="N915" s="13"/>
      <c r="O915" s="13"/>
      <c r="P915" s="13"/>
      <c r="Q915" s="13"/>
      <c r="R915" s="13"/>
      <c r="U915" s="11"/>
    </row>
    <row r="916">
      <c r="A916" s="8"/>
      <c r="B916" s="19"/>
      <c r="C916" s="19"/>
      <c r="J916" s="13"/>
      <c r="K916" s="13"/>
      <c r="L916" s="13"/>
      <c r="M916" s="13"/>
      <c r="N916" s="13"/>
      <c r="O916" s="13"/>
      <c r="P916" s="13"/>
      <c r="Q916" s="13"/>
      <c r="R916" s="13"/>
      <c r="U916" s="11"/>
    </row>
    <row r="917">
      <c r="A917" s="8"/>
      <c r="B917" s="19"/>
      <c r="C917" s="19"/>
      <c r="J917" s="13"/>
      <c r="K917" s="13"/>
      <c r="L917" s="13"/>
      <c r="M917" s="13"/>
      <c r="N917" s="13"/>
      <c r="O917" s="13"/>
      <c r="P917" s="13"/>
      <c r="Q917" s="13"/>
      <c r="R917" s="13"/>
      <c r="U917" s="11"/>
    </row>
    <row r="918">
      <c r="A918" s="8"/>
      <c r="B918" s="19"/>
      <c r="C918" s="19"/>
      <c r="J918" s="13"/>
      <c r="K918" s="13"/>
      <c r="L918" s="13"/>
      <c r="M918" s="13"/>
      <c r="N918" s="13"/>
      <c r="O918" s="13"/>
      <c r="P918" s="13"/>
      <c r="Q918" s="13"/>
      <c r="R918" s="13"/>
      <c r="U918" s="11"/>
    </row>
    <row r="919">
      <c r="A919" s="8"/>
      <c r="B919" s="19"/>
      <c r="C919" s="19"/>
      <c r="J919" s="13"/>
      <c r="K919" s="13"/>
      <c r="L919" s="13"/>
      <c r="M919" s="13"/>
      <c r="N919" s="13"/>
      <c r="O919" s="13"/>
      <c r="P919" s="13"/>
      <c r="Q919" s="13"/>
      <c r="R919" s="13"/>
      <c r="U919" s="11"/>
    </row>
    <row r="920">
      <c r="A920" s="8"/>
      <c r="B920" s="19"/>
      <c r="C920" s="19"/>
      <c r="J920" s="13"/>
      <c r="K920" s="13"/>
      <c r="L920" s="13"/>
      <c r="M920" s="13"/>
      <c r="N920" s="13"/>
      <c r="O920" s="13"/>
      <c r="P920" s="13"/>
      <c r="Q920" s="13"/>
      <c r="R920" s="13"/>
      <c r="U920" s="11"/>
    </row>
    <row r="921">
      <c r="A921" s="8"/>
      <c r="B921" s="19"/>
      <c r="C921" s="19"/>
      <c r="J921" s="13"/>
      <c r="K921" s="13"/>
      <c r="L921" s="13"/>
      <c r="M921" s="13"/>
      <c r="N921" s="13"/>
      <c r="O921" s="13"/>
      <c r="P921" s="13"/>
      <c r="Q921" s="13"/>
      <c r="R921" s="13"/>
      <c r="U921" s="11"/>
    </row>
    <row r="922">
      <c r="A922" s="8"/>
      <c r="B922" s="19"/>
      <c r="C922" s="19"/>
      <c r="J922" s="13"/>
      <c r="K922" s="13"/>
      <c r="L922" s="13"/>
      <c r="M922" s="13"/>
      <c r="N922" s="13"/>
      <c r="O922" s="13"/>
      <c r="P922" s="13"/>
      <c r="Q922" s="13"/>
      <c r="R922" s="13"/>
      <c r="U922" s="11"/>
    </row>
    <row r="923">
      <c r="A923" s="8"/>
      <c r="B923" s="19"/>
      <c r="C923" s="19"/>
      <c r="J923" s="13"/>
      <c r="K923" s="13"/>
      <c r="L923" s="13"/>
      <c r="M923" s="13"/>
      <c r="N923" s="13"/>
      <c r="O923" s="13"/>
      <c r="P923" s="13"/>
      <c r="Q923" s="13"/>
      <c r="R923" s="13"/>
      <c r="U923" s="11"/>
    </row>
    <row r="924">
      <c r="A924" s="8"/>
      <c r="B924" s="19"/>
      <c r="C924" s="19"/>
      <c r="J924" s="13"/>
      <c r="K924" s="13"/>
      <c r="L924" s="13"/>
      <c r="M924" s="13"/>
      <c r="N924" s="13"/>
      <c r="O924" s="13"/>
      <c r="P924" s="13"/>
      <c r="Q924" s="13"/>
      <c r="R924" s="13"/>
      <c r="U924" s="11"/>
    </row>
    <row r="925">
      <c r="A925" s="8"/>
      <c r="B925" s="19"/>
      <c r="C925" s="19"/>
      <c r="J925" s="13"/>
      <c r="K925" s="13"/>
      <c r="L925" s="13"/>
      <c r="M925" s="13"/>
      <c r="N925" s="13"/>
      <c r="O925" s="13"/>
      <c r="P925" s="13"/>
      <c r="Q925" s="13"/>
      <c r="R925" s="13"/>
      <c r="U925" s="11"/>
    </row>
    <row r="926">
      <c r="A926" s="8"/>
      <c r="B926" s="19"/>
      <c r="C926" s="19"/>
      <c r="J926" s="13"/>
      <c r="K926" s="13"/>
      <c r="L926" s="13"/>
      <c r="M926" s="13"/>
      <c r="N926" s="13"/>
      <c r="O926" s="13"/>
      <c r="P926" s="13"/>
      <c r="Q926" s="13"/>
      <c r="R926" s="13"/>
      <c r="U926" s="11"/>
    </row>
    <row r="927">
      <c r="A927" s="8"/>
      <c r="B927" s="19"/>
      <c r="C927" s="19"/>
      <c r="J927" s="13"/>
      <c r="K927" s="13"/>
      <c r="L927" s="13"/>
      <c r="M927" s="13"/>
      <c r="N927" s="13"/>
      <c r="O927" s="13"/>
      <c r="P927" s="13"/>
      <c r="Q927" s="13"/>
      <c r="R927" s="13"/>
      <c r="U927" s="11"/>
    </row>
    <row r="928">
      <c r="A928" s="8"/>
      <c r="B928" s="19"/>
      <c r="C928" s="19"/>
      <c r="J928" s="13"/>
      <c r="K928" s="13"/>
      <c r="L928" s="13"/>
      <c r="M928" s="13"/>
      <c r="N928" s="13"/>
      <c r="O928" s="13"/>
      <c r="P928" s="13"/>
      <c r="Q928" s="13"/>
      <c r="R928" s="13"/>
      <c r="U928" s="11"/>
    </row>
    <row r="929">
      <c r="A929" s="8"/>
      <c r="B929" s="19"/>
      <c r="C929" s="19"/>
      <c r="J929" s="13"/>
      <c r="K929" s="13"/>
      <c r="L929" s="13"/>
      <c r="M929" s="13"/>
      <c r="N929" s="13"/>
      <c r="O929" s="13"/>
      <c r="P929" s="13"/>
      <c r="Q929" s="13"/>
      <c r="R929" s="13"/>
      <c r="U929" s="11"/>
    </row>
    <row r="930">
      <c r="A930" s="8"/>
      <c r="B930" s="19"/>
      <c r="C930" s="19"/>
      <c r="J930" s="13"/>
      <c r="K930" s="13"/>
      <c r="L930" s="13"/>
      <c r="M930" s="13"/>
      <c r="N930" s="13"/>
      <c r="O930" s="13"/>
      <c r="P930" s="13"/>
      <c r="Q930" s="13"/>
      <c r="R930" s="13"/>
      <c r="U930" s="11"/>
    </row>
    <row r="931">
      <c r="A931" s="8"/>
      <c r="B931" s="19"/>
      <c r="C931" s="19"/>
      <c r="J931" s="13"/>
      <c r="K931" s="13"/>
      <c r="L931" s="13"/>
      <c r="M931" s="13"/>
      <c r="N931" s="13"/>
      <c r="O931" s="13"/>
      <c r="P931" s="13"/>
      <c r="Q931" s="13"/>
      <c r="R931" s="13"/>
      <c r="U931" s="11"/>
    </row>
    <row r="932">
      <c r="A932" s="8"/>
      <c r="B932" s="19"/>
      <c r="C932" s="19"/>
      <c r="J932" s="13"/>
      <c r="K932" s="13"/>
      <c r="L932" s="13"/>
      <c r="M932" s="13"/>
      <c r="N932" s="13"/>
      <c r="O932" s="13"/>
      <c r="P932" s="13"/>
      <c r="Q932" s="13"/>
      <c r="R932" s="13"/>
      <c r="U932" s="11"/>
    </row>
    <row r="933">
      <c r="A933" s="8"/>
      <c r="B933" s="19"/>
      <c r="C933" s="19"/>
      <c r="J933" s="13"/>
      <c r="K933" s="13"/>
      <c r="L933" s="13"/>
      <c r="M933" s="13"/>
      <c r="N933" s="13"/>
      <c r="O933" s="13"/>
      <c r="P933" s="13"/>
      <c r="Q933" s="13"/>
      <c r="R933" s="13"/>
      <c r="U933" s="11"/>
    </row>
    <row r="934">
      <c r="A934" s="8"/>
      <c r="B934" s="19"/>
      <c r="C934" s="19"/>
      <c r="J934" s="13"/>
      <c r="K934" s="13"/>
      <c r="L934" s="13"/>
      <c r="M934" s="13"/>
      <c r="N934" s="13"/>
      <c r="O934" s="13"/>
      <c r="P934" s="13"/>
      <c r="Q934" s="13"/>
      <c r="R934" s="13"/>
      <c r="U934" s="11"/>
    </row>
    <row r="935">
      <c r="A935" s="8"/>
      <c r="B935" s="19"/>
      <c r="C935" s="19"/>
      <c r="J935" s="13"/>
      <c r="K935" s="13"/>
      <c r="L935" s="13"/>
      <c r="M935" s="13"/>
      <c r="N935" s="13"/>
      <c r="O935" s="13"/>
      <c r="P935" s="13"/>
      <c r="Q935" s="13"/>
      <c r="R935" s="13"/>
      <c r="U935" s="11"/>
    </row>
    <row r="936">
      <c r="A936" s="8"/>
      <c r="B936" s="19"/>
      <c r="C936" s="19"/>
      <c r="J936" s="13"/>
      <c r="K936" s="13"/>
      <c r="L936" s="13"/>
      <c r="M936" s="13"/>
      <c r="N936" s="13"/>
      <c r="O936" s="13"/>
      <c r="P936" s="13"/>
      <c r="Q936" s="13"/>
      <c r="R936" s="13"/>
      <c r="U936" s="11"/>
    </row>
    <row r="937">
      <c r="A937" s="8"/>
      <c r="B937" s="19"/>
      <c r="C937" s="19"/>
      <c r="J937" s="13"/>
      <c r="K937" s="13"/>
      <c r="L937" s="13"/>
      <c r="M937" s="13"/>
      <c r="N937" s="13"/>
      <c r="O937" s="13"/>
      <c r="P937" s="13"/>
      <c r="Q937" s="13"/>
      <c r="R937" s="13"/>
      <c r="U937" s="11"/>
    </row>
    <row r="938">
      <c r="A938" s="8"/>
      <c r="B938" s="19"/>
      <c r="C938" s="19"/>
      <c r="J938" s="13"/>
      <c r="K938" s="13"/>
      <c r="L938" s="13"/>
      <c r="M938" s="13"/>
      <c r="N938" s="13"/>
      <c r="O938" s="13"/>
      <c r="P938" s="13"/>
      <c r="Q938" s="13"/>
      <c r="R938" s="13"/>
      <c r="U938" s="11"/>
    </row>
    <row r="939">
      <c r="A939" s="8"/>
      <c r="B939" s="19"/>
      <c r="C939" s="19"/>
      <c r="J939" s="13"/>
      <c r="K939" s="13"/>
      <c r="L939" s="13"/>
      <c r="M939" s="13"/>
      <c r="N939" s="13"/>
      <c r="O939" s="13"/>
      <c r="P939" s="13"/>
      <c r="Q939" s="13"/>
      <c r="R939" s="13"/>
      <c r="U939" s="11"/>
    </row>
    <row r="940">
      <c r="A940" s="8"/>
      <c r="B940" s="19"/>
      <c r="C940" s="19"/>
      <c r="J940" s="13"/>
      <c r="K940" s="13"/>
      <c r="L940" s="13"/>
      <c r="M940" s="13"/>
      <c r="N940" s="13"/>
      <c r="O940" s="13"/>
      <c r="P940" s="13"/>
      <c r="Q940" s="13"/>
      <c r="R940" s="13"/>
      <c r="U940" s="11"/>
    </row>
    <row r="941">
      <c r="A941" s="8"/>
      <c r="B941" s="19"/>
      <c r="C941" s="19"/>
      <c r="J941" s="13"/>
      <c r="K941" s="13"/>
      <c r="L941" s="13"/>
      <c r="M941" s="13"/>
      <c r="N941" s="13"/>
      <c r="O941" s="13"/>
      <c r="P941" s="13"/>
      <c r="Q941" s="13"/>
      <c r="R941" s="13"/>
      <c r="U941" s="11"/>
    </row>
    <row r="942">
      <c r="A942" s="8"/>
      <c r="B942" s="19"/>
      <c r="C942" s="19"/>
      <c r="J942" s="13"/>
      <c r="K942" s="13"/>
      <c r="L942" s="13"/>
      <c r="M942" s="13"/>
      <c r="N942" s="13"/>
      <c r="O942" s="13"/>
      <c r="P942" s="13"/>
      <c r="Q942" s="13"/>
      <c r="R942" s="13"/>
      <c r="U942" s="11"/>
    </row>
    <row r="943">
      <c r="A943" s="8"/>
      <c r="B943" s="19"/>
      <c r="C943" s="19"/>
      <c r="J943" s="13"/>
      <c r="K943" s="13"/>
      <c r="L943" s="13"/>
      <c r="M943" s="13"/>
      <c r="N943" s="13"/>
      <c r="O943" s="13"/>
      <c r="P943" s="13"/>
      <c r="Q943" s="13"/>
      <c r="R943" s="13"/>
      <c r="U943" s="11"/>
    </row>
    <row r="944">
      <c r="A944" s="8"/>
      <c r="B944" s="19"/>
      <c r="C944" s="19"/>
      <c r="J944" s="13"/>
      <c r="K944" s="13"/>
      <c r="L944" s="13"/>
      <c r="M944" s="13"/>
      <c r="N944" s="13"/>
      <c r="O944" s="13"/>
      <c r="P944" s="13"/>
      <c r="Q944" s="13"/>
      <c r="R944" s="13"/>
      <c r="U944" s="11"/>
    </row>
    <row r="945">
      <c r="A945" s="8"/>
      <c r="B945" s="19"/>
      <c r="C945" s="19"/>
      <c r="J945" s="13"/>
      <c r="K945" s="13"/>
      <c r="L945" s="13"/>
      <c r="M945" s="13"/>
      <c r="N945" s="13"/>
      <c r="O945" s="13"/>
      <c r="P945" s="13"/>
      <c r="Q945" s="13"/>
      <c r="R945" s="13"/>
      <c r="U945" s="11"/>
    </row>
    <row r="946">
      <c r="A946" s="8"/>
      <c r="B946" s="19"/>
      <c r="C946" s="19"/>
      <c r="J946" s="13"/>
      <c r="K946" s="13"/>
      <c r="L946" s="13"/>
      <c r="M946" s="13"/>
      <c r="N946" s="13"/>
      <c r="O946" s="13"/>
      <c r="P946" s="13"/>
      <c r="Q946" s="13"/>
      <c r="R946" s="13"/>
      <c r="U946" s="11"/>
    </row>
    <row r="947">
      <c r="A947" s="8"/>
      <c r="B947" s="19"/>
      <c r="C947" s="19"/>
      <c r="J947" s="13"/>
      <c r="K947" s="13"/>
      <c r="L947" s="13"/>
      <c r="M947" s="13"/>
      <c r="N947" s="13"/>
      <c r="O947" s="13"/>
      <c r="P947" s="13"/>
      <c r="Q947" s="13"/>
      <c r="R947" s="13"/>
      <c r="U947" s="11"/>
    </row>
    <row r="948">
      <c r="A948" s="8"/>
      <c r="B948" s="19"/>
      <c r="C948" s="19"/>
      <c r="J948" s="13"/>
      <c r="K948" s="13"/>
      <c r="L948" s="13"/>
      <c r="M948" s="13"/>
      <c r="N948" s="13"/>
      <c r="O948" s="13"/>
      <c r="P948" s="13"/>
      <c r="Q948" s="13"/>
      <c r="R948" s="13"/>
      <c r="U948" s="11"/>
    </row>
    <row r="949">
      <c r="A949" s="8"/>
      <c r="B949" s="19"/>
      <c r="C949" s="19"/>
      <c r="J949" s="13"/>
      <c r="K949" s="13"/>
      <c r="L949" s="13"/>
      <c r="M949" s="13"/>
      <c r="N949" s="13"/>
      <c r="O949" s="13"/>
      <c r="P949" s="13"/>
      <c r="Q949" s="13"/>
      <c r="R949" s="13"/>
      <c r="U949" s="11"/>
    </row>
    <row r="950">
      <c r="A950" s="8"/>
      <c r="B950" s="19"/>
      <c r="C950" s="19"/>
      <c r="J950" s="13"/>
      <c r="K950" s="13"/>
      <c r="L950" s="13"/>
      <c r="M950" s="13"/>
      <c r="N950" s="13"/>
      <c r="O950" s="13"/>
      <c r="P950" s="13"/>
      <c r="Q950" s="13"/>
      <c r="R950" s="13"/>
      <c r="U950" s="11"/>
    </row>
    <row r="951">
      <c r="A951" s="8"/>
      <c r="B951" s="19"/>
      <c r="C951" s="19"/>
      <c r="J951" s="13"/>
      <c r="K951" s="13"/>
      <c r="L951" s="13"/>
      <c r="M951" s="13"/>
      <c r="N951" s="13"/>
      <c r="O951" s="13"/>
      <c r="P951" s="13"/>
      <c r="Q951" s="13"/>
      <c r="R951" s="13"/>
      <c r="U951" s="11"/>
    </row>
    <row r="952">
      <c r="A952" s="8"/>
      <c r="B952" s="19"/>
      <c r="C952" s="19"/>
      <c r="J952" s="13"/>
      <c r="K952" s="13"/>
      <c r="L952" s="13"/>
      <c r="M952" s="13"/>
      <c r="N952" s="13"/>
      <c r="O952" s="13"/>
      <c r="P952" s="13"/>
      <c r="Q952" s="13"/>
      <c r="R952" s="13"/>
      <c r="U952" s="11"/>
    </row>
    <row r="953">
      <c r="A953" s="8"/>
      <c r="B953" s="19"/>
      <c r="C953" s="19"/>
      <c r="J953" s="13"/>
      <c r="K953" s="13"/>
      <c r="L953" s="13"/>
      <c r="M953" s="13"/>
      <c r="N953" s="13"/>
      <c r="O953" s="13"/>
      <c r="P953" s="13"/>
      <c r="Q953" s="13"/>
      <c r="R953" s="13"/>
      <c r="U953" s="11"/>
    </row>
    <row r="954">
      <c r="A954" s="8"/>
      <c r="B954" s="19"/>
      <c r="C954" s="19"/>
      <c r="J954" s="13"/>
      <c r="K954" s="13"/>
      <c r="L954" s="13"/>
      <c r="M954" s="13"/>
      <c r="N954" s="13"/>
      <c r="O954" s="13"/>
      <c r="P954" s="13"/>
      <c r="Q954" s="13"/>
      <c r="R954" s="13"/>
      <c r="U954" s="11"/>
    </row>
    <row r="955">
      <c r="A955" s="8"/>
      <c r="B955" s="19"/>
      <c r="C955" s="19"/>
      <c r="J955" s="13"/>
      <c r="K955" s="13"/>
      <c r="L955" s="13"/>
      <c r="M955" s="13"/>
      <c r="N955" s="13"/>
      <c r="O955" s="13"/>
      <c r="P955" s="13"/>
      <c r="Q955" s="13"/>
      <c r="R955" s="13"/>
      <c r="U955" s="11"/>
    </row>
    <row r="956">
      <c r="A956" s="8"/>
      <c r="B956" s="19"/>
      <c r="C956" s="19"/>
      <c r="J956" s="13"/>
      <c r="K956" s="13"/>
      <c r="L956" s="13"/>
      <c r="M956" s="13"/>
      <c r="N956" s="13"/>
      <c r="O956" s="13"/>
      <c r="P956" s="13"/>
      <c r="Q956" s="13"/>
      <c r="R956" s="13"/>
      <c r="U956" s="11"/>
    </row>
    <row r="957">
      <c r="A957" s="8"/>
      <c r="B957" s="19"/>
      <c r="C957" s="19"/>
      <c r="J957" s="13"/>
      <c r="K957" s="13"/>
      <c r="L957" s="13"/>
      <c r="M957" s="13"/>
      <c r="N957" s="13"/>
      <c r="O957" s="13"/>
      <c r="P957" s="13"/>
      <c r="Q957" s="13"/>
      <c r="R957" s="13"/>
      <c r="U957" s="11"/>
    </row>
    <row r="958">
      <c r="A958" s="8"/>
      <c r="B958" s="19"/>
      <c r="C958" s="19"/>
      <c r="J958" s="13"/>
      <c r="K958" s="13"/>
      <c r="L958" s="13"/>
      <c r="M958" s="13"/>
      <c r="N958" s="13"/>
      <c r="O958" s="13"/>
      <c r="P958" s="13"/>
      <c r="Q958" s="13"/>
      <c r="R958" s="13"/>
      <c r="U958" s="11"/>
    </row>
    <row r="959">
      <c r="A959" s="8"/>
      <c r="B959" s="19"/>
      <c r="C959" s="19"/>
      <c r="J959" s="13"/>
      <c r="K959" s="13"/>
      <c r="L959" s="13"/>
      <c r="M959" s="13"/>
      <c r="N959" s="13"/>
      <c r="O959" s="13"/>
      <c r="P959" s="13"/>
      <c r="Q959" s="13"/>
      <c r="R959" s="13"/>
      <c r="U959" s="11"/>
    </row>
    <row r="960">
      <c r="A960" s="8"/>
      <c r="B960" s="19"/>
      <c r="C960" s="19"/>
      <c r="J960" s="13"/>
      <c r="K960" s="13"/>
      <c r="L960" s="13"/>
      <c r="M960" s="13"/>
      <c r="N960" s="13"/>
      <c r="O960" s="13"/>
      <c r="P960" s="13"/>
      <c r="Q960" s="13"/>
      <c r="R960" s="13"/>
      <c r="U960" s="11"/>
    </row>
    <row r="961">
      <c r="A961" s="8"/>
      <c r="B961" s="19"/>
      <c r="C961" s="19"/>
      <c r="J961" s="13"/>
      <c r="K961" s="13"/>
      <c r="L961" s="13"/>
      <c r="M961" s="13"/>
      <c r="N961" s="13"/>
      <c r="O961" s="13"/>
      <c r="P961" s="13"/>
      <c r="Q961" s="13"/>
      <c r="R961" s="13"/>
      <c r="U961" s="11"/>
    </row>
    <row r="962">
      <c r="A962" s="8"/>
      <c r="B962" s="19"/>
      <c r="C962" s="19"/>
      <c r="J962" s="13"/>
      <c r="K962" s="13"/>
      <c r="L962" s="13"/>
      <c r="M962" s="13"/>
      <c r="N962" s="13"/>
      <c r="O962" s="13"/>
      <c r="P962" s="13"/>
      <c r="Q962" s="13"/>
      <c r="R962" s="13"/>
      <c r="U962" s="11"/>
    </row>
    <row r="963">
      <c r="A963" s="8"/>
      <c r="B963" s="19"/>
      <c r="C963" s="19"/>
      <c r="J963" s="13"/>
      <c r="K963" s="13"/>
      <c r="L963" s="13"/>
      <c r="M963" s="13"/>
      <c r="N963" s="13"/>
      <c r="O963" s="13"/>
      <c r="P963" s="13"/>
      <c r="Q963" s="13"/>
      <c r="R963" s="13"/>
      <c r="U963" s="11"/>
    </row>
    <row r="964">
      <c r="A964" s="8"/>
      <c r="B964" s="19"/>
      <c r="C964" s="19"/>
      <c r="J964" s="13"/>
      <c r="K964" s="13"/>
      <c r="L964" s="13"/>
      <c r="M964" s="13"/>
      <c r="N964" s="13"/>
      <c r="O964" s="13"/>
      <c r="P964" s="13"/>
      <c r="Q964" s="13"/>
      <c r="R964" s="13"/>
      <c r="U964" s="11"/>
    </row>
    <row r="965">
      <c r="A965" s="8"/>
      <c r="B965" s="19"/>
      <c r="C965" s="19"/>
      <c r="J965" s="13"/>
      <c r="K965" s="13"/>
      <c r="L965" s="13"/>
      <c r="M965" s="13"/>
      <c r="N965" s="13"/>
      <c r="O965" s="13"/>
      <c r="P965" s="13"/>
      <c r="Q965" s="13"/>
      <c r="R965" s="13"/>
      <c r="U965" s="11"/>
    </row>
    <row r="966">
      <c r="A966" s="8"/>
      <c r="B966" s="19"/>
      <c r="C966" s="19"/>
      <c r="J966" s="13"/>
      <c r="K966" s="13"/>
      <c r="L966" s="13"/>
      <c r="M966" s="13"/>
      <c r="N966" s="13"/>
      <c r="O966" s="13"/>
      <c r="P966" s="13"/>
      <c r="Q966" s="13"/>
      <c r="R966" s="13"/>
      <c r="U966" s="11"/>
    </row>
    <row r="967">
      <c r="A967" s="8"/>
      <c r="B967" s="19"/>
      <c r="C967" s="19"/>
      <c r="J967" s="13"/>
      <c r="K967" s="13"/>
      <c r="L967" s="13"/>
      <c r="M967" s="13"/>
      <c r="N967" s="13"/>
      <c r="O967" s="13"/>
      <c r="P967" s="13"/>
      <c r="Q967" s="13"/>
      <c r="R967" s="13"/>
      <c r="U967" s="11"/>
    </row>
    <row r="968">
      <c r="A968" s="8"/>
      <c r="B968" s="19"/>
      <c r="C968" s="19"/>
      <c r="J968" s="13"/>
      <c r="K968" s="13"/>
      <c r="L968" s="13"/>
      <c r="M968" s="13"/>
      <c r="N968" s="13"/>
      <c r="O968" s="13"/>
      <c r="P968" s="13"/>
      <c r="Q968" s="13"/>
      <c r="R968" s="13"/>
      <c r="U968" s="11"/>
    </row>
    <row r="969">
      <c r="A969" s="8"/>
      <c r="B969" s="19"/>
      <c r="C969" s="19"/>
      <c r="J969" s="13"/>
      <c r="K969" s="13"/>
      <c r="L969" s="13"/>
      <c r="M969" s="13"/>
      <c r="N969" s="13"/>
      <c r="O969" s="13"/>
      <c r="P969" s="13"/>
      <c r="Q969" s="13"/>
      <c r="R969" s="13"/>
      <c r="U969" s="11"/>
    </row>
    <row r="970">
      <c r="A970" s="8"/>
      <c r="B970" s="19"/>
      <c r="C970" s="19"/>
      <c r="J970" s="13"/>
      <c r="K970" s="13"/>
      <c r="L970" s="13"/>
      <c r="M970" s="13"/>
      <c r="N970" s="13"/>
      <c r="O970" s="13"/>
      <c r="P970" s="13"/>
      <c r="Q970" s="13"/>
      <c r="R970" s="13"/>
      <c r="U970" s="11"/>
    </row>
    <row r="971">
      <c r="A971" s="8"/>
      <c r="B971" s="19"/>
      <c r="C971" s="19"/>
      <c r="J971" s="13"/>
      <c r="K971" s="13"/>
      <c r="L971" s="13"/>
      <c r="M971" s="13"/>
      <c r="N971" s="13"/>
      <c r="O971" s="13"/>
      <c r="P971" s="13"/>
      <c r="Q971" s="13"/>
      <c r="R971" s="13"/>
      <c r="U971" s="11"/>
    </row>
    <row r="972">
      <c r="A972" s="8"/>
      <c r="B972" s="19"/>
      <c r="C972" s="19"/>
      <c r="J972" s="13"/>
      <c r="K972" s="13"/>
      <c r="L972" s="13"/>
      <c r="M972" s="13"/>
      <c r="N972" s="13"/>
      <c r="O972" s="13"/>
      <c r="P972" s="13"/>
      <c r="Q972" s="13"/>
      <c r="R972" s="13"/>
      <c r="U972" s="11"/>
    </row>
    <row r="973">
      <c r="A973" s="8"/>
      <c r="B973" s="19"/>
      <c r="C973" s="19"/>
      <c r="J973" s="13"/>
      <c r="K973" s="13"/>
      <c r="L973" s="13"/>
      <c r="M973" s="13"/>
      <c r="N973" s="13"/>
      <c r="O973" s="13"/>
      <c r="P973" s="13"/>
      <c r="Q973" s="13"/>
      <c r="R973" s="13"/>
      <c r="U973" s="11"/>
    </row>
    <row r="974">
      <c r="A974" s="8"/>
      <c r="B974" s="19"/>
      <c r="C974" s="19"/>
      <c r="J974" s="13"/>
      <c r="K974" s="13"/>
      <c r="L974" s="13"/>
      <c r="M974" s="13"/>
      <c r="N974" s="13"/>
      <c r="O974" s="13"/>
      <c r="P974" s="13"/>
      <c r="Q974" s="13"/>
      <c r="R974" s="13"/>
      <c r="U974" s="11"/>
    </row>
    <row r="975">
      <c r="A975" s="8"/>
      <c r="B975" s="19"/>
      <c r="C975" s="19"/>
      <c r="J975" s="13"/>
      <c r="K975" s="13"/>
      <c r="L975" s="13"/>
      <c r="M975" s="13"/>
      <c r="N975" s="13"/>
      <c r="O975" s="13"/>
      <c r="P975" s="13"/>
      <c r="Q975" s="13"/>
      <c r="R975" s="13"/>
      <c r="U975" s="11"/>
    </row>
    <row r="976">
      <c r="A976" s="8"/>
      <c r="B976" s="19"/>
      <c r="C976" s="19"/>
      <c r="J976" s="13"/>
      <c r="K976" s="13"/>
      <c r="L976" s="13"/>
      <c r="M976" s="13"/>
      <c r="N976" s="13"/>
      <c r="O976" s="13"/>
      <c r="P976" s="13"/>
      <c r="Q976" s="13"/>
      <c r="R976" s="13"/>
      <c r="U976" s="11"/>
    </row>
    <row r="977">
      <c r="A977" s="8"/>
      <c r="B977" s="19"/>
      <c r="C977" s="19"/>
      <c r="J977" s="13"/>
      <c r="K977" s="13"/>
      <c r="L977" s="13"/>
      <c r="M977" s="13"/>
      <c r="N977" s="13"/>
      <c r="O977" s="13"/>
      <c r="P977" s="13"/>
      <c r="Q977" s="13"/>
      <c r="R977" s="13"/>
      <c r="U977" s="11"/>
    </row>
    <row r="978">
      <c r="A978" s="8"/>
      <c r="B978" s="19"/>
      <c r="C978" s="19"/>
      <c r="J978" s="13"/>
      <c r="K978" s="13"/>
      <c r="L978" s="13"/>
      <c r="M978" s="13"/>
      <c r="N978" s="13"/>
      <c r="O978" s="13"/>
      <c r="P978" s="13"/>
      <c r="Q978" s="13"/>
      <c r="R978" s="13"/>
      <c r="U978" s="11"/>
    </row>
    <row r="979">
      <c r="A979" s="8"/>
      <c r="B979" s="19"/>
      <c r="C979" s="19"/>
      <c r="J979" s="13"/>
      <c r="K979" s="13"/>
      <c r="L979" s="13"/>
      <c r="M979" s="13"/>
      <c r="N979" s="13"/>
      <c r="O979" s="13"/>
      <c r="P979" s="13"/>
      <c r="Q979" s="13"/>
      <c r="R979" s="13"/>
      <c r="U979" s="11"/>
    </row>
    <row r="980">
      <c r="A980" s="8"/>
      <c r="B980" s="19"/>
      <c r="C980" s="19"/>
      <c r="J980" s="13"/>
      <c r="K980" s="13"/>
      <c r="L980" s="13"/>
      <c r="M980" s="13"/>
      <c r="N980" s="13"/>
      <c r="O980" s="13"/>
      <c r="P980" s="13"/>
      <c r="Q980" s="13"/>
      <c r="R980" s="13"/>
      <c r="U980" s="11"/>
    </row>
    <row r="981">
      <c r="A981" s="8"/>
      <c r="B981" s="19"/>
      <c r="C981" s="19"/>
      <c r="J981" s="13"/>
      <c r="K981" s="13"/>
      <c r="L981" s="13"/>
      <c r="M981" s="13"/>
      <c r="N981" s="13"/>
      <c r="O981" s="13"/>
      <c r="P981" s="13"/>
      <c r="Q981" s="13"/>
      <c r="R981" s="13"/>
      <c r="U981" s="11"/>
    </row>
    <row r="982">
      <c r="A982" s="8"/>
      <c r="B982" s="19"/>
      <c r="C982" s="19"/>
      <c r="J982" s="13"/>
      <c r="K982" s="13"/>
      <c r="L982" s="13"/>
      <c r="M982" s="13"/>
      <c r="N982" s="13"/>
      <c r="O982" s="13"/>
      <c r="P982" s="13"/>
      <c r="Q982" s="13"/>
      <c r="R982" s="13"/>
      <c r="U982" s="11"/>
    </row>
    <row r="983">
      <c r="A983" s="8"/>
      <c r="B983" s="19"/>
      <c r="C983" s="19"/>
      <c r="J983" s="13"/>
      <c r="K983" s="13"/>
      <c r="L983" s="13"/>
      <c r="M983" s="13"/>
      <c r="N983" s="13"/>
      <c r="O983" s="13"/>
      <c r="P983" s="13"/>
      <c r="Q983" s="13"/>
      <c r="R983" s="13"/>
      <c r="U983" s="11"/>
    </row>
    <row r="984">
      <c r="A984" s="8"/>
      <c r="B984" s="19"/>
      <c r="C984" s="19"/>
      <c r="J984" s="13"/>
      <c r="K984" s="13"/>
      <c r="L984" s="13"/>
      <c r="M984" s="13"/>
      <c r="N984" s="13"/>
      <c r="O984" s="13"/>
      <c r="P984" s="13"/>
      <c r="Q984" s="13"/>
      <c r="R984" s="13"/>
      <c r="U984" s="11"/>
    </row>
    <row r="985">
      <c r="A985" s="8"/>
      <c r="B985" s="19"/>
      <c r="C985" s="19"/>
      <c r="J985" s="13"/>
      <c r="K985" s="13"/>
      <c r="L985" s="13"/>
      <c r="M985" s="13"/>
      <c r="N985" s="13"/>
      <c r="O985" s="13"/>
      <c r="P985" s="13"/>
      <c r="Q985" s="13"/>
      <c r="R985" s="13"/>
      <c r="U985" s="11"/>
    </row>
    <row r="986">
      <c r="A986" s="8"/>
      <c r="B986" s="19"/>
      <c r="C986" s="19"/>
      <c r="J986" s="13"/>
      <c r="K986" s="13"/>
      <c r="L986" s="13"/>
      <c r="M986" s="13"/>
      <c r="N986" s="13"/>
      <c r="O986" s="13"/>
      <c r="P986" s="13"/>
      <c r="Q986" s="13"/>
      <c r="R986" s="13"/>
      <c r="U986" s="11"/>
    </row>
    <row r="987">
      <c r="A987" s="8"/>
      <c r="B987" s="19"/>
      <c r="C987" s="19"/>
      <c r="J987" s="13"/>
      <c r="K987" s="13"/>
      <c r="L987" s="13"/>
      <c r="M987" s="13"/>
      <c r="N987" s="13"/>
      <c r="O987" s="13"/>
      <c r="P987" s="13"/>
      <c r="Q987" s="13"/>
      <c r="R987" s="13"/>
      <c r="U987" s="11"/>
    </row>
    <row r="988">
      <c r="A988" s="8"/>
      <c r="B988" s="19"/>
      <c r="C988" s="19"/>
      <c r="J988" s="13"/>
      <c r="K988" s="13"/>
      <c r="L988" s="13"/>
      <c r="M988" s="13"/>
      <c r="N988" s="13"/>
      <c r="O988" s="13"/>
      <c r="P988" s="13"/>
      <c r="Q988" s="13"/>
      <c r="R988" s="13"/>
      <c r="U988" s="11"/>
    </row>
    <row r="989">
      <c r="A989" s="8"/>
      <c r="B989" s="19"/>
      <c r="C989" s="19"/>
      <c r="J989" s="13"/>
      <c r="K989" s="13"/>
      <c r="L989" s="13"/>
      <c r="M989" s="13"/>
      <c r="N989" s="13"/>
      <c r="O989" s="13"/>
      <c r="P989" s="13"/>
      <c r="Q989" s="13"/>
      <c r="R989" s="13"/>
      <c r="U989" s="11"/>
    </row>
    <row r="990">
      <c r="A990" s="8"/>
      <c r="B990" s="19"/>
      <c r="C990" s="19"/>
      <c r="J990" s="13"/>
      <c r="K990" s="13"/>
      <c r="L990" s="13"/>
      <c r="M990" s="13"/>
      <c r="N990" s="13"/>
      <c r="O990" s="13"/>
      <c r="P990" s="13"/>
      <c r="Q990" s="13"/>
      <c r="R990" s="13"/>
      <c r="U990" s="11"/>
    </row>
    <row r="991">
      <c r="A991" s="8"/>
      <c r="B991" s="19"/>
      <c r="C991" s="19"/>
      <c r="J991" s="13"/>
      <c r="K991" s="13"/>
      <c r="L991" s="13"/>
      <c r="M991" s="13"/>
      <c r="N991" s="13"/>
      <c r="O991" s="13"/>
      <c r="P991" s="13"/>
      <c r="Q991" s="13"/>
      <c r="R991" s="13"/>
      <c r="U991" s="11"/>
    </row>
    <row r="992">
      <c r="A992" s="8"/>
      <c r="B992" s="19"/>
      <c r="C992" s="19"/>
      <c r="J992" s="13"/>
      <c r="K992" s="13"/>
      <c r="L992" s="13"/>
      <c r="M992" s="13"/>
      <c r="N992" s="13"/>
      <c r="O992" s="13"/>
      <c r="P992" s="13"/>
      <c r="Q992" s="13"/>
      <c r="R992" s="13"/>
      <c r="U992" s="11"/>
    </row>
    <row r="993">
      <c r="A993" s="8"/>
      <c r="B993" s="19"/>
      <c r="C993" s="19"/>
      <c r="J993" s="13"/>
      <c r="K993" s="13"/>
      <c r="L993" s="13"/>
      <c r="M993" s="13"/>
      <c r="N993" s="13"/>
      <c r="O993" s="13"/>
      <c r="P993" s="13"/>
      <c r="Q993" s="13"/>
      <c r="R993" s="13"/>
      <c r="U993" s="11"/>
    </row>
    <row r="994">
      <c r="A994" s="8"/>
      <c r="B994" s="19"/>
      <c r="C994" s="19"/>
      <c r="J994" s="13"/>
      <c r="K994" s="13"/>
      <c r="L994" s="13"/>
      <c r="M994" s="13"/>
      <c r="N994" s="13"/>
      <c r="O994" s="13"/>
      <c r="P994" s="13"/>
      <c r="Q994" s="13"/>
      <c r="R994" s="13"/>
      <c r="U994" s="11"/>
    </row>
    <row r="995">
      <c r="A995" s="8"/>
      <c r="B995" s="19"/>
      <c r="C995" s="19"/>
      <c r="J995" s="13"/>
      <c r="K995" s="13"/>
      <c r="L995" s="13"/>
      <c r="M995" s="13"/>
      <c r="N995" s="13"/>
      <c r="O995" s="13"/>
      <c r="P995" s="13"/>
      <c r="Q995" s="13"/>
      <c r="R995" s="13"/>
      <c r="U995" s="11"/>
    </row>
    <row r="996">
      <c r="A996" s="8"/>
      <c r="B996" s="19"/>
      <c r="C996" s="19"/>
      <c r="J996" s="13"/>
      <c r="K996" s="13"/>
      <c r="L996" s="13"/>
      <c r="M996" s="13"/>
      <c r="N996" s="13"/>
      <c r="O996" s="13"/>
      <c r="P996" s="13"/>
      <c r="Q996" s="13"/>
      <c r="R996" s="13"/>
      <c r="U996" s="11"/>
    </row>
    <row r="997">
      <c r="A997" s="8"/>
      <c r="B997" s="19"/>
      <c r="C997" s="19"/>
      <c r="J997" s="13"/>
      <c r="K997" s="13"/>
      <c r="L997" s="13"/>
      <c r="M997" s="13"/>
      <c r="N997" s="13"/>
      <c r="O997" s="13"/>
      <c r="P997" s="13"/>
      <c r="Q997" s="13"/>
      <c r="R997" s="13"/>
      <c r="U997" s="11"/>
    </row>
    <row r="998">
      <c r="A998" s="8"/>
      <c r="B998" s="19"/>
      <c r="C998" s="19"/>
      <c r="J998" s="13"/>
      <c r="K998" s="13"/>
      <c r="L998" s="13"/>
      <c r="M998" s="13"/>
      <c r="N998" s="13"/>
      <c r="O998" s="13"/>
      <c r="P998" s="13"/>
      <c r="Q998" s="13"/>
      <c r="R998" s="13"/>
      <c r="U998" s="11"/>
    </row>
  </sheetData>
  <mergeCells count="4">
    <mergeCell ref="E14:I14"/>
    <mergeCell ref="Y14:AC14"/>
    <mergeCell ref="L15:N15"/>
    <mergeCell ref="AF15:AH15"/>
  </mergeCells>
  <conditionalFormatting sqref="D2:F6 X2:Z6 D8:F12 X8:Z12">
    <cfRule type="cellIs" dxfId="0" priority="1" operator="equal">
      <formula>"g"</formula>
    </cfRule>
  </conditionalFormatting>
  <conditionalFormatting sqref="D2:F6 X2:Z6 D8:F12 X8:Z12">
    <cfRule type="cellIs" dxfId="1" priority="2" operator="equal">
      <formula>"b"</formula>
    </cfRule>
  </conditionalFormatting>
  <conditionalFormatting sqref="D2:F6 X2:Z6 D8:F12 X8:Z12">
    <cfRule type="cellIs" dxfId="2" priority="3" operator="equal">
      <formula>"c"</formula>
    </cfRule>
  </conditionalFormatting>
  <conditionalFormatting sqref="G2:I6 AA2:AC6 G8:I12 AA8:AC12">
    <cfRule type="containsBlanks" dxfId="3" priority="4">
      <formula>LEN(TRIM(G2))=0</formula>
    </cfRule>
  </conditionalFormatting>
  <conditionalFormatting sqref="G2:I6 AA2:AC6 G8:I12 AA8:AC12">
    <cfRule type="cellIs" dxfId="4" priority="5" operator="equal">
      <formula>"bl"</formula>
    </cfRule>
  </conditionalFormatting>
  <conditionalFormatting sqref="G2:I6 AA2:AC6 G8:I12 AA8:AC12">
    <cfRule type="cellIs" dxfId="5" priority="6" operator="equal">
      <formula>"b"</formula>
    </cfRule>
  </conditionalFormatting>
  <conditionalFormatting sqref="G2:I6 AA2:AC6 G8:I12 AA8:AC12">
    <cfRule type="cellIs" dxfId="6" priority="7" operator="equal">
      <formula>"g"</formula>
    </cfRule>
  </conditionalFormatting>
  <conditionalFormatting sqref="G2:I6 AA2:AC6 G8:I12 AA8:AC12">
    <cfRule type="cellIs" dxfId="7" priority="8" operator="equal">
      <formula>"c"</formula>
    </cfRule>
  </conditionalFormatting>
  <conditionalFormatting sqref="G2:I6 AA2:AC6 G8:I12 AA8:AC12">
    <cfRule type="cellIs" dxfId="8" priority="9" operator="equal">
      <formula>"w"</formula>
    </cfRule>
  </conditionalFormatting>
  <conditionalFormatting sqref="G2:I6 AA2:AC6 G8:I12 AA8:AC12">
    <cfRule type="cellIs" dxfId="9" priority="10" operator="equal">
      <formula>"r"</formula>
    </cfRule>
  </conditionalFormatting>
  <conditionalFormatting sqref="D14:D16 X14:X16">
    <cfRule type="colorScale" priority="11">
      <colorScale>
        <cfvo type="formula" val="0"/>
        <cfvo type="formula" val="2.5"/>
        <cfvo type="formula" val="5"/>
        <color rgb="FFEA9999"/>
        <color rgb="FFFFE599"/>
        <color rgb="FF93C47D"/>
      </colorScale>
    </cfRule>
  </conditionalFormatting>
  <dataValidations>
    <dataValidation type="list" allowBlank="1" sqref="C2:C6 W2:W6 C8:C12 W8:W12">
      <formula1>Data_champ!$A$2:$A$166</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6.38"/>
    <col customWidth="1" min="2" max="2" width="3.25"/>
    <col customWidth="1" min="3" max="3" width="3.13"/>
    <col customWidth="1" min="4" max="4" width="2.88"/>
    <col customWidth="1" min="5" max="5" width="3.38"/>
    <col customWidth="1" min="6" max="6" width="3.0"/>
    <col customWidth="1" min="7" max="7" width="2.75"/>
    <col customWidth="1" min="8" max="8" width="5.13"/>
    <col customWidth="1" min="9" max="9" width="4.63"/>
    <col customWidth="1" min="10" max="10" width="4.38"/>
    <col customWidth="1" min="11" max="11" width="10.25"/>
    <col customWidth="1" min="12" max="12" width="11.38"/>
    <col customWidth="1" min="13" max="13" width="6.25"/>
    <col customWidth="1" min="14" max="14" width="8.63"/>
    <col customWidth="1" min="15" max="15" width="7.25"/>
    <col customWidth="1" min="16" max="16" width="8.38"/>
    <col customWidth="1" min="17" max="17" width="8.75"/>
    <col customWidth="1" min="18" max="18" width="9.13"/>
    <col customWidth="1" min="19" max="19" width="7.13"/>
    <col customWidth="1" min="20" max="20" width="6.5"/>
    <col customWidth="1" min="21" max="21" width="7.13"/>
    <col customWidth="1" min="22" max="22" width="6.38"/>
    <col customWidth="1" min="23" max="23" width="6.25"/>
    <col customWidth="1" min="24" max="24" width="10.0"/>
    <col customWidth="1" min="25" max="25" width="9.0"/>
    <col customWidth="1" min="26" max="26" width="8.75"/>
    <col customWidth="1" min="27" max="27" width="10.38"/>
    <col customWidth="1" min="28" max="28" width="9.88"/>
    <col customWidth="1" min="29" max="29" width="7.13"/>
    <col customWidth="1" min="30" max="30" width="6.88"/>
  </cols>
  <sheetData>
    <row r="1" ht="49.5" customHeight="1">
      <c r="A1" s="42" t="s">
        <v>102</v>
      </c>
      <c r="B1" s="43" t="s">
        <v>103</v>
      </c>
      <c r="E1" s="43" t="s">
        <v>104</v>
      </c>
      <c r="H1" s="44" t="s">
        <v>105</v>
      </c>
      <c r="I1" s="44" t="s">
        <v>106</v>
      </c>
      <c r="J1" s="44" t="s">
        <v>107</v>
      </c>
      <c r="K1" s="44" t="s">
        <v>108</v>
      </c>
      <c r="L1" s="44" t="s">
        <v>109</v>
      </c>
      <c r="M1" s="44" t="s">
        <v>110</v>
      </c>
      <c r="N1" s="44" t="s">
        <v>111</v>
      </c>
      <c r="O1" s="44" t="s">
        <v>91</v>
      </c>
      <c r="P1" s="44" t="s">
        <v>112</v>
      </c>
      <c r="Q1" s="44" t="s">
        <v>113</v>
      </c>
      <c r="R1" s="44" t="s">
        <v>51</v>
      </c>
      <c r="S1" s="44" t="s">
        <v>114</v>
      </c>
      <c r="T1" s="44" t="s">
        <v>81</v>
      </c>
      <c r="U1" s="44" t="s">
        <v>84</v>
      </c>
      <c r="V1" s="44" t="s">
        <v>86</v>
      </c>
      <c r="W1" s="44" t="s">
        <v>88</v>
      </c>
      <c r="X1" s="43" t="s">
        <v>85</v>
      </c>
      <c r="Y1" s="43" t="s">
        <v>115</v>
      </c>
      <c r="Z1" s="43" t="s">
        <v>87</v>
      </c>
      <c r="AA1" s="43" t="s">
        <v>116</v>
      </c>
      <c r="AB1" s="43" t="s">
        <v>117</v>
      </c>
      <c r="AC1" s="45" t="s">
        <v>118</v>
      </c>
      <c r="AD1" s="46"/>
    </row>
    <row r="2" ht="22.5" customHeight="1">
      <c r="A2" s="47" t="s">
        <v>45</v>
      </c>
      <c r="B2" s="48" t="s">
        <v>119</v>
      </c>
      <c r="C2" s="49" t="s">
        <v>120</v>
      </c>
      <c r="D2" s="50"/>
      <c r="E2" s="51"/>
      <c r="F2" s="50"/>
      <c r="G2" s="52"/>
      <c r="H2" s="53" t="s">
        <v>121</v>
      </c>
      <c r="I2" s="54" t="s">
        <v>121</v>
      </c>
      <c r="J2" s="54" t="s">
        <v>122</v>
      </c>
      <c r="K2" s="55" t="s">
        <v>123</v>
      </c>
      <c r="M2" s="1" t="s">
        <v>124</v>
      </c>
      <c r="N2" s="1" t="s">
        <v>125</v>
      </c>
      <c r="O2" s="1" t="s">
        <v>126</v>
      </c>
      <c r="P2" s="1" t="s">
        <v>127</v>
      </c>
      <c r="Q2" s="1" t="s">
        <v>128</v>
      </c>
      <c r="R2" s="1" t="s">
        <v>129</v>
      </c>
      <c r="S2" s="12">
        <f> VLOOKUP($K2,Team_Data!$B$10:$O$20,10, FALSE)</f>
        <v>75</v>
      </c>
      <c r="T2" s="12">
        <f> VLOOKUP($K2,Team_Data!$B$10:$O$20,11, FALSE)</f>
        <v>100</v>
      </c>
      <c r="U2" s="12">
        <f> VLOOKUP($K2,Team_Data!$B$10:$O$20,12, FALSE)</f>
        <v>50</v>
      </c>
      <c r="V2" s="12">
        <f> VLOOKUP($K2,Team_Data!$B$10:$O$20,13, FALSE)</f>
        <v>0</v>
      </c>
      <c r="W2" s="12">
        <f> VLOOKUP($K2,Team_Data!$B$10:$O$20,14, FALSE)</f>
        <v>50</v>
      </c>
      <c r="X2" s="1" t="b">
        <v>0</v>
      </c>
      <c r="Y2" s="1" t="b">
        <v>0</v>
      </c>
      <c r="Z2" s="1" t="b">
        <v>0</v>
      </c>
      <c r="AA2" s="1" t="b">
        <v>0</v>
      </c>
      <c r="AB2" s="1" t="b">
        <v>1</v>
      </c>
      <c r="AC2" s="56" t="s">
        <v>130</v>
      </c>
    </row>
    <row r="3" ht="22.5" customHeight="1">
      <c r="A3" s="57" t="s">
        <v>131</v>
      </c>
      <c r="B3" s="48" t="s">
        <v>119</v>
      </c>
      <c r="C3" s="50"/>
      <c r="D3" s="50"/>
      <c r="E3" s="58" t="s">
        <v>120</v>
      </c>
      <c r="F3" s="50"/>
      <c r="G3" s="52"/>
      <c r="H3" s="53" t="s">
        <v>122</v>
      </c>
      <c r="I3" s="53" t="s">
        <v>121</v>
      </c>
      <c r="J3" s="54" t="s">
        <v>122</v>
      </c>
      <c r="K3" s="55" t="s">
        <v>132</v>
      </c>
      <c r="L3" s="1" t="s">
        <v>133</v>
      </c>
      <c r="M3" s="1" t="s">
        <v>134</v>
      </c>
      <c r="N3" s="1" t="s">
        <v>128</v>
      </c>
      <c r="O3" s="1" t="s">
        <v>126</v>
      </c>
      <c r="P3" s="1" t="s">
        <v>127</v>
      </c>
      <c r="Q3" s="1" t="s">
        <v>128</v>
      </c>
      <c r="R3" s="1" t="s">
        <v>135</v>
      </c>
      <c r="S3" s="12">
        <f> VLOOKUP($K3,Team_Data!$B$10:$O$20,10, FALSE)</f>
        <v>100</v>
      </c>
      <c r="T3" s="12">
        <f> VLOOKUP($K3,Team_Data!$B$10:$O$20,11, FALSE)</f>
        <v>100</v>
      </c>
      <c r="U3" s="12">
        <f> VLOOKUP($K3,Team_Data!$B$10:$O$20,12, FALSE)</f>
        <v>25</v>
      </c>
      <c r="V3" s="12">
        <f> VLOOKUP($K3,Team_Data!$B$10:$O$20,13, FALSE)</f>
        <v>75</v>
      </c>
      <c r="W3" s="12">
        <f> VLOOKUP($K3,Team_Data!$B$10:$O$20,14, FALSE)</f>
        <v>25</v>
      </c>
      <c r="X3" s="12" t="b">
        <v>0</v>
      </c>
      <c r="Y3" s="12" t="b">
        <v>0</v>
      </c>
      <c r="Z3" s="1" t="b">
        <v>1</v>
      </c>
      <c r="AA3" s="1" t="b">
        <v>1</v>
      </c>
      <c r="AB3" s="1" t="b">
        <v>0</v>
      </c>
      <c r="AC3" s="59"/>
    </row>
    <row r="4" ht="22.5" customHeight="1">
      <c r="A4" s="57" t="s">
        <v>136</v>
      </c>
      <c r="B4" s="48" t="s">
        <v>119</v>
      </c>
      <c r="C4" s="60" t="s">
        <v>137</v>
      </c>
      <c r="D4" s="50"/>
      <c r="E4" s="51"/>
      <c r="F4" s="50"/>
      <c r="G4" s="52"/>
      <c r="H4" s="53" t="s">
        <v>121</v>
      </c>
      <c r="I4" s="54" t="s">
        <v>121</v>
      </c>
      <c r="J4" s="54" t="s">
        <v>122</v>
      </c>
      <c r="K4" s="55" t="s">
        <v>133</v>
      </c>
      <c r="M4" s="1" t="s">
        <v>134</v>
      </c>
      <c r="N4" s="1" t="s">
        <v>128</v>
      </c>
      <c r="O4" s="1" t="s">
        <v>128</v>
      </c>
      <c r="P4" s="1" t="s">
        <v>127</v>
      </c>
      <c r="Q4" s="1" t="s">
        <v>128</v>
      </c>
      <c r="R4" s="1" t="s">
        <v>138</v>
      </c>
      <c r="S4" s="12">
        <f> VLOOKUP($K4,Team_Data!$B$10:$O$20,10, FALSE)</f>
        <v>25</v>
      </c>
      <c r="T4" s="12">
        <f> VLOOKUP($K4,Team_Data!$B$10:$O$20,11, FALSE)</f>
        <v>100</v>
      </c>
      <c r="U4" s="12">
        <f> VLOOKUP($K4,Team_Data!$B$10:$O$20,12, FALSE)</f>
        <v>0</v>
      </c>
      <c r="V4" s="12">
        <f> VLOOKUP($K4,Team_Data!$B$10:$O$20,13, FALSE)</f>
        <v>25</v>
      </c>
      <c r="W4" s="12">
        <f> VLOOKUP($K4,Team_Data!$B$10:$O$20,14, FALSE)</f>
        <v>75</v>
      </c>
      <c r="X4" s="12" t="b">
        <v>0</v>
      </c>
      <c r="Y4" s="12" t="b">
        <v>0</v>
      </c>
      <c r="Z4" s="12" t="b">
        <v>0</v>
      </c>
      <c r="AA4" s="1" t="b">
        <v>1</v>
      </c>
      <c r="AB4" s="12" t="b">
        <v>0</v>
      </c>
      <c r="AC4" s="59"/>
    </row>
    <row r="5" ht="22.5" customHeight="1">
      <c r="A5" s="57" t="s">
        <v>139</v>
      </c>
      <c r="B5" s="61" t="s">
        <v>119</v>
      </c>
      <c r="C5" s="62" t="s">
        <v>137</v>
      </c>
      <c r="D5" s="50"/>
      <c r="E5" s="51"/>
      <c r="F5" s="50"/>
      <c r="G5" s="52"/>
      <c r="H5" s="54" t="s">
        <v>122</v>
      </c>
      <c r="I5" s="54" t="s">
        <v>122</v>
      </c>
      <c r="J5" s="54" t="s">
        <v>122</v>
      </c>
      <c r="K5" s="55" t="s">
        <v>140</v>
      </c>
      <c r="L5" s="1" t="s">
        <v>133</v>
      </c>
      <c r="M5" s="1" t="s">
        <v>134</v>
      </c>
      <c r="N5" s="1" t="s">
        <v>128</v>
      </c>
      <c r="O5" s="1" t="s">
        <v>128</v>
      </c>
      <c r="P5" s="1" t="s">
        <v>127</v>
      </c>
      <c r="Q5" s="1" t="s">
        <v>141</v>
      </c>
      <c r="R5" s="1" t="s">
        <v>138</v>
      </c>
      <c r="S5" s="1">
        <v>50.0</v>
      </c>
      <c r="T5" s="1">
        <v>100.0</v>
      </c>
      <c r="U5" s="1">
        <v>0.0</v>
      </c>
      <c r="V5" s="1">
        <v>50.0</v>
      </c>
      <c r="W5" s="1">
        <v>100.0</v>
      </c>
      <c r="X5" s="1" t="b">
        <v>0</v>
      </c>
      <c r="Y5" s="1" t="b">
        <v>0</v>
      </c>
      <c r="Z5" s="1" t="b">
        <v>1</v>
      </c>
      <c r="AA5" s="1" t="b">
        <v>0</v>
      </c>
      <c r="AB5" s="1" t="b">
        <v>1</v>
      </c>
      <c r="AC5" s="59"/>
    </row>
    <row r="6" ht="22.5" customHeight="1">
      <c r="A6" s="57" t="s">
        <v>142</v>
      </c>
      <c r="B6" s="48" t="s">
        <v>119</v>
      </c>
      <c r="C6" s="63" t="s">
        <v>143</v>
      </c>
      <c r="D6" s="50"/>
      <c r="E6" s="51"/>
      <c r="F6" s="50"/>
      <c r="G6" s="52"/>
      <c r="H6" s="54" t="s">
        <v>122</v>
      </c>
      <c r="I6" s="54" t="s">
        <v>122</v>
      </c>
      <c r="J6" s="53" t="s">
        <v>122</v>
      </c>
      <c r="K6" s="55" t="s">
        <v>144</v>
      </c>
      <c r="M6" s="1" t="s">
        <v>128</v>
      </c>
      <c r="N6" s="1" t="s">
        <v>145</v>
      </c>
      <c r="O6" s="1" t="s">
        <v>126</v>
      </c>
      <c r="P6" s="1" t="s">
        <v>146</v>
      </c>
      <c r="Q6" s="1" t="s">
        <v>141</v>
      </c>
      <c r="R6" s="1" t="s">
        <v>129</v>
      </c>
      <c r="S6" s="12">
        <f> VLOOKUP($K6,Team_Data!$B$10:$O$20,10, FALSE)</f>
        <v>100</v>
      </c>
      <c r="T6" s="12">
        <f> VLOOKUP($K6,Team_Data!$B$10:$O$20,11, FALSE)</f>
        <v>75</v>
      </c>
      <c r="U6" s="12">
        <f> VLOOKUP($K6,Team_Data!$B$10:$O$20,12, FALSE)</f>
        <v>50</v>
      </c>
      <c r="V6" s="12">
        <f> VLOOKUP($K6,Team_Data!$B$10:$O$20,13, FALSE)</f>
        <v>25</v>
      </c>
      <c r="W6" s="12">
        <f> VLOOKUP($K6,Team_Data!$B$10:$O$20,14, FALSE)</f>
        <v>25</v>
      </c>
      <c r="X6" s="1" t="b">
        <v>1</v>
      </c>
      <c r="Y6" s="1" t="b">
        <v>0</v>
      </c>
      <c r="Z6" s="1" t="b">
        <v>0</v>
      </c>
      <c r="AA6" s="1" t="b">
        <v>0</v>
      </c>
      <c r="AB6" s="1" t="b">
        <v>0</v>
      </c>
      <c r="AC6" s="59"/>
    </row>
    <row r="7" ht="22.5" customHeight="1">
      <c r="A7" s="57" t="s">
        <v>147</v>
      </c>
      <c r="B7" s="64" t="s">
        <v>121</v>
      </c>
      <c r="C7" s="60" t="s">
        <v>137</v>
      </c>
      <c r="D7" s="50"/>
      <c r="E7" s="58" t="s">
        <v>143</v>
      </c>
      <c r="F7" s="62" t="s">
        <v>120</v>
      </c>
      <c r="G7" s="52"/>
      <c r="H7" s="54" t="s">
        <v>137</v>
      </c>
      <c r="I7" s="54" t="s">
        <v>121</v>
      </c>
      <c r="J7" s="53" t="s">
        <v>122</v>
      </c>
      <c r="K7" s="55" t="s">
        <v>144</v>
      </c>
      <c r="M7" s="1" t="s">
        <v>127</v>
      </c>
      <c r="N7" s="1" t="s">
        <v>145</v>
      </c>
      <c r="O7" s="1" t="s">
        <v>126</v>
      </c>
      <c r="P7" s="1" t="s">
        <v>146</v>
      </c>
      <c r="Q7" s="1" t="s">
        <v>128</v>
      </c>
      <c r="R7" s="1" t="s">
        <v>129</v>
      </c>
      <c r="S7" s="12">
        <f> VLOOKUP($K7,Team_Data!$B$10:$O$20,10, FALSE)</f>
        <v>100</v>
      </c>
      <c r="T7" s="12">
        <f> VLOOKUP($K7,Team_Data!$B$10:$O$20,11, FALSE)</f>
        <v>75</v>
      </c>
      <c r="U7" s="12">
        <f> VLOOKUP($K7,Team_Data!$B$10:$O$20,12, FALSE)</f>
        <v>50</v>
      </c>
      <c r="V7" s="12">
        <f> VLOOKUP($K7,Team_Data!$B$10:$O$20,13, FALSE)</f>
        <v>25</v>
      </c>
      <c r="W7" s="12">
        <f> VLOOKUP($K7,Team_Data!$B$10:$O$20,14, FALSE)</f>
        <v>25</v>
      </c>
      <c r="X7" s="1" t="b">
        <v>1</v>
      </c>
      <c r="Y7" s="1" t="b">
        <v>0</v>
      </c>
      <c r="Z7" s="1" t="b">
        <v>0</v>
      </c>
      <c r="AA7" s="1" t="b">
        <v>1</v>
      </c>
      <c r="AB7" s="1" t="b">
        <v>0</v>
      </c>
      <c r="AC7" s="59"/>
    </row>
    <row r="8" ht="22.5" customHeight="1">
      <c r="A8" s="57" t="s">
        <v>148</v>
      </c>
      <c r="B8" s="60" t="s">
        <v>137</v>
      </c>
      <c r="C8" s="50"/>
      <c r="D8" s="50"/>
      <c r="E8" s="58" t="s">
        <v>143</v>
      </c>
      <c r="F8" s="50"/>
      <c r="G8" s="52"/>
      <c r="H8" s="53" t="s">
        <v>122</v>
      </c>
      <c r="I8" s="54" t="s">
        <v>122</v>
      </c>
      <c r="J8" s="54" t="s">
        <v>121</v>
      </c>
      <c r="K8" s="55" t="s">
        <v>149</v>
      </c>
      <c r="M8" s="1" t="s">
        <v>127</v>
      </c>
      <c r="N8" s="1" t="s">
        <v>128</v>
      </c>
      <c r="O8" s="1" t="s">
        <v>127</v>
      </c>
      <c r="P8" s="1" t="s">
        <v>128</v>
      </c>
      <c r="Q8" s="1" t="s">
        <v>128</v>
      </c>
      <c r="R8" s="1" t="s">
        <v>135</v>
      </c>
      <c r="S8" s="12">
        <f> VLOOKUP($K8,Team_Data!$B$10:$O$20,10, FALSE)</f>
        <v>75</v>
      </c>
      <c r="T8" s="12">
        <f> VLOOKUP($K8,Team_Data!$B$10:$O$20,11, FALSE)</f>
        <v>50</v>
      </c>
      <c r="U8" s="12">
        <f> VLOOKUP($K8,Team_Data!$B$10:$O$20,12, FALSE)</f>
        <v>75</v>
      </c>
      <c r="V8" s="12">
        <f> VLOOKUP($K8,Team_Data!$B$10:$O$20,13, FALSE)</f>
        <v>75</v>
      </c>
      <c r="W8" s="12">
        <f> VLOOKUP($K8,Team_Data!$B$10:$O$20,14, FALSE)</f>
        <v>50</v>
      </c>
      <c r="X8" s="12" t="b">
        <v>0</v>
      </c>
      <c r="Y8" s="1" t="b">
        <v>1</v>
      </c>
      <c r="Z8" s="1" t="b">
        <v>1</v>
      </c>
      <c r="AA8" s="1" t="b">
        <v>1</v>
      </c>
      <c r="AB8" s="12" t="b">
        <v>0</v>
      </c>
      <c r="AC8" s="59"/>
    </row>
    <row r="9" ht="22.5" customHeight="1">
      <c r="A9" s="57" t="s">
        <v>150</v>
      </c>
      <c r="B9" s="48" t="s">
        <v>119</v>
      </c>
      <c r="C9" s="50"/>
      <c r="D9" s="50"/>
      <c r="E9" s="58" t="s">
        <v>143</v>
      </c>
      <c r="F9" s="50"/>
      <c r="G9" s="52"/>
      <c r="H9" s="1" t="s">
        <v>121</v>
      </c>
      <c r="I9" s="1" t="s">
        <v>121</v>
      </c>
      <c r="J9" s="1" t="s">
        <v>122</v>
      </c>
      <c r="K9" s="55" t="s">
        <v>132</v>
      </c>
      <c r="M9" s="1" t="s">
        <v>134</v>
      </c>
      <c r="N9" s="1" t="s">
        <v>128</v>
      </c>
      <c r="O9" s="1" t="s">
        <v>126</v>
      </c>
      <c r="P9" s="1" t="s">
        <v>128</v>
      </c>
      <c r="Q9" s="1" t="s">
        <v>141</v>
      </c>
      <c r="R9" s="1" t="s">
        <v>135</v>
      </c>
      <c r="S9" s="12">
        <f> VLOOKUP($K9,Team_Data!$B$10:$O$20,10, FALSE)</f>
        <v>100</v>
      </c>
      <c r="T9" s="12">
        <f> VLOOKUP($K9,Team_Data!$B$10:$O$20,11, FALSE)</f>
        <v>100</v>
      </c>
      <c r="U9" s="12">
        <f> VLOOKUP($K9,Team_Data!$B$10:$O$20,12, FALSE)</f>
        <v>25</v>
      </c>
      <c r="V9" s="12">
        <f> VLOOKUP($K9,Team_Data!$B$10:$O$20,13, FALSE)</f>
        <v>75</v>
      </c>
      <c r="W9" s="12">
        <f> VLOOKUP($K9,Team_Data!$B$10:$O$20,14, FALSE)</f>
        <v>25</v>
      </c>
      <c r="X9" s="1" t="b">
        <v>1</v>
      </c>
      <c r="Y9" s="1" t="b">
        <v>0</v>
      </c>
      <c r="Z9" s="1" t="b">
        <v>0</v>
      </c>
      <c r="AA9" s="1" t="b">
        <v>1</v>
      </c>
      <c r="AB9" s="1" t="b">
        <v>0</v>
      </c>
      <c r="AC9" s="59"/>
    </row>
    <row r="10" ht="22.5" customHeight="1">
      <c r="A10" s="57" t="s">
        <v>151</v>
      </c>
      <c r="B10" s="60" t="s">
        <v>137</v>
      </c>
      <c r="C10" s="65" t="s">
        <v>120</v>
      </c>
      <c r="D10" s="50"/>
      <c r="E10" s="51"/>
      <c r="F10" s="50"/>
      <c r="G10" s="52"/>
      <c r="H10" s="1" t="s">
        <v>122</v>
      </c>
      <c r="I10" s="1" t="s">
        <v>121</v>
      </c>
      <c r="J10" s="1" t="s">
        <v>121</v>
      </c>
      <c r="K10" s="55" t="s">
        <v>140</v>
      </c>
      <c r="M10" s="1" t="s">
        <v>127</v>
      </c>
      <c r="N10" s="1" t="s">
        <v>125</v>
      </c>
      <c r="O10" s="1" t="s">
        <v>126</v>
      </c>
      <c r="P10" s="1" t="s">
        <v>128</v>
      </c>
      <c r="Q10" s="1" t="s">
        <v>128</v>
      </c>
      <c r="R10" s="1" t="s">
        <v>152</v>
      </c>
      <c r="S10" s="1">
        <v>100.0</v>
      </c>
      <c r="T10" s="1">
        <v>50.0</v>
      </c>
      <c r="U10" s="1">
        <v>100.0</v>
      </c>
      <c r="V10" s="1">
        <v>50.0</v>
      </c>
      <c r="W10" s="1">
        <v>50.0</v>
      </c>
      <c r="X10" s="1" t="b">
        <v>0</v>
      </c>
      <c r="Y10" s="1" t="b">
        <v>0</v>
      </c>
      <c r="Z10" s="1" t="b">
        <v>1</v>
      </c>
      <c r="AA10" s="1" t="b">
        <v>0</v>
      </c>
      <c r="AB10" s="1" t="b">
        <v>1</v>
      </c>
      <c r="AC10" s="66" t="s">
        <v>153</v>
      </c>
    </row>
    <row r="11" ht="22.5" customHeight="1">
      <c r="A11" s="57" t="s">
        <v>154</v>
      </c>
      <c r="B11" s="60" t="s">
        <v>137</v>
      </c>
      <c r="C11" s="50"/>
      <c r="D11" s="50"/>
      <c r="E11" s="58" t="s">
        <v>119</v>
      </c>
      <c r="F11" s="62" t="s">
        <v>121</v>
      </c>
      <c r="G11" s="67" t="s">
        <v>143</v>
      </c>
      <c r="H11" s="1" t="s">
        <v>122</v>
      </c>
      <c r="I11" s="1" t="s">
        <v>122</v>
      </c>
      <c r="J11" s="1" t="s">
        <v>121</v>
      </c>
      <c r="K11" s="55" t="s">
        <v>140</v>
      </c>
      <c r="M11" s="1" t="s">
        <v>124</v>
      </c>
      <c r="N11" s="1" t="s">
        <v>128</v>
      </c>
      <c r="O11" s="1" t="s">
        <v>127</v>
      </c>
      <c r="P11" s="1" t="s">
        <v>128</v>
      </c>
      <c r="Q11" s="1" t="s">
        <v>127</v>
      </c>
      <c r="R11" s="1" t="s">
        <v>152</v>
      </c>
      <c r="S11" s="1">
        <v>50.0</v>
      </c>
      <c r="T11" s="1">
        <v>100.0</v>
      </c>
      <c r="U11" s="1">
        <v>25.0</v>
      </c>
      <c r="V11" s="1">
        <v>75.0</v>
      </c>
      <c r="W11" s="1">
        <v>25.0</v>
      </c>
      <c r="X11" s="1" t="b">
        <v>1</v>
      </c>
      <c r="Y11" s="1" t="b">
        <v>0</v>
      </c>
      <c r="Z11" s="1" t="b">
        <v>0</v>
      </c>
      <c r="AA11" s="1" t="b">
        <v>0</v>
      </c>
      <c r="AB11" s="1" t="b">
        <v>1</v>
      </c>
      <c r="AC11" s="59"/>
    </row>
    <row r="12" ht="22.5" customHeight="1">
      <c r="A12" s="57" t="s">
        <v>155</v>
      </c>
      <c r="B12" s="48" t="s">
        <v>119</v>
      </c>
      <c r="C12" s="60" t="s">
        <v>137</v>
      </c>
      <c r="D12" s="50"/>
      <c r="E12" s="51"/>
      <c r="F12" s="50"/>
      <c r="G12" s="52"/>
      <c r="H12" s="1" t="s">
        <v>122</v>
      </c>
      <c r="I12" s="1" t="s">
        <v>121</v>
      </c>
      <c r="J12" s="1" t="s">
        <v>122</v>
      </c>
      <c r="K12" s="55" t="s">
        <v>149</v>
      </c>
      <c r="M12" s="1" t="s">
        <v>127</v>
      </c>
      <c r="N12" s="1" t="s">
        <v>128</v>
      </c>
      <c r="O12" s="1" t="s">
        <v>126</v>
      </c>
      <c r="P12" s="1" t="s">
        <v>146</v>
      </c>
      <c r="Q12" s="1" t="s">
        <v>128</v>
      </c>
      <c r="R12" s="1" t="s">
        <v>135</v>
      </c>
      <c r="S12" s="12">
        <f> VLOOKUP($K12,Team_Data!$B$10:$O$20,10, FALSE)</f>
        <v>75</v>
      </c>
      <c r="T12" s="12">
        <f> VLOOKUP($K12,Team_Data!$B$10:$O$20,11, FALSE)</f>
        <v>50</v>
      </c>
      <c r="U12" s="12">
        <f> VLOOKUP($K12,Team_Data!$B$10:$O$20,12, FALSE)</f>
        <v>75</v>
      </c>
      <c r="V12" s="12">
        <f> VLOOKUP($K12,Team_Data!$B$10:$O$20,13, FALSE)</f>
        <v>75</v>
      </c>
      <c r="W12" s="12">
        <f> VLOOKUP($K12,Team_Data!$B$10:$O$20,14, FALSE)</f>
        <v>50</v>
      </c>
      <c r="X12" s="12" t="b">
        <v>0</v>
      </c>
      <c r="Y12" s="1" t="b">
        <v>1</v>
      </c>
      <c r="Z12" s="12" t="b">
        <v>0</v>
      </c>
      <c r="AA12" s="1" t="b">
        <v>1</v>
      </c>
      <c r="AB12" s="12" t="b">
        <v>0</v>
      </c>
      <c r="AC12" s="59"/>
    </row>
    <row r="13" ht="22.5" customHeight="1">
      <c r="A13" s="57" t="s">
        <v>156</v>
      </c>
      <c r="B13" s="60" t="s">
        <v>137</v>
      </c>
      <c r="C13" s="68" t="s">
        <v>122</v>
      </c>
      <c r="D13" s="50"/>
      <c r="E13" s="51"/>
      <c r="F13" s="50"/>
      <c r="G13" s="52"/>
      <c r="H13" s="1" t="s">
        <v>137</v>
      </c>
      <c r="I13" s="1" t="s">
        <v>122</v>
      </c>
      <c r="J13" s="1" t="s">
        <v>121</v>
      </c>
      <c r="K13" s="55" t="s">
        <v>149</v>
      </c>
      <c r="L13" s="1" t="s">
        <v>140</v>
      </c>
      <c r="M13" s="1" t="s">
        <v>127</v>
      </c>
      <c r="N13" s="1" t="s">
        <v>128</v>
      </c>
      <c r="O13" s="1" t="s">
        <v>128</v>
      </c>
      <c r="P13" s="1" t="s">
        <v>127</v>
      </c>
      <c r="Q13" s="1" t="s">
        <v>141</v>
      </c>
      <c r="R13" s="1" t="s">
        <v>135</v>
      </c>
      <c r="S13" s="12">
        <f> VLOOKUP($K13,Team_Data!$B$10:$O$20,10, FALSE)</f>
        <v>75</v>
      </c>
      <c r="T13" s="12">
        <f> VLOOKUP($K13,Team_Data!$B$10:$O$20,11, FALSE)</f>
        <v>50</v>
      </c>
      <c r="U13" s="12">
        <f> VLOOKUP($K13,Team_Data!$B$10:$O$20,12, FALSE)</f>
        <v>75</v>
      </c>
      <c r="V13" s="12">
        <f> VLOOKUP($K13,Team_Data!$B$10:$O$20,13, FALSE)</f>
        <v>75</v>
      </c>
      <c r="W13" s="12">
        <f> VLOOKUP($K13,Team_Data!$B$10:$O$20,14, FALSE)</f>
        <v>50</v>
      </c>
      <c r="X13" s="12" t="b">
        <v>0</v>
      </c>
      <c r="Y13" s="1" t="b">
        <v>1</v>
      </c>
      <c r="Z13" s="1" t="b">
        <v>1</v>
      </c>
      <c r="AA13" s="12" t="b">
        <v>0</v>
      </c>
      <c r="AB13" s="12" t="b">
        <v>0</v>
      </c>
      <c r="AC13" s="59"/>
    </row>
    <row r="14" ht="22.5" customHeight="1">
      <c r="A14" s="57" t="s">
        <v>157</v>
      </c>
      <c r="B14" s="60" t="s">
        <v>137</v>
      </c>
      <c r="C14" s="50"/>
      <c r="D14" s="50"/>
      <c r="E14" s="58" t="s">
        <v>119</v>
      </c>
      <c r="F14" s="62" t="s">
        <v>121</v>
      </c>
      <c r="G14" s="67" t="s">
        <v>143</v>
      </c>
      <c r="H14" s="1" t="s">
        <v>122</v>
      </c>
      <c r="I14" s="1" t="s">
        <v>137</v>
      </c>
      <c r="J14" s="1" t="s">
        <v>121</v>
      </c>
      <c r="K14" s="55" t="s">
        <v>158</v>
      </c>
      <c r="M14" s="1" t="s">
        <v>134</v>
      </c>
      <c r="N14" s="1" t="s">
        <v>128</v>
      </c>
      <c r="O14" s="1" t="s">
        <v>127</v>
      </c>
      <c r="P14" s="1" t="s">
        <v>127</v>
      </c>
      <c r="Q14" s="1" t="s">
        <v>127</v>
      </c>
      <c r="R14" s="1" t="s">
        <v>135</v>
      </c>
      <c r="S14" s="12">
        <f> VLOOKUP($K14,Team_Data!$B$10:$O$20,10, FALSE)</f>
        <v>50</v>
      </c>
      <c r="T14" s="12">
        <f> VLOOKUP($K14,Team_Data!$B$10:$O$20,11, FALSE)</f>
        <v>100</v>
      </c>
      <c r="U14" s="12">
        <f> VLOOKUP($K14,Team_Data!$B$10:$O$20,12, FALSE)</f>
        <v>50</v>
      </c>
      <c r="V14" s="12">
        <f> VLOOKUP($K14,Team_Data!$B$10:$O$20,13, FALSE)</f>
        <v>75</v>
      </c>
      <c r="W14" s="12">
        <f> VLOOKUP($K14,Team_Data!$B$10:$O$20,14, FALSE)</f>
        <v>25</v>
      </c>
      <c r="X14" s="12" t="b">
        <v>0</v>
      </c>
      <c r="Y14" s="1" t="b">
        <v>1</v>
      </c>
      <c r="Z14" s="12" t="b">
        <v>0</v>
      </c>
      <c r="AA14" s="12" t="b">
        <v>0</v>
      </c>
      <c r="AB14" s="12" t="b">
        <v>0</v>
      </c>
      <c r="AC14" s="59"/>
    </row>
    <row r="15" ht="22.5" customHeight="1">
      <c r="A15" s="57" t="s">
        <v>159</v>
      </c>
      <c r="B15" s="48" t="s">
        <v>119</v>
      </c>
      <c r="C15" s="50"/>
      <c r="D15" s="50"/>
      <c r="E15" s="51"/>
      <c r="F15" s="50"/>
      <c r="G15" s="52"/>
      <c r="H15" s="1" t="s">
        <v>121</v>
      </c>
      <c r="I15" s="1" t="s">
        <v>122</v>
      </c>
      <c r="J15" s="1" t="s">
        <v>137</v>
      </c>
      <c r="K15" s="55" t="s">
        <v>158</v>
      </c>
      <c r="M15" s="1" t="s">
        <v>128</v>
      </c>
      <c r="N15" s="1" t="s">
        <v>128</v>
      </c>
      <c r="O15" s="1" t="s">
        <v>126</v>
      </c>
      <c r="P15" s="1" t="s">
        <v>128</v>
      </c>
      <c r="Q15" s="1" t="s">
        <v>128</v>
      </c>
      <c r="R15" s="1" t="s">
        <v>135</v>
      </c>
      <c r="S15" s="12">
        <f> VLOOKUP($K15,Team_Data!$B$10:$O$20,10, FALSE)</f>
        <v>50</v>
      </c>
      <c r="T15" s="12">
        <f> VLOOKUP($K15,Team_Data!$B$10:$O$20,11, FALSE)</f>
        <v>100</v>
      </c>
      <c r="U15" s="12">
        <f> VLOOKUP($K15,Team_Data!$B$10:$O$20,12, FALSE)</f>
        <v>50</v>
      </c>
      <c r="V15" s="12">
        <f> VLOOKUP($K15,Team_Data!$B$10:$O$20,13, FALSE)</f>
        <v>75</v>
      </c>
      <c r="W15" s="12">
        <f> VLOOKUP($K15,Team_Data!$B$10:$O$20,14, FALSE)</f>
        <v>25</v>
      </c>
      <c r="X15" s="12" t="b">
        <v>0</v>
      </c>
      <c r="Y15" s="12" t="b">
        <v>0</v>
      </c>
      <c r="Z15" s="12" t="b">
        <v>0</v>
      </c>
      <c r="AA15" s="12" t="b">
        <v>0</v>
      </c>
      <c r="AB15" s="12" t="b">
        <v>0</v>
      </c>
      <c r="AC15" s="59"/>
    </row>
    <row r="16" ht="22.5" customHeight="1">
      <c r="A16" s="57" t="s">
        <v>160</v>
      </c>
      <c r="B16" s="48" t="s">
        <v>119</v>
      </c>
      <c r="C16" s="64" t="s">
        <v>121</v>
      </c>
      <c r="D16" s="50"/>
      <c r="E16" s="51"/>
      <c r="F16" s="50"/>
      <c r="G16" s="52"/>
      <c r="H16" s="1" t="s">
        <v>121</v>
      </c>
      <c r="I16" s="1" t="s">
        <v>122</v>
      </c>
      <c r="J16" s="1" t="s">
        <v>122</v>
      </c>
      <c r="K16" s="55" t="s">
        <v>132</v>
      </c>
      <c r="M16" s="1" t="s">
        <v>134</v>
      </c>
      <c r="N16" s="1" t="s">
        <v>128</v>
      </c>
      <c r="O16" s="1" t="s">
        <v>126</v>
      </c>
      <c r="P16" s="1" t="s">
        <v>128</v>
      </c>
      <c r="Q16" s="1" t="s">
        <v>128</v>
      </c>
      <c r="R16" s="1" t="s">
        <v>152</v>
      </c>
      <c r="S16" s="12">
        <f> VLOOKUP($K16,Team_Data!$B$10:$O$20,10, FALSE)</f>
        <v>100</v>
      </c>
      <c r="T16" s="12">
        <f> VLOOKUP($K16,Team_Data!$B$10:$O$20,11, FALSE)</f>
        <v>100</v>
      </c>
      <c r="U16" s="12">
        <f> VLOOKUP($K16,Team_Data!$B$10:$O$20,12, FALSE)</f>
        <v>25</v>
      </c>
      <c r="V16" s="12">
        <f> VLOOKUP($K16,Team_Data!$B$10:$O$20,13, FALSE)</f>
        <v>75</v>
      </c>
      <c r="W16" s="12">
        <f> VLOOKUP($K16,Team_Data!$B$10:$O$20,14, FALSE)</f>
        <v>25</v>
      </c>
      <c r="X16" s="12" t="b">
        <v>0</v>
      </c>
      <c r="Y16" s="12" t="b">
        <v>0</v>
      </c>
      <c r="Z16" s="1" t="b">
        <v>1</v>
      </c>
      <c r="AA16" s="1" t="b">
        <v>1</v>
      </c>
      <c r="AB16" s="12" t="b">
        <v>0</v>
      </c>
      <c r="AC16" s="59"/>
    </row>
    <row r="17" ht="22.5" customHeight="1">
      <c r="A17" s="57" t="s">
        <v>161</v>
      </c>
      <c r="B17" s="60" t="s">
        <v>137</v>
      </c>
      <c r="C17" s="63" t="s">
        <v>143</v>
      </c>
      <c r="D17" s="50"/>
      <c r="E17" s="58" t="s">
        <v>119</v>
      </c>
      <c r="F17" s="62" t="s">
        <v>121</v>
      </c>
      <c r="G17" s="52"/>
      <c r="H17" s="1" t="s">
        <v>122</v>
      </c>
      <c r="I17" s="1" t="s">
        <v>122</v>
      </c>
      <c r="J17" s="1" t="s">
        <v>122</v>
      </c>
      <c r="K17" s="55" t="s">
        <v>162</v>
      </c>
      <c r="M17" s="1" t="s">
        <v>128</v>
      </c>
      <c r="N17" s="1" t="s">
        <v>145</v>
      </c>
      <c r="O17" s="1" t="s">
        <v>127</v>
      </c>
      <c r="P17" s="1" t="s">
        <v>163</v>
      </c>
      <c r="Q17" s="1" t="s">
        <v>141</v>
      </c>
      <c r="R17" s="1" t="s">
        <v>135</v>
      </c>
      <c r="S17" s="12">
        <f> VLOOKUP($K17,Team_Data!$B$10:$O$20,10, FALSE)</f>
        <v>50</v>
      </c>
      <c r="T17" s="12">
        <f> VLOOKUP($K17,Team_Data!$B$10:$O$20,11, FALSE)</f>
        <v>50</v>
      </c>
      <c r="U17" s="12">
        <f> VLOOKUP($K17,Team_Data!$B$10:$O$20,12, FALSE)</f>
        <v>100</v>
      </c>
      <c r="V17" s="12">
        <f> VLOOKUP($K17,Team_Data!$B$10:$O$20,13, FALSE)</f>
        <v>100</v>
      </c>
      <c r="W17" s="12">
        <f> VLOOKUP($K17,Team_Data!$B$10:$O$20,14, FALSE)</f>
        <v>50</v>
      </c>
      <c r="X17" s="12" t="b">
        <v>0</v>
      </c>
      <c r="Y17" s="1" t="b">
        <v>1</v>
      </c>
      <c r="Z17" s="12" t="b">
        <v>0</v>
      </c>
      <c r="AA17" s="12" t="b">
        <v>0</v>
      </c>
      <c r="AB17" s="12" t="b">
        <v>0</v>
      </c>
      <c r="AC17" s="56" t="s">
        <v>164</v>
      </c>
    </row>
    <row r="18" ht="22.5" customHeight="1">
      <c r="A18" s="57" t="s">
        <v>42</v>
      </c>
      <c r="B18" s="50"/>
      <c r="C18" s="64" t="s">
        <v>121</v>
      </c>
      <c r="D18" s="60" t="s">
        <v>137</v>
      </c>
      <c r="E18" s="58" t="s">
        <v>119</v>
      </c>
      <c r="F18" s="50"/>
      <c r="G18" s="52"/>
      <c r="H18" s="1" t="s">
        <v>121</v>
      </c>
      <c r="I18" s="1" t="s">
        <v>137</v>
      </c>
      <c r="J18" s="1" t="s">
        <v>121</v>
      </c>
      <c r="K18" s="55" t="s">
        <v>140</v>
      </c>
      <c r="M18" s="1" t="s">
        <v>124</v>
      </c>
      <c r="N18" s="1" t="s">
        <v>128</v>
      </c>
      <c r="O18" s="1" t="s">
        <v>128</v>
      </c>
      <c r="P18" s="1" t="s">
        <v>163</v>
      </c>
      <c r="Q18" s="1" t="s">
        <v>141</v>
      </c>
      <c r="R18" s="1" t="s">
        <v>152</v>
      </c>
      <c r="S18" s="1">
        <v>50.0</v>
      </c>
      <c r="T18" s="1">
        <v>0.0</v>
      </c>
      <c r="U18" s="1">
        <v>75.0</v>
      </c>
      <c r="V18" s="1">
        <v>100.0</v>
      </c>
      <c r="W18" s="1">
        <v>50.0</v>
      </c>
      <c r="X18" s="1" t="b">
        <v>0</v>
      </c>
      <c r="Y18" s="1" t="b">
        <v>0</v>
      </c>
      <c r="Z18" s="1" t="b">
        <v>0</v>
      </c>
      <c r="AA18" s="1" t="b">
        <v>0</v>
      </c>
      <c r="AB18" s="1" t="b">
        <v>1</v>
      </c>
      <c r="AC18" s="59"/>
    </row>
    <row r="19" ht="22.5" customHeight="1">
      <c r="A19" s="57" t="s">
        <v>165</v>
      </c>
      <c r="B19" s="60" t="s">
        <v>137</v>
      </c>
      <c r="C19" s="65" t="s">
        <v>120</v>
      </c>
      <c r="D19" s="68" t="s">
        <v>122</v>
      </c>
      <c r="E19" s="51"/>
      <c r="F19" s="50"/>
      <c r="G19" s="52"/>
      <c r="H19" s="1" t="s">
        <v>121</v>
      </c>
      <c r="I19" s="1" t="s">
        <v>122</v>
      </c>
      <c r="J19" s="1" t="s">
        <v>122</v>
      </c>
      <c r="K19" s="55" t="s">
        <v>123</v>
      </c>
      <c r="L19" s="1" t="s">
        <v>166</v>
      </c>
      <c r="M19" s="1" t="s">
        <v>127</v>
      </c>
      <c r="N19" s="1" t="s">
        <v>127</v>
      </c>
      <c r="O19" s="1" t="s">
        <v>126</v>
      </c>
      <c r="P19" s="1" t="s">
        <v>127</v>
      </c>
      <c r="Q19" s="1" t="s">
        <v>128</v>
      </c>
      <c r="R19" s="1" t="s">
        <v>138</v>
      </c>
      <c r="S19" s="12">
        <f> VLOOKUP($K19,Team_Data!$B$10:$O$20,10, FALSE)</f>
        <v>75</v>
      </c>
      <c r="T19" s="12">
        <f> VLOOKUP($K19,Team_Data!$B$10:$O$20,11, FALSE)</f>
        <v>100</v>
      </c>
      <c r="U19" s="12">
        <f> VLOOKUP($K19,Team_Data!$B$10:$O$20,12, FALSE)</f>
        <v>50</v>
      </c>
      <c r="V19" s="12">
        <f> VLOOKUP($K19,Team_Data!$B$10:$O$20,13, FALSE)</f>
        <v>0</v>
      </c>
      <c r="W19" s="12">
        <f> VLOOKUP($K19,Team_Data!$B$10:$O$20,14, FALSE)</f>
        <v>50</v>
      </c>
      <c r="X19" s="12" t="b">
        <v>0</v>
      </c>
      <c r="Y19" s="12" t="b">
        <v>0</v>
      </c>
      <c r="Z19" s="12" t="b">
        <v>0</v>
      </c>
      <c r="AA19" s="12" t="b">
        <v>0</v>
      </c>
      <c r="AB19" s="1" t="b">
        <v>1</v>
      </c>
      <c r="AC19" s="56" t="s">
        <v>167</v>
      </c>
    </row>
    <row r="20" ht="22.5" customHeight="1">
      <c r="A20" s="57" t="s">
        <v>168</v>
      </c>
      <c r="B20" s="64" t="s">
        <v>121</v>
      </c>
      <c r="C20" s="60" t="s">
        <v>120</v>
      </c>
      <c r="D20" s="50"/>
      <c r="E20" s="51"/>
      <c r="F20" s="50"/>
      <c r="G20" s="52"/>
      <c r="H20" s="1" t="s">
        <v>122</v>
      </c>
      <c r="I20" s="1" t="s">
        <v>122</v>
      </c>
      <c r="J20" s="1" t="s">
        <v>121</v>
      </c>
      <c r="K20" s="55" t="s">
        <v>149</v>
      </c>
      <c r="M20" s="1" t="s">
        <v>124</v>
      </c>
      <c r="N20" s="1" t="s">
        <v>125</v>
      </c>
      <c r="O20" s="1" t="s">
        <v>127</v>
      </c>
      <c r="P20" s="1" t="s">
        <v>128</v>
      </c>
      <c r="Q20" s="1" t="s">
        <v>128</v>
      </c>
      <c r="R20" s="1" t="s">
        <v>135</v>
      </c>
      <c r="S20" s="12">
        <f> VLOOKUP($K20,Team_Data!$B$10:$O$20,10, FALSE)</f>
        <v>75</v>
      </c>
      <c r="T20" s="12">
        <f> VLOOKUP($K20,Team_Data!$B$10:$O$20,11, FALSE)</f>
        <v>50</v>
      </c>
      <c r="U20" s="12">
        <f> VLOOKUP($K20,Team_Data!$B$10:$O$20,12, FALSE)</f>
        <v>75</v>
      </c>
      <c r="V20" s="12">
        <f> VLOOKUP($K20,Team_Data!$B$10:$O$20,13, FALSE)</f>
        <v>75</v>
      </c>
      <c r="W20" s="12">
        <f> VLOOKUP($K20,Team_Data!$B$10:$O$20,14, FALSE)</f>
        <v>50</v>
      </c>
      <c r="X20" s="12" t="b">
        <v>0</v>
      </c>
      <c r="Y20" s="1" t="b">
        <v>1</v>
      </c>
      <c r="Z20" s="12" t="b">
        <v>0</v>
      </c>
      <c r="AA20" s="1" t="b">
        <v>1</v>
      </c>
      <c r="AB20" s="12" t="b">
        <v>0</v>
      </c>
      <c r="AC20" s="59"/>
    </row>
    <row r="21" ht="22.5" customHeight="1">
      <c r="A21" s="57" t="s">
        <v>169</v>
      </c>
      <c r="B21" s="64" t="s">
        <v>121</v>
      </c>
      <c r="C21" s="50"/>
      <c r="D21" s="50"/>
      <c r="E21" s="58" t="s">
        <v>120</v>
      </c>
      <c r="F21" s="50"/>
      <c r="G21" s="52"/>
      <c r="H21" s="1" t="s">
        <v>137</v>
      </c>
      <c r="I21" s="1" t="s">
        <v>122</v>
      </c>
      <c r="J21" s="1" t="s">
        <v>121</v>
      </c>
      <c r="K21" s="55" t="s">
        <v>170</v>
      </c>
      <c r="L21" s="1" t="s">
        <v>171</v>
      </c>
      <c r="M21" s="1" t="s">
        <v>127</v>
      </c>
      <c r="N21" s="1" t="s">
        <v>125</v>
      </c>
      <c r="O21" s="1" t="s">
        <v>127</v>
      </c>
      <c r="P21" s="1" t="s">
        <v>128</v>
      </c>
      <c r="Q21" s="1" t="s">
        <v>128</v>
      </c>
      <c r="R21" s="1" t="s">
        <v>129</v>
      </c>
      <c r="S21" s="12">
        <f> VLOOKUP($K21,Team_Data!$B$10:$O$20,10, FALSE)</f>
        <v>25</v>
      </c>
      <c r="T21" s="12">
        <f> VLOOKUP($K21,Team_Data!$B$10:$O$20,11, FALSE)</f>
        <v>50</v>
      </c>
      <c r="U21" s="12">
        <f> VLOOKUP($K21,Team_Data!$B$10:$O$20,12, FALSE)</f>
        <v>75</v>
      </c>
      <c r="V21" s="12">
        <f> VLOOKUP($K21,Team_Data!$B$10:$O$20,13, FALSE)</f>
        <v>50</v>
      </c>
      <c r="W21" s="12">
        <f> VLOOKUP($K21,Team_Data!$B$10:$O$20,14, FALSE)</f>
        <v>100</v>
      </c>
      <c r="X21" s="12" t="b">
        <v>0</v>
      </c>
      <c r="Y21" s="12" t="b">
        <v>0</v>
      </c>
      <c r="Z21" s="12" t="b">
        <v>0</v>
      </c>
      <c r="AA21" s="1" t="b">
        <v>1</v>
      </c>
      <c r="AB21" s="12" t="b">
        <v>0</v>
      </c>
      <c r="AC21" s="59"/>
    </row>
    <row r="22" ht="22.5" customHeight="1">
      <c r="A22" s="57" t="s">
        <v>172</v>
      </c>
      <c r="B22" s="60" t="s">
        <v>137</v>
      </c>
      <c r="C22" s="63" t="s">
        <v>143</v>
      </c>
      <c r="D22" s="68" t="s">
        <v>122</v>
      </c>
      <c r="E22" s="51"/>
      <c r="F22" s="50"/>
      <c r="G22" s="52"/>
      <c r="H22" s="1" t="s">
        <v>137</v>
      </c>
      <c r="I22" s="1" t="s">
        <v>122</v>
      </c>
      <c r="J22" s="1" t="s">
        <v>121</v>
      </c>
      <c r="K22" s="55" t="s">
        <v>140</v>
      </c>
      <c r="L22" s="1" t="s">
        <v>173</v>
      </c>
      <c r="M22" s="1" t="s">
        <v>127</v>
      </c>
      <c r="N22" s="1" t="s">
        <v>128</v>
      </c>
      <c r="O22" s="1" t="s">
        <v>128</v>
      </c>
      <c r="P22" s="1" t="s">
        <v>127</v>
      </c>
      <c r="Q22" s="1" t="s">
        <v>128</v>
      </c>
      <c r="R22" s="1" t="s">
        <v>152</v>
      </c>
      <c r="S22" s="1">
        <v>50.0</v>
      </c>
      <c r="T22" s="1">
        <v>50.0</v>
      </c>
      <c r="U22" s="1">
        <v>50.0</v>
      </c>
      <c r="V22" s="1">
        <v>100.0</v>
      </c>
      <c r="W22" s="1">
        <v>50.0</v>
      </c>
      <c r="X22" s="1" t="b">
        <v>0</v>
      </c>
      <c r="Y22" s="1" t="b">
        <v>0</v>
      </c>
      <c r="Z22" s="1" t="b">
        <v>1</v>
      </c>
      <c r="AA22" s="1" t="b">
        <v>1</v>
      </c>
      <c r="AB22" s="1" t="b">
        <v>1</v>
      </c>
      <c r="AC22" s="59"/>
    </row>
    <row r="23" ht="22.5" customHeight="1">
      <c r="A23" s="57" t="s">
        <v>71</v>
      </c>
      <c r="B23" s="48" t="s">
        <v>119</v>
      </c>
      <c r="C23" s="68" t="s">
        <v>122</v>
      </c>
      <c r="D23" s="50"/>
      <c r="E23" s="51"/>
      <c r="F23" s="50"/>
      <c r="G23" s="52"/>
      <c r="H23" s="1" t="s">
        <v>121</v>
      </c>
      <c r="I23" s="1" t="s">
        <v>121</v>
      </c>
      <c r="J23" s="1" t="s">
        <v>122</v>
      </c>
      <c r="K23" s="55" t="s">
        <v>170</v>
      </c>
      <c r="M23" s="1" t="s">
        <v>127</v>
      </c>
      <c r="N23" s="1" t="s">
        <v>125</v>
      </c>
      <c r="O23" s="1" t="s">
        <v>126</v>
      </c>
      <c r="P23" s="1" t="s">
        <v>128</v>
      </c>
      <c r="Q23" s="1" t="s">
        <v>128</v>
      </c>
      <c r="R23" s="1" t="s">
        <v>129</v>
      </c>
      <c r="S23" s="12">
        <f> VLOOKUP($K23,Team_Data!$B$10:$O$20,10, FALSE)</f>
        <v>25</v>
      </c>
      <c r="T23" s="12">
        <f> VLOOKUP($K23,Team_Data!$B$10:$O$20,11, FALSE)</f>
        <v>50</v>
      </c>
      <c r="U23" s="12">
        <f> VLOOKUP($K23,Team_Data!$B$10:$O$20,12, FALSE)</f>
        <v>75</v>
      </c>
      <c r="V23" s="12">
        <f> VLOOKUP($K23,Team_Data!$B$10:$O$20,13, FALSE)</f>
        <v>50</v>
      </c>
      <c r="W23" s="12">
        <f> VLOOKUP($K23,Team_Data!$B$10:$O$20,14, FALSE)</f>
        <v>100</v>
      </c>
      <c r="X23" s="12" t="b">
        <v>0</v>
      </c>
      <c r="Y23" s="12" t="b">
        <v>0</v>
      </c>
      <c r="Z23" s="12" t="b">
        <v>0</v>
      </c>
      <c r="AA23" s="12" t="b">
        <v>0</v>
      </c>
      <c r="AB23" s="1" t="b">
        <v>1</v>
      </c>
      <c r="AC23" s="59"/>
    </row>
    <row r="24" ht="22.5" customHeight="1">
      <c r="A24" s="57" t="s">
        <v>174</v>
      </c>
      <c r="B24" s="64" t="s">
        <v>121</v>
      </c>
      <c r="C24" s="65" t="s">
        <v>120</v>
      </c>
      <c r="D24" s="50"/>
      <c r="E24" s="58" t="s">
        <v>119</v>
      </c>
      <c r="F24" s="50"/>
      <c r="G24" s="52"/>
      <c r="H24" s="1" t="s">
        <v>137</v>
      </c>
      <c r="I24" s="1" t="s">
        <v>121</v>
      </c>
      <c r="J24" s="1" t="s">
        <v>122</v>
      </c>
      <c r="K24" s="55" t="s">
        <v>123</v>
      </c>
      <c r="L24" s="1" t="s">
        <v>133</v>
      </c>
      <c r="M24" s="1" t="s">
        <v>134</v>
      </c>
      <c r="N24" s="1" t="s">
        <v>145</v>
      </c>
      <c r="O24" s="1" t="s">
        <v>126</v>
      </c>
      <c r="P24" s="1" t="s">
        <v>146</v>
      </c>
      <c r="Q24" s="1" t="s">
        <v>128</v>
      </c>
      <c r="R24" s="1" t="s">
        <v>138</v>
      </c>
      <c r="S24" s="12">
        <f> VLOOKUP($K24,Team_Data!$B$10:$O$20,10, FALSE)</f>
        <v>75</v>
      </c>
      <c r="T24" s="12">
        <f> VLOOKUP($K24,Team_Data!$B$10:$O$20,11, FALSE)</f>
        <v>100</v>
      </c>
      <c r="U24" s="12">
        <f> VLOOKUP($K24,Team_Data!$B$10:$O$20,12, FALSE)</f>
        <v>50</v>
      </c>
      <c r="V24" s="12">
        <f> VLOOKUP($K24,Team_Data!$B$10:$O$20,13, FALSE)</f>
        <v>0</v>
      </c>
      <c r="W24" s="12">
        <f> VLOOKUP($K24,Team_Data!$B$10:$O$20,14, FALSE)</f>
        <v>50</v>
      </c>
      <c r="X24" s="1" t="b">
        <v>1</v>
      </c>
      <c r="Y24" s="12" t="b">
        <v>0</v>
      </c>
      <c r="Z24" s="12" t="b">
        <v>0</v>
      </c>
      <c r="AA24" s="1" t="b">
        <v>1</v>
      </c>
      <c r="AB24" s="12" t="b">
        <v>0</v>
      </c>
      <c r="AC24" s="56" t="s">
        <v>175</v>
      </c>
    </row>
    <row r="25" ht="22.5" customHeight="1">
      <c r="A25" s="57" t="s">
        <v>176</v>
      </c>
      <c r="B25" s="64" t="s">
        <v>121</v>
      </c>
      <c r="C25" s="65" t="s">
        <v>120</v>
      </c>
      <c r="D25" s="50"/>
      <c r="E25" s="51"/>
      <c r="F25" s="50"/>
      <c r="G25" s="52"/>
      <c r="H25" s="1" t="s">
        <v>137</v>
      </c>
      <c r="I25" s="1" t="s">
        <v>122</v>
      </c>
      <c r="J25" s="1" t="s">
        <v>121</v>
      </c>
      <c r="K25" s="55" t="s">
        <v>170</v>
      </c>
      <c r="M25" s="1" t="s">
        <v>124</v>
      </c>
      <c r="N25" s="1" t="s">
        <v>125</v>
      </c>
      <c r="O25" s="1" t="s">
        <v>177</v>
      </c>
      <c r="P25" s="1" t="s">
        <v>128</v>
      </c>
      <c r="Q25" s="1" t="s">
        <v>128</v>
      </c>
      <c r="R25" s="1" t="s">
        <v>129</v>
      </c>
      <c r="S25" s="12">
        <f> VLOOKUP($K25,Team_Data!$B$10:$O$20,10, FALSE)</f>
        <v>25</v>
      </c>
      <c r="T25" s="12">
        <f> VLOOKUP($K25,Team_Data!$B$10:$O$20,11, FALSE)</f>
        <v>50</v>
      </c>
      <c r="U25" s="12">
        <f> VLOOKUP($K25,Team_Data!$B$10:$O$20,12, FALSE)</f>
        <v>75</v>
      </c>
      <c r="V25" s="12">
        <f> VLOOKUP($K25,Team_Data!$B$10:$O$20,13, FALSE)</f>
        <v>50</v>
      </c>
      <c r="W25" s="12">
        <f> VLOOKUP($K25,Team_Data!$B$10:$O$20,14, FALSE)</f>
        <v>100</v>
      </c>
      <c r="X25" s="12" t="b">
        <v>0</v>
      </c>
      <c r="Y25" s="12" t="b">
        <v>0</v>
      </c>
      <c r="Z25" s="12" t="b">
        <v>0</v>
      </c>
      <c r="AA25" s="1" t="b">
        <v>1</v>
      </c>
      <c r="AB25" s="12" t="b">
        <v>0</v>
      </c>
      <c r="AC25" s="59"/>
    </row>
    <row r="26" ht="22.5" customHeight="1">
      <c r="A26" s="57" t="s">
        <v>178</v>
      </c>
      <c r="B26" s="48" t="s">
        <v>119</v>
      </c>
      <c r="C26" s="65" t="s">
        <v>120</v>
      </c>
      <c r="D26" s="50"/>
      <c r="E26" s="51"/>
      <c r="F26" s="50"/>
      <c r="G26" s="52"/>
      <c r="H26" s="1" t="s">
        <v>121</v>
      </c>
      <c r="I26" s="1" t="s">
        <v>121</v>
      </c>
      <c r="J26" s="1" t="s">
        <v>122</v>
      </c>
      <c r="K26" s="55" t="s">
        <v>140</v>
      </c>
      <c r="M26" s="1" t="s">
        <v>127</v>
      </c>
      <c r="N26" s="1" t="s">
        <v>128</v>
      </c>
      <c r="O26" s="1" t="s">
        <v>128</v>
      </c>
      <c r="P26" s="1" t="s">
        <v>128</v>
      </c>
      <c r="Q26" s="1" t="s">
        <v>128</v>
      </c>
      <c r="R26" s="1" t="s">
        <v>152</v>
      </c>
      <c r="S26" s="1">
        <v>50.0</v>
      </c>
      <c r="T26" s="1">
        <v>50.0</v>
      </c>
      <c r="U26" s="1">
        <v>100.0</v>
      </c>
      <c r="V26" s="1">
        <v>0.0</v>
      </c>
      <c r="W26" s="1">
        <v>0.0</v>
      </c>
      <c r="X26" s="1" t="b">
        <v>0</v>
      </c>
      <c r="Y26" s="1" t="b">
        <v>0</v>
      </c>
      <c r="Z26" s="1" t="b">
        <v>0</v>
      </c>
      <c r="AA26" s="1" t="b">
        <v>0</v>
      </c>
      <c r="AB26" s="1" t="b">
        <v>1</v>
      </c>
      <c r="AC26" s="59"/>
    </row>
    <row r="27" ht="22.5" customHeight="1">
      <c r="A27" s="57" t="s">
        <v>179</v>
      </c>
      <c r="B27" s="48" t="s">
        <v>119</v>
      </c>
      <c r="C27" s="64" t="s">
        <v>121</v>
      </c>
      <c r="D27" s="50"/>
      <c r="E27" s="51"/>
      <c r="F27" s="50"/>
      <c r="G27" s="52"/>
      <c r="H27" s="1" t="s">
        <v>122</v>
      </c>
      <c r="I27" s="1" t="s">
        <v>121</v>
      </c>
      <c r="J27" s="1" t="s">
        <v>122</v>
      </c>
      <c r="K27" s="55" t="s">
        <v>166</v>
      </c>
      <c r="L27" s="1" t="s">
        <v>133</v>
      </c>
      <c r="M27" s="1" t="s">
        <v>134</v>
      </c>
      <c r="N27" s="1" t="s">
        <v>125</v>
      </c>
      <c r="O27" s="1" t="s">
        <v>127</v>
      </c>
      <c r="P27" s="1" t="s">
        <v>127</v>
      </c>
      <c r="Q27" s="1" t="s">
        <v>128</v>
      </c>
      <c r="R27" s="1" t="s">
        <v>138</v>
      </c>
      <c r="S27" s="12">
        <f> VLOOKUP($K27,Team_Data!$B$10:$O$20,10, FALSE)</f>
        <v>25</v>
      </c>
      <c r="T27" s="12">
        <f> VLOOKUP($K27,Team_Data!$B$10:$O$20,11, FALSE)</f>
        <v>50</v>
      </c>
      <c r="U27" s="12">
        <f> VLOOKUP($K27,Team_Data!$B$10:$O$20,12, FALSE)</f>
        <v>25</v>
      </c>
      <c r="V27" s="12">
        <f> VLOOKUP($K27,Team_Data!$B$10:$O$20,13, FALSE)</f>
        <v>0</v>
      </c>
      <c r="W27" s="12">
        <f> VLOOKUP($K27,Team_Data!$B$10:$O$20,14, FALSE)</f>
        <v>100</v>
      </c>
      <c r="X27" s="12" t="b">
        <v>0</v>
      </c>
      <c r="Y27" s="12" t="b">
        <v>0</v>
      </c>
      <c r="Z27" s="1" t="b">
        <v>1</v>
      </c>
      <c r="AA27" s="1" t="b">
        <v>1</v>
      </c>
      <c r="AB27" s="12" t="b">
        <v>0</v>
      </c>
      <c r="AC27" s="59"/>
    </row>
    <row r="28" ht="22.5" customHeight="1">
      <c r="A28" s="57" t="s">
        <v>180</v>
      </c>
      <c r="B28" s="48" t="s">
        <v>119</v>
      </c>
      <c r="C28" s="65" t="s">
        <v>120</v>
      </c>
      <c r="D28" s="50"/>
      <c r="E28" s="51"/>
      <c r="F28" s="50"/>
      <c r="G28" s="52"/>
      <c r="H28" s="1" t="s">
        <v>121</v>
      </c>
      <c r="I28" s="1" t="s">
        <v>121</v>
      </c>
      <c r="J28" s="1" t="s">
        <v>137</v>
      </c>
      <c r="K28" s="55" t="s">
        <v>123</v>
      </c>
      <c r="L28" s="1" t="s">
        <v>133</v>
      </c>
      <c r="M28" s="1" t="s">
        <v>134</v>
      </c>
      <c r="N28" s="1" t="s">
        <v>128</v>
      </c>
      <c r="O28" s="1" t="s">
        <v>126</v>
      </c>
      <c r="P28" s="1" t="s">
        <v>146</v>
      </c>
      <c r="Q28" s="1" t="s">
        <v>128</v>
      </c>
      <c r="R28" s="1" t="s">
        <v>138</v>
      </c>
      <c r="S28" s="12">
        <f> VLOOKUP($K28,Team_Data!$B$10:$O$20,10, FALSE)</f>
        <v>75</v>
      </c>
      <c r="T28" s="12">
        <f> VLOOKUP($K28,Team_Data!$B$10:$O$20,11, FALSE)</f>
        <v>100</v>
      </c>
      <c r="U28" s="12">
        <f> VLOOKUP($K28,Team_Data!$B$10:$O$20,12, FALSE)</f>
        <v>50</v>
      </c>
      <c r="V28" s="12">
        <f> VLOOKUP($K28,Team_Data!$B$10:$O$20,13, FALSE)</f>
        <v>0</v>
      </c>
      <c r="W28" s="12">
        <f> VLOOKUP($K28,Team_Data!$B$10:$O$20,14, FALSE)</f>
        <v>50</v>
      </c>
      <c r="X28" s="12" t="b">
        <v>0</v>
      </c>
      <c r="Y28" s="12" t="b">
        <v>0</v>
      </c>
      <c r="Z28" s="12" t="b">
        <v>0</v>
      </c>
      <c r="AA28" s="1" t="b">
        <v>1</v>
      </c>
      <c r="AB28" s="12" t="b">
        <v>0</v>
      </c>
      <c r="AC28" s="59"/>
    </row>
    <row r="29" ht="22.5" customHeight="1">
      <c r="A29" s="57" t="s">
        <v>181</v>
      </c>
      <c r="B29" s="60" t="s">
        <v>137</v>
      </c>
      <c r="C29" s="65" t="s">
        <v>120</v>
      </c>
      <c r="D29" s="50"/>
      <c r="E29" s="51"/>
      <c r="F29" s="50"/>
      <c r="G29" s="52"/>
      <c r="H29" s="1" t="s">
        <v>122</v>
      </c>
      <c r="I29" s="1" t="s">
        <v>121</v>
      </c>
      <c r="J29" s="1" t="s">
        <v>137</v>
      </c>
      <c r="K29" s="55" t="s">
        <v>133</v>
      </c>
      <c r="M29" s="1" t="s">
        <v>134</v>
      </c>
      <c r="N29" s="1" t="s">
        <v>128</v>
      </c>
      <c r="O29" s="1" t="s">
        <v>128</v>
      </c>
      <c r="P29" s="1" t="s">
        <v>127</v>
      </c>
      <c r="Q29" s="1" t="s">
        <v>128</v>
      </c>
      <c r="R29" s="1" t="s">
        <v>138</v>
      </c>
      <c r="S29" s="12">
        <f> VLOOKUP($K29,Team_Data!$B$10:$O$20,10, FALSE)</f>
        <v>25</v>
      </c>
      <c r="T29" s="12">
        <f> VLOOKUP($K29,Team_Data!$B$10:$O$20,11, FALSE)</f>
        <v>100</v>
      </c>
      <c r="U29" s="12">
        <f> VLOOKUP($K29,Team_Data!$B$10:$O$20,12, FALSE)</f>
        <v>0</v>
      </c>
      <c r="V29" s="12">
        <f> VLOOKUP($K29,Team_Data!$B$10:$O$20,13, FALSE)</f>
        <v>25</v>
      </c>
      <c r="W29" s="12">
        <f> VLOOKUP($K29,Team_Data!$B$10:$O$20,14, FALSE)</f>
        <v>75</v>
      </c>
      <c r="X29" s="12" t="b">
        <v>0</v>
      </c>
      <c r="Y29" s="12" t="b">
        <v>0</v>
      </c>
      <c r="Z29" s="12" t="b">
        <v>0</v>
      </c>
      <c r="AA29" s="1" t="b">
        <v>1</v>
      </c>
      <c r="AB29" s="12" t="b">
        <v>0</v>
      </c>
      <c r="AC29" s="59"/>
    </row>
    <row r="30" ht="22.5" customHeight="1">
      <c r="A30" s="57" t="s">
        <v>55</v>
      </c>
      <c r="B30" s="48" t="s">
        <v>119</v>
      </c>
      <c r="C30" s="60" t="s">
        <v>120</v>
      </c>
      <c r="D30" s="53" t="s">
        <v>143</v>
      </c>
      <c r="E30" s="51"/>
      <c r="F30" s="50"/>
      <c r="G30" s="52"/>
      <c r="H30" s="1" t="s">
        <v>122</v>
      </c>
      <c r="I30" s="1" t="s">
        <v>121</v>
      </c>
      <c r="J30" s="1" t="s">
        <v>122</v>
      </c>
      <c r="K30" s="55" t="s">
        <v>140</v>
      </c>
      <c r="L30" s="1" t="s">
        <v>173</v>
      </c>
      <c r="M30" s="1" t="s">
        <v>127</v>
      </c>
      <c r="N30" s="1" t="s">
        <v>128</v>
      </c>
      <c r="O30" s="1" t="s">
        <v>128</v>
      </c>
      <c r="P30" s="1" t="s">
        <v>127</v>
      </c>
      <c r="Q30" s="1" t="s">
        <v>128</v>
      </c>
      <c r="R30" s="1" t="s">
        <v>152</v>
      </c>
      <c r="S30" s="1">
        <v>50.0</v>
      </c>
      <c r="T30" s="1">
        <v>75.0</v>
      </c>
      <c r="U30" s="1">
        <v>50.0</v>
      </c>
      <c r="V30" s="1">
        <v>100.0</v>
      </c>
      <c r="W30" s="1">
        <v>50.0</v>
      </c>
      <c r="X30" s="1" t="b">
        <v>0</v>
      </c>
      <c r="Y30" s="1" t="b">
        <v>0</v>
      </c>
      <c r="Z30" s="1" t="b">
        <v>0</v>
      </c>
      <c r="AA30" s="1" t="b">
        <v>0</v>
      </c>
      <c r="AB30" s="1" t="b">
        <v>1</v>
      </c>
      <c r="AC30" s="59"/>
    </row>
    <row r="31" ht="22.5" customHeight="1">
      <c r="A31" s="57" t="s">
        <v>182</v>
      </c>
      <c r="B31" s="48" t="s">
        <v>119</v>
      </c>
      <c r="C31" s="60" t="s">
        <v>120</v>
      </c>
      <c r="D31" s="65" t="s">
        <v>120</v>
      </c>
      <c r="E31" s="51"/>
      <c r="F31" s="50"/>
      <c r="G31" s="52"/>
      <c r="H31" s="1" t="s">
        <v>122</v>
      </c>
      <c r="I31" s="1" t="s">
        <v>121</v>
      </c>
      <c r="J31" s="1" t="s">
        <v>122</v>
      </c>
      <c r="K31" s="55" t="s">
        <v>149</v>
      </c>
      <c r="L31" s="1" t="s">
        <v>132</v>
      </c>
      <c r="M31" s="1" t="s">
        <v>127</v>
      </c>
      <c r="N31" s="1" t="s">
        <v>125</v>
      </c>
      <c r="O31" s="1" t="s">
        <v>127</v>
      </c>
      <c r="P31" s="1" t="s">
        <v>146</v>
      </c>
      <c r="Q31" s="1" t="s">
        <v>127</v>
      </c>
      <c r="R31" s="1" t="s">
        <v>138</v>
      </c>
      <c r="S31" s="12">
        <f> VLOOKUP($K31,Team_Data!$B$10:$O$20,10, FALSE)</f>
        <v>75</v>
      </c>
      <c r="T31" s="12">
        <f> VLOOKUP($K31,Team_Data!$B$10:$O$20,11, FALSE)</f>
        <v>50</v>
      </c>
      <c r="U31" s="12">
        <f> VLOOKUP($K31,Team_Data!$B$10:$O$20,12, FALSE)</f>
        <v>75</v>
      </c>
      <c r="V31" s="12">
        <f> VLOOKUP($K31,Team_Data!$B$10:$O$20,13, FALSE)</f>
        <v>75</v>
      </c>
      <c r="W31" s="12">
        <f> VLOOKUP($K31,Team_Data!$B$10:$O$20,14, FALSE)</f>
        <v>50</v>
      </c>
      <c r="X31" s="12" t="b">
        <v>0</v>
      </c>
      <c r="Y31" s="12" t="b">
        <v>0</v>
      </c>
      <c r="Z31" s="12" t="b">
        <v>0</v>
      </c>
      <c r="AA31" s="1" t="b">
        <v>1</v>
      </c>
      <c r="AB31" s="12" t="b">
        <v>0</v>
      </c>
      <c r="AC31" s="59"/>
    </row>
    <row r="32" ht="22.5" customHeight="1">
      <c r="A32" s="57" t="s">
        <v>183</v>
      </c>
      <c r="B32" s="64" t="s">
        <v>121</v>
      </c>
      <c r="C32" s="68" t="s">
        <v>122</v>
      </c>
      <c r="D32" s="50"/>
      <c r="E32" s="58" t="s">
        <v>143</v>
      </c>
      <c r="F32" s="50"/>
      <c r="G32" s="52"/>
      <c r="H32" s="1" t="s">
        <v>137</v>
      </c>
      <c r="I32" s="1" t="s">
        <v>122</v>
      </c>
      <c r="J32" s="1" t="s">
        <v>121</v>
      </c>
      <c r="K32" s="55" t="s">
        <v>166</v>
      </c>
      <c r="M32" s="1" t="s">
        <v>124</v>
      </c>
      <c r="N32" s="1" t="s">
        <v>125</v>
      </c>
      <c r="O32" s="1" t="s">
        <v>128</v>
      </c>
      <c r="P32" s="1" t="s">
        <v>127</v>
      </c>
      <c r="Q32" s="1" t="s">
        <v>128</v>
      </c>
      <c r="R32" s="1" t="s">
        <v>138</v>
      </c>
      <c r="S32" s="12">
        <f> VLOOKUP($K32,Team_Data!$B$10:$O$20,10, FALSE)</f>
        <v>25</v>
      </c>
      <c r="T32" s="12">
        <f> VLOOKUP($K32,Team_Data!$B$10:$O$20,11, FALSE)</f>
        <v>50</v>
      </c>
      <c r="U32" s="12">
        <f> VLOOKUP($K32,Team_Data!$B$10:$O$20,12, FALSE)</f>
        <v>25</v>
      </c>
      <c r="V32" s="12">
        <f> VLOOKUP($K32,Team_Data!$B$10:$O$20,13, FALSE)</f>
        <v>0</v>
      </c>
      <c r="W32" s="12">
        <f> VLOOKUP($K32,Team_Data!$B$10:$O$20,14, FALSE)</f>
        <v>100</v>
      </c>
      <c r="X32" s="12" t="b">
        <v>0</v>
      </c>
      <c r="Y32" s="12" t="b">
        <v>0</v>
      </c>
      <c r="Z32" s="12" t="b">
        <v>0</v>
      </c>
      <c r="AA32" s="12" t="b">
        <v>0</v>
      </c>
      <c r="AB32" s="1" t="b">
        <v>1</v>
      </c>
      <c r="AC32" s="59"/>
    </row>
    <row r="33" ht="22.5" customHeight="1">
      <c r="A33" s="57" t="s">
        <v>184</v>
      </c>
      <c r="B33" s="48" t="s">
        <v>119</v>
      </c>
      <c r="C33" s="50"/>
      <c r="D33" s="50"/>
      <c r="E33" s="58" t="s">
        <v>121</v>
      </c>
      <c r="F33" s="50"/>
      <c r="G33" s="52"/>
      <c r="H33" s="1" t="s">
        <v>122</v>
      </c>
      <c r="I33" s="1" t="s">
        <v>121</v>
      </c>
      <c r="J33" s="1" t="s">
        <v>122</v>
      </c>
      <c r="K33" s="55" t="s">
        <v>133</v>
      </c>
      <c r="M33" s="1" t="s">
        <v>134</v>
      </c>
      <c r="N33" s="1" t="s">
        <v>128</v>
      </c>
      <c r="O33" s="1" t="s">
        <v>128</v>
      </c>
      <c r="P33" s="1" t="s">
        <v>127</v>
      </c>
      <c r="Q33" s="1" t="s">
        <v>128</v>
      </c>
      <c r="R33" s="1" t="s">
        <v>138</v>
      </c>
      <c r="S33" s="12">
        <f> VLOOKUP($K33,Team_Data!$B$10:$O$20,10, FALSE)</f>
        <v>25</v>
      </c>
      <c r="T33" s="12">
        <f> VLOOKUP($K33,Team_Data!$B$10:$O$20,11, FALSE)</f>
        <v>100</v>
      </c>
      <c r="U33" s="12">
        <f> VLOOKUP($K33,Team_Data!$B$10:$O$20,12, FALSE)</f>
        <v>0</v>
      </c>
      <c r="V33" s="12">
        <f> VLOOKUP($K33,Team_Data!$B$10:$O$20,13, FALSE)</f>
        <v>25</v>
      </c>
      <c r="W33" s="12">
        <f> VLOOKUP($K33,Team_Data!$B$10:$O$20,14, FALSE)</f>
        <v>75</v>
      </c>
      <c r="X33" s="12" t="b">
        <v>0</v>
      </c>
      <c r="Y33" s="12" t="b">
        <v>0</v>
      </c>
      <c r="Z33" s="12" t="b">
        <v>0</v>
      </c>
      <c r="AA33" s="1" t="b">
        <v>1</v>
      </c>
      <c r="AB33" s="12" t="b">
        <v>0</v>
      </c>
      <c r="AC33" s="59"/>
    </row>
    <row r="34" ht="22.5" customHeight="1">
      <c r="A34" s="57" t="s">
        <v>185</v>
      </c>
      <c r="B34" s="64" t="s">
        <v>121</v>
      </c>
      <c r="C34" s="60" t="s">
        <v>137</v>
      </c>
      <c r="D34" s="50"/>
      <c r="E34" s="58" t="s">
        <v>143</v>
      </c>
      <c r="F34" s="50"/>
      <c r="G34" s="52"/>
      <c r="H34" s="1" t="s">
        <v>122</v>
      </c>
      <c r="I34" s="1" t="s">
        <v>122</v>
      </c>
      <c r="J34" s="1" t="s">
        <v>122</v>
      </c>
      <c r="K34" s="55" t="s">
        <v>162</v>
      </c>
      <c r="M34" s="1" t="s">
        <v>134</v>
      </c>
      <c r="N34" s="1" t="s">
        <v>145</v>
      </c>
      <c r="O34" s="1" t="s">
        <v>126</v>
      </c>
      <c r="P34" s="1" t="s">
        <v>127</v>
      </c>
      <c r="Q34" s="1" t="s">
        <v>141</v>
      </c>
      <c r="R34" s="1" t="s">
        <v>129</v>
      </c>
      <c r="S34" s="12">
        <f> VLOOKUP($K34,Team_Data!$B$10:$O$20,10, FALSE)</f>
        <v>50</v>
      </c>
      <c r="T34" s="12">
        <f> VLOOKUP($K34,Team_Data!$B$10:$O$20,11, FALSE)</f>
        <v>50</v>
      </c>
      <c r="U34" s="12">
        <f> VLOOKUP($K34,Team_Data!$B$10:$O$20,12, FALSE)</f>
        <v>100</v>
      </c>
      <c r="V34" s="12">
        <f> VLOOKUP($K34,Team_Data!$B$10:$O$20,13, FALSE)</f>
        <v>100</v>
      </c>
      <c r="W34" s="12">
        <f> VLOOKUP($K34,Team_Data!$B$10:$O$20,14, FALSE)</f>
        <v>50</v>
      </c>
      <c r="X34" s="12" t="b">
        <v>0</v>
      </c>
      <c r="Y34" s="12" t="b">
        <v>0</v>
      </c>
      <c r="Z34" s="12" t="b">
        <v>0</v>
      </c>
      <c r="AA34" s="1" t="b">
        <v>1</v>
      </c>
      <c r="AB34" s="12" t="b">
        <v>0</v>
      </c>
      <c r="AC34" s="59"/>
    </row>
    <row r="35" ht="22.5" customHeight="1">
      <c r="A35" s="57" t="s">
        <v>186</v>
      </c>
      <c r="B35" s="64" t="s">
        <v>121</v>
      </c>
      <c r="C35" s="60" t="s">
        <v>137</v>
      </c>
      <c r="D35" s="50"/>
      <c r="E35" s="58" t="s">
        <v>143</v>
      </c>
      <c r="F35" s="50"/>
      <c r="G35" s="52"/>
      <c r="H35" s="1" t="s">
        <v>122</v>
      </c>
      <c r="I35" s="1" t="s">
        <v>122</v>
      </c>
      <c r="J35" s="1" t="s">
        <v>121</v>
      </c>
      <c r="K35" s="55" t="s">
        <v>166</v>
      </c>
      <c r="L35" s="1" t="s">
        <v>149</v>
      </c>
      <c r="M35" s="1" t="s">
        <v>127</v>
      </c>
      <c r="N35" s="1" t="s">
        <v>125</v>
      </c>
      <c r="O35" s="1" t="s">
        <v>177</v>
      </c>
      <c r="P35" s="1" t="s">
        <v>128</v>
      </c>
      <c r="Q35" s="1" t="s">
        <v>128</v>
      </c>
      <c r="R35" s="1" t="s">
        <v>138</v>
      </c>
      <c r="S35" s="12">
        <f> VLOOKUP($K35,Team_Data!$B$10:$O$20,10, FALSE)</f>
        <v>25</v>
      </c>
      <c r="T35" s="12">
        <f> VLOOKUP($K35,Team_Data!$B$10:$O$20,11, FALSE)</f>
        <v>50</v>
      </c>
      <c r="U35" s="12">
        <f> VLOOKUP($K35,Team_Data!$B$10:$O$20,12, FALSE)</f>
        <v>25</v>
      </c>
      <c r="V35" s="12">
        <f> VLOOKUP($K35,Team_Data!$B$10:$O$20,13, FALSE)</f>
        <v>0</v>
      </c>
      <c r="W35" s="12">
        <f> VLOOKUP($K35,Team_Data!$B$10:$O$20,14, FALSE)</f>
        <v>100</v>
      </c>
      <c r="X35" s="12" t="b">
        <v>0</v>
      </c>
      <c r="Y35" s="12" t="b">
        <v>0</v>
      </c>
      <c r="Z35" s="1" t="b">
        <v>1</v>
      </c>
      <c r="AA35" s="12" t="b">
        <v>0</v>
      </c>
      <c r="AB35" s="1" t="b">
        <v>1</v>
      </c>
      <c r="AC35" s="56" t="s">
        <v>187</v>
      </c>
    </row>
    <row r="36" ht="22.5" customHeight="1">
      <c r="A36" s="57" t="s">
        <v>46</v>
      </c>
      <c r="B36" s="48" t="s">
        <v>119</v>
      </c>
      <c r="C36" s="64" t="s">
        <v>121</v>
      </c>
      <c r="D36" s="50"/>
      <c r="E36" s="51"/>
      <c r="F36" s="50"/>
      <c r="G36" s="52"/>
      <c r="H36" s="1" t="s">
        <v>121</v>
      </c>
      <c r="I36" s="1" t="s">
        <v>121</v>
      </c>
      <c r="J36" s="1" t="s">
        <v>137</v>
      </c>
      <c r="K36" s="55" t="s">
        <v>170</v>
      </c>
      <c r="M36" s="1" t="s">
        <v>127</v>
      </c>
      <c r="N36" s="1" t="s">
        <v>127</v>
      </c>
      <c r="O36" s="1" t="s">
        <v>177</v>
      </c>
      <c r="P36" s="1" t="s">
        <v>128</v>
      </c>
      <c r="Q36" s="1" t="s">
        <v>128</v>
      </c>
      <c r="R36" s="1" t="s">
        <v>129</v>
      </c>
      <c r="S36" s="12">
        <f> VLOOKUP($K36,Team_Data!$B$10:$O$20,10, FALSE)</f>
        <v>25</v>
      </c>
      <c r="T36" s="12">
        <f> VLOOKUP($K36,Team_Data!$B$10:$O$20,11, FALSE)</f>
        <v>50</v>
      </c>
      <c r="U36" s="12">
        <f> VLOOKUP($K36,Team_Data!$B$10:$O$20,12, FALSE)</f>
        <v>75</v>
      </c>
      <c r="V36" s="12">
        <f> VLOOKUP($K36,Team_Data!$B$10:$O$20,13, FALSE)</f>
        <v>50</v>
      </c>
      <c r="W36" s="12">
        <f> VLOOKUP($K36,Team_Data!$B$10:$O$20,14, FALSE)</f>
        <v>100</v>
      </c>
      <c r="X36" s="12" t="b">
        <v>0</v>
      </c>
      <c r="Y36" s="12" t="b">
        <v>0</v>
      </c>
      <c r="Z36" s="12" t="b">
        <v>0</v>
      </c>
      <c r="AA36" s="12" t="b">
        <v>0</v>
      </c>
      <c r="AB36" s="1" t="b">
        <v>1</v>
      </c>
      <c r="AC36" s="59"/>
    </row>
    <row r="37" ht="22.5" customHeight="1">
      <c r="A37" s="57" t="s">
        <v>188</v>
      </c>
      <c r="B37" s="48" t="s">
        <v>119</v>
      </c>
      <c r="C37" s="50"/>
      <c r="D37" s="50"/>
      <c r="E37" s="58" t="s">
        <v>137</v>
      </c>
      <c r="F37" s="50"/>
      <c r="G37" s="52"/>
      <c r="H37" s="1" t="s">
        <v>122</v>
      </c>
      <c r="I37" s="1" t="s">
        <v>122</v>
      </c>
      <c r="J37" s="1" t="s">
        <v>122</v>
      </c>
      <c r="K37" s="55" t="s">
        <v>140</v>
      </c>
      <c r="L37" s="1" t="s">
        <v>144</v>
      </c>
      <c r="M37" s="1" t="s">
        <v>127</v>
      </c>
      <c r="N37" s="1" t="s">
        <v>128</v>
      </c>
      <c r="O37" s="1" t="s">
        <v>127</v>
      </c>
      <c r="P37" s="1" t="s">
        <v>127</v>
      </c>
      <c r="Q37" s="1" t="s">
        <v>128</v>
      </c>
      <c r="R37" s="1" t="s">
        <v>138</v>
      </c>
      <c r="S37" s="1">
        <v>75.0</v>
      </c>
      <c r="T37" s="1">
        <v>75.0</v>
      </c>
      <c r="U37" s="1">
        <v>25.0</v>
      </c>
      <c r="V37" s="1">
        <v>25.0</v>
      </c>
      <c r="W37" s="1">
        <v>75.0</v>
      </c>
      <c r="X37" s="1" t="b">
        <v>1</v>
      </c>
      <c r="Y37" s="1" t="b">
        <v>0</v>
      </c>
      <c r="Z37" s="1" t="b">
        <v>0</v>
      </c>
      <c r="AA37" s="1" t="b">
        <v>0</v>
      </c>
      <c r="AB37" s="1" t="b">
        <v>1</v>
      </c>
      <c r="AC37" s="59"/>
    </row>
    <row r="38" ht="22.5" customHeight="1">
      <c r="A38" s="57" t="s">
        <v>189</v>
      </c>
      <c r="B38" s="53" t="s">
        <v>143</v>
      </c>
      <c r="C38" s="50"/>
      <c r="D38" s="50"/>
      <c r="E38" s="51"/>
      <c r="F38" s="50"/>
      <c r="G38" s="52"/>
      <c r="H38" s="1" t="s">
        <v>122</v>
      </c>
      <c r="I38" s="1" t="s">
        <v>122</v>
      </c>
      <c r="J38" s="1" t="s">
        <v>122</v>
      </c>
      <c r="K38" s="55" t="s">
        <v>144</v>
      </c>
      <c r="M38" s="1" t="s">
        <v>134</v>
      </c>
      <c r="N38" s="1" t="s">
        <v>127</v>
      </c>
      <c r="O38" s="1" t="s">
        <v>127</v>
      </c>
      <c r="P38" s="1" t="s">
        <v>127</v>
      </c>
      <c r="Q38" s="1" t="s">
        <v>128</v>
      </c>
      <c r="R38" s="1" t="s">
        <v>129</v>
      </c>
      <c r="S38" s="12">
        <f> VLOOKUP($K38,Team_Data!$B$10:$O$20,10, FALSE)</f>
        <v>100</v>
      </c>
      <c r="T38" s="12">
        <f> VLOOKUP($K38,Team_Data!$B$10:$O$20,11, FALSE)</f>
        <v>75</v>
      </c>
      <c r="U38" s="12">
        <f> VLOOKUP($K38,Team_Data!$B$10:$O$20,12, FALSE)</f>
        <v>50</v>
      </c>
      <c r="V38" s="12">
        <f> VLOOKUP($K38,Team_Data!$B$10:$O$20,13, FALSE)</f>
        <v>25</v>
      </c>
      <c r="W38" s="12">
        <f> VLOOKUP($K38,Team_Data!$B$10:$O$20,14, FALSE)</f>
        <v>25</v>
      </c>
      <c r="X38" s="12" t="b">
        <v>0</v>
      </c>
      <c r="Y38" s="1" t="b">
        <v>1</v>
      </c>
      <c r="Z38" s="12" t="b">
        <v>0</v>
      </c>
      <c r="AA38" s="1" t="b">
        <v>1</v>
      </c>
      <c r="AB38" s="12" t="b">
        <v>0</v>
      </c>
      <c r="AC38" s="59"/>
    </row>
    <row r="39" ht="22.5" customHeight="1">
      <c r="A39" s="57" t="s">
        <v>190</v>
      </c>
      <c r="B39" s="64" t="s">
        <v>121</v>
      </c>
      <c r="C39" s="69"/>
      <c r="D39" s="50"/>
      <c r="E39" s="58" t="s">
        <v>119</v>
      </c>
      <c r="F39" s="50"/>
      <c r="G39" s="52"/>
      <c r="H39" s="1" t="s">
        <v>122</v>
      </c>
      <c r="I39" s="1" t="s">
        <v>122</v>
      </c>
      <c r="J39" s="1" t="s">
        <v>121</v>
      </c>
      <c r="K39" s="55" t="s">
        <v>166</v>
      </c>
      <c r="L39" s="1" t="s">
        <v>140</v>
      </c>
      <c r="M39" s="1" t="s">
        <v>127</v>
      </c>
      <c r="N39" s="1" t="s">
        <v>145</v>
      </c>
      <c r="O39" s="1" t="s">
        <v>177</v>
      </c>
      <c r="P39" s="1" t="s">
        <v>127</v>
      </c>
      <c r="Q39" s="1" t="s">
        <v>128</v>
      </c>
      <c r="R39" s="1" t="s">
        <v>138</v>
      </c>
      <c r="S39" s="12">
        <f> VLOOKUP($K39,Team_Data!$B$10:$O$20,10, FALSE)</f>
        <v>25</v>
      </c>
      <c r="T39" s="12">
        <f> VLOOKUP($K39,Team_Data!$B$10:$O$20,11, FALSE)</f>
        <v>50</v>
      </c>
      <c r="U39" s="12">
        <f> VLOOKUP($K39,Team_Data!$B$10:$O$20,12, FALSE)</f>
        <v>25</v>
      </c>
      <c r="V39" s="12">
        <f> VLOOKUP($K39,Team_Data!$B$10:$O$20,13, FALSE)</f>
        <v>0</v>
      </c>
      <c r="W39" s="12">
        <f> VLOOKUP($K39,Team_Data!$B$10:$O$20,14, FALSE)</f>
        <v>100</v>
      </c>
      <c r="X39" s="12" t="b">
        <v>0</v>
      </c>
      <c r="Y39" s="12" t="b">
        <v>0</v>
      </c>
      <c r="Z39" s="12" t="b">
        <v>0</v>
      </c>
      <c r="AA39" s="12" t="b">
        <v>0</v>
      </c>
      <c r="AB39" s="1" t="b">
        <v>1</v>
      </c>
      <c r="AC39" s="56" t="s">
        <v>191</v>
      </c>
    </row>
    <row r="40" ht="22.5" customHeight="1">
      <c r="A40" s="57" t="s">
        <v>47</v>
      </c>
      <c r="B40" s="61" t="s">
        <v>137</v>
      </c>
      <c r="C40" s="62" t="s">
        <v>137</v>
      </c>
      <c r="D40" s="50"/>
      <c r="E40" s="51"/>
      <c r="F40" s="50"/>
      <c r="G40" s="52"/>
      <c r="H40" s="1" t="s">
        <v>122</v>
      </c>
      <c r="I40" s="1" t="s">
        <v>122</v>
      </c>
      <c r="J40" s="1" t="s">
        <v>121</v>
      </c>
      <c r="K40" s="55" t="s">
        <v>166</v>
      </c>
      <c r="M40" s="1" t="s">
        <v>124</v>
      </c>
      <c r="N40" s="1" t="s">
        <v>145</v>
      </c>
      <c r="O40" s="1" t="s">
        <v>128</v>
      </c>
      <c r="P40" s="1" t="s">
        <v>127</v>
      </c>
      <c r="Q40" s="1" t="s">
        <v>128</v>
      </c>
      <c r="R40" s="1" t="s">
        <v>138</v>
      </c>
      <c r="S40" s="12">
        <f> VLOOKUP($K40,Team_Data!$B$10:$O$20,10, FALSE)</f>
        <v>25</v>
      </c>
      <c r="T40" s="12">
        <f> VLOOKUP($K40,Team_Data!$B$10:$O$20,11, FALSE)</f>
        <v>50</v>
      </c>
      <c r="U40" s="12">
        <f> VLOOKUP($K40,Team_Data!$B$10:$O$20,12, FALSE)</f>
        <v>25</v>
      </c>
      <c r="V40" s="12">
        <f> VLOOKUP($K40,Team_Data!$B$10:$O$20,13, FALSE)</f>
        <v>0</v>
      </c>
      <c r="W40" s="12">
        <f> VLOOKUP($K40,Team_Data!$B$10:$O$20,14, FALSE)</f>
        <v>100</v>
      </c>
      <c r="X40" s="12" t="b">
        <v>0</v>
      </c>
      <c r="Y40" s="12" t="b">
        <v>0</v>
      </c>
      <c r="Z40" s="1" t="b">
        <v>1</v>
      </c>
      <c r="AA40" s="1" t="b">
        <v>1</v>
      </c>
      <c r="AB40" s="12" t="b">
        <v>0</v>
      </c>
      <c r="AC40" s="59"/>
    </row>
    <row r="41" ht="22.5" customHeight="1">
      <c r="A41" s="57" t="s">
        <v>192</v>
      </c>
      <c r="B41" s="48" t="s">
        <v>119</v>
      </c>
      <c r="C41" s="64" t="s">
        <v>121</v>
      </c>
      <c r="D41" s="50"/>
      <c r="E41" s="51"/>
      <c r="F41" s="50"/>
      <c r="G41" s="52"/>
      <c r="H41" s="1" t="s">
        <v>122</v>
      </c>
      <c r="I41" s="1" t="s">
        <v>121</v>
      </c>
      <c r="J41" s="1" t="s">
        <v>137</v>
      </c>
      <c r="K41" s="55" t="s">
        <v>123</v>
      </c>
      <c r="M41" s="1" t="s">
        <v>134</v>
      </c>
      <c r="N41" s="1" t="s">
        <v>125</v>
      </c>
      <c r="O41" s="1" t="s">
        <v>127</v>
      </c>
      <c r="P41" s="1" t="s">
        <v>146</v>
      </c>
      <c r="Q41" s="1" t="s">
        <v>128</v>
      </c>
      <c r="R41" s="1" t="s">
        <v>129</v>
      </c>
      <c r="S41" s="12">
        <f> VLOOKUP($K41,Team_Data!$B$10:$O$20,10, FALSE)</f>
        <v>75</v>
      </c>
      <c r="T41" s="12">
        <f> VLOOKUP($K41,Team_Data!$B$10:$O$20,11, FALSE)</f>
        <v>100</v>
      </c>
      <c r="U41" s="12">
        <f> VLOOKUP($K41,Team_Data!$B$10:$O$20,12, FALSE)</f>
        <v>50</v>
      </c>
      <c r="V41" s="12">
        <f> VLOOKUP($K41,Team_Data!$B$10:$O$20,13, FALSE)</f>
        <v>0</v>
      </c>
      <c r="W41" s="12">
        <f> VLOOKUP($K41,Team_Data!$B$10:$O$20,14, FALSE)</f>
        <v>50</v>
      </c>
      <c r="X41" s="1" t="b">
        <v>1</v>
      </c>
      <c r="Y41" s="12" t="b">
        <v>0</v>
      </c>
      <c r="Z41" s="12" t="b">
        <v>0</v>
      </c>
      <c r="AA41" s="12" t="b">
        <v>0</v>
      </c>
      <c r="AB41" s="1" t="b">
        <v>1</v>
      </c>
      <c r="AC41" s="59"/>
    </row>
    <row r="42" ht="22.5" customHeight="1">
      <c r="A42" s="57" t="s">
        <v>193</v>
      </c>
      <c r="B42" s="53" t="s">
        <v>143</v>
      </c>
      <c r="C42" s="50"/>
      <c r="D42" s="50"/>
      <c r="E42" s="58" t="s">
        <v>137</v>
      </c>
      <c r="F42" s="62" t="s">
        <v>120</v>
      </c>
      <c r="G42" s="52"/>
      <c r="H42" s="1" t="s">
        <v>121</v>
      </c>
      <c r="I42" s="1" t="s">
        <v>122</v>
      </c>
      <c r="J42" s="1" t="s">
        <v>122</v>
      </c>
      <c r="K42" s="55" t="s">
        <v>149</v>
      </c>
      <c r="L42" s="1" t="s">
        <v>132</v>
      </c>
      <c r="M42" s="1" t="s">
        <v>127</v>
      </c>
      <c r="N42" s="1" t="s">
        <v>128</v>
      </c>
      <c r="O42" s="1" t="s">
        <v>126</v>
      </c>
      <c r="P42" s="1" t="s">
        <v>128</v>
      </c>
      <c r="Q42" s="1" t="s">
        <v>128</v>
      </c>
      <c r="R42" s="1" t="s">
        <v>152</v>
      </c>
      <c r="S42" s="12">
        <f> VLOOKUP($K42,Team_Data!$B$10:$O$20,10, FALSE)</f>
        <v>75</v>
      </c>
      <c r="T42" s="12">
        <f> VLOOKUP($K42,Team_Data!$B$10:$O$20,11, FALSE)</f>
        <v>50</v>
      </c>
      <c r="U42" s="12">
        <f> VLOOKUP($K42,Team_Data!$B$10:$O$20,12, FALSE)</f>
        <v>75</v>
      </c>
      <c r="V42" s="12">
        <f> VLOOKUP($K42,Team_Data!$B$10:$O$20,13, FALSE)</f>
        <v>75</v>
      </c>
      <c r="W42" s="12">
        <f> VLOOKUP($K42,Team_Data!$B$10:$O$20,14, FALSE)</f>
        <v>50</v>
      </c>
      <c r="X42" s="12" t="b">
        <v>0</v>
      </c>
      <c r="Y42" s="12" t="b">
        <v>0</v>
      </c>
      <c r="Z42" s="12" t="b">
        <v>0</v>
      </c>
      <c r="AA42" s="1" t="b">
        <v>1</v>
      </c>
      <c r="AB42" s="12" t="b">
        <v>0</v>
      </c>
      <c r="AC42" s="59"/>
    </row>
    <row r="43" ht="22.5" customHeight="1">
      <c r="A43" s="57" t="s">
        <v>194</v>
      </c>
      <c r="B43" s="48" t="s">
        <v>119</v>
      </c>
      <c r="C43" s="64" t="s">
        <v>121</v>
      </c>
      <c r="D43" s="50"/>
      <c r="E43" s="51"/>
      <c r="F43" s="50"/>
      <c r="G43" s="52"/>
      <c r="H43" s="1" t="s">
        <v>121</v>
      </c>
      <c r="I43" s="1" t="s">
        <v>121</v>
      </c>
      <c r="J43" s="1" t="s">
        <v>137</v>
      </c>
      <c r="K43" s="55" t="s">
        <v>170</v>
      </c>
      <c r="M43" s="1" t="s">
        <v>127</v>
      </c>
      <c r="N43" s="1" t="s">
        <v>125</v>
      </c>
      <c r="O43" s="1" t="s">
        <v>128</v>
      </c>
      <c r="P43" s="1" t="s">
        <v>128</v>
      </c>
      <c r="Q43" s="1" t="s">
        <v>128</v>
      </c>
      <c r="R43" s="1" t="s">
        <v>129</v>
      </c>
      <c r="S43" s="12">
        <f> VLOOKUP($K43,Team_Data!$B$10:$O$20,10, FALSE)</f>
        <v>25</v>
      </c>
      <c r="T43" s="12">
        <f> VLOOKUP($K43,Team_Data!$B$10:$O$20,11, FALSE)</f>
        <v>50</v>
      </c>
      <c r="U43" s="12">
        <f> VLOOKUP($K43,Team_Data!$B$10:$O$20,12, FALSE)</f>
        <v>75</v>
      </c>
      <c r="V43" s="12">
        <f> VLOOKUP($K43,Team_Data!$B$10:$O$20,13, FALSE)</f>
        <v>50</v>
      </c>
      <c r="W43" s="12">
        <f> VLOOKUP($K43,Team_Data!$B$10:$O$20,14, FALSE)</f>
        <v>100</v>
      </c>
      <c r="X43" s="12" t="b">
        <v>0</v>
      </c>
      <c r="Y43" s="12" t="b">
        <v>0</v>
      </c>
      <c r="Z43" s="12" t="b">
        <v>0</v>
      </c>
      <c r="AA43" s="12" t="b">
        <v>0</v>
      </c>
      <c r="AB43" s="1" t="b">
        <v>1</v>
      </c>
      <c r="AC43" s="59"/>
    </row>
    <row r="44" ht="22.5" customHeight="1">
      <c r="A44" s="57" t="s">
        <v>195</v>
      </c>
      <c r="B44" s="48" t="s">
        <v>119</v>
      </c>
      <c r="C44" s="53" t="s">
        <v>143</v>
      </c>
      <c r="D44" s="50"/>
      <c r="E44" s="58" t="s">
        <v>121</v>
      </c>
      <c r="F44" s="50"/>
      <c r="G44" s="52"/>
      <c r="H44" s="1" t="s">
        <v>122</v>
      </c>
      <c r="I44" s="1" t="s">
        <v>121</v>
      </c>
      <c r="J44" s="1" t="s">
        <v>122</v>
      </c>
      <c r="K44" s="55" t="s">
        <v>123</v>
      </c>
      <c r="L44" s="1" t="s">
        <v>166</v>
      </c>
      <c r="M44" s="1" t="s">
        <v>127</v>
      </c>
      <c r="N44" s="1" t="s">
        <v>145</v>
      </c>
      <c r="O44" s="1" t="s">
        <v>126</v>
      </c>
      <c r="P44" s="1" t="s">
        <v>146</v>
      </c>
      <c r="Q44" s="1" t="s">
        <v>128</v>
      </c>
      <c r="R44" s="1" t="s">
        <v>129</v>
      </c>
      <c r="S44" s="12">
        <f> VLOOKUP($K44,Team_Data!$B$10:$O$20,10, FALSE)</f>
        <v>75</v>
      </c>
      <c r="T44" s="12">
        <f> VLOOKUP($K44,Team_Data!$B$10:$O$20,11, FALSE)</f>
        <v>100</v>
      </c>
      <c r="U44" s="12">
        <f> VLOOKUP($K44,Team_Data!$B$10:$O$20,12, FALSE)</f>
        <v>50</v>
      </c>
      <c r="V44" s="12">
        <f> VLOOKUP($K44,Team_Data!$B$10:$O$20,13, FALSE)</f>
        <v>0</v>
      </c>
      <c r="W44" s="12">
        <f> VLOOKUP($K44,Team_Data!$B$10:$O$20,14, FALSE)</f>
        <v>50</v>
      </c>
      <c r="X44" s="12" t="b">
        <v>0</v>
      </c>
      <c r="Y44" s="12" t="b">
        <v>0</v>
      </c>
      <c r="Z44" s="12" t="b">
        <v>0</v>
      </c>
      <c r="AA44" s="12" t="b">
        <v>0</v>
      </c>
      <c r="AB44" s="1" t="b">
        <v>1</v>
      </c>
      <c r="AC44" s="59"/>
    </row>
    <row r="45" ht="22.5" customHeight="1">
      <c r="A45" s="57" t="s">
        <v>196</v>
      </c>
      <c r="B45" s="64" t="s">
        <v>121</v>
      </c>
      <c r="C45" s="60" t="s">
        <v>137</v>
      </c>
      <c r="D45" s="50"/>
      <c r="E45" s="51"/>
      <c r="F45" s="50"/>
      <c r="G45" s="52"/>
      <c r="H45" s="1" t="s">
        <v>137</v>
      </c>
      <c r="I45" s="1" t="s">
        <v>122</v>
      </c>
      <c r="J45" s="1" t="s">
        <v>122</v>
      </c>
      <c r="K45" s="55" t="s">
        <v>158</v>
      </c>
      <c r="L45" s="1" t="s">
        <v>197</v>
      </c>
      <c r="M45" s="1" t="s">
        <v>128</v>
      </c>
      <c r="N45" s="1" t="s">
        <v>128</v>
      </c>
      <c r="O45" s="1" t="s">
        <v>126</v>
      </c>
      <c r="P45" s="1" t="s">
        <v>146</v>
      </c>
      <c r="Q45" s="1" t="s">
        <v>141</v>
      </c>
      <c r="R45" s="1" t="s">
        <v>135</v>
      </c>
      <c r="S45" s="12">
        <f> VLOOKUP($K45,Team_Data!$B$10:$O$20,10, FALSE)</f>
        <v>50</v>
      </c>
      <c r="T45" s="12">
        <f> VLOOKUP($K45,Team_Data!$B$10:$O$20,11, FALSE)</f>
        <v>100</v>
      </c>
      <c r="U45" s="12">
        <f> VLOOKUP($K45,Team_Data!$B$10:$O$20,12, FALSE)</f>
        <v>50</v>
      </c>
      <c r="V45" s="12">
        <f> VLOOKUP($K45,Team_Data!$B$10:$O$20,13, FALSE)</f>
        <v>75</v>
      </c>
      <c r="W45" s="12">
        <f> VLOOKUP($K45,Team_Data!$B$10:$O$20,14, FALSE)</f>
        <v>25</v>
      </c>
      <c r="X45" s="12" t="b">
        <v>0</v>
      </c>
      <c r="Y45" s="12" t="b">
        <v>0</v>
      </c>
      <c r="Z45" s="12" t="b">
        <v>0</v>
      </c>
      <c r="AA45" s="12" t="b">
        <v>0</v>
      </c>
      <c r="AB45" s="12" t="b">
        <v>0</v>
      </c>
      <c r="AC45" s="59"/>
    </row>
    <row r="46" ht="22.5" customHeight="1">
      <c r="A46" s="57" t="s">
        <v>198</v>
      </c>
      <c r="B46" s="64" t="s">
        <v>121</v>
      </c>
      <c r="C46" s="60" t="s">
        <v>137</v>
      </c>
      <c r="D46" s="50"/>
      <c r="E46" s="51"/>
      <c r="F46" s="50"/>
      <c r="G46" s="52"/>
      <c r="H46" s="1" t="s">
        <v>122</v>
      </c>
      <c r="I46" s="1" t="s">
        <v>122</v>
      </c>
      <c r="J46" s="1" t="s">
        <v>121</v>
      </c>
      <c r="K46" s="55" t="s">
        <v>197</v>
      </c>
      <c r="M46" s="1" t="s">
        <v>128</v>
      </c>
      <c r="N46" s="1" t="s">
        <v>128</v>
      </c>
      <c r="O46" s="1" t="s">
        <v>127</v>
      </c>
      <c r="P46" s="1" t="s">
        <v>128</v>
      </c>
      <c r="Q46" s="1" t="s">
        <v>127</v>
      </c>
      <c r="R46" s="1" t="s">
        <v>152</v>
      </c>
      <c r="S46" s="12">
        <f> VLOOKUP($K46,Team_Data!$B$10:$O$20,10, FALSE)</f>
        <v>25</v>
      </c>
      <c r="T46" s="12">
        <f> VLOOKUP($K46,Team_Data!$B$10:$O$20,11, FALSE)</f>
        <v>0</v>
      </c>
      <c r="U46" s="12">
        <f> VLOOKUP($K46,Team_Data!$B$10:$O$20,12, FALSE)</f>
        <v>100</v>
      </c>
      <c r="V46" s="12">
        <f> VLOOKUP($K46,Team_Data!$B$10:$O$20,13, FALSE)</f>
        <v>100</v>
      </c>
      <c r="W46" s="12">
        <f> VLOOKUP($K46,Team_Data!$B$10:$O$20,14, FALSE)</f>
        <v>75</v>
      </c>
      <c r="X46" s="12" t="b">
        <v>0</v>
      </c>
      <c r="Y46" s="1" t="b">
        <v>1</v>
      </c>
      <c r="Z46" s="12" t="b">
        <v>0</v>
      </c>
      <c r="AA46" s="12" t="b">
        <v>0</v>
      </c>
      <c r="AB46" s="12" t="b">
        <v>0</v>
      </c>
      <c r="AC46" s="59"/>
    </row>
    <row r="47" ht="22.5" customHeight="1">
      <c r="A47" s="57" t="s">
        <v>199</v>
      </c>
      <c r="B47" s="48" t="s">
        <v>119</v>
      </c>
      <c r="C47" s="53" t="s">
        <v>143</v>
      </c>
      <c r="D47" s="50"/>
      <c r="E47" s="51"/>
      <c r="F47" s="50"/>
      <c r="G47" s="52"/>
      <c r="H47" s="1" t="s">
        <v>122</v>
      </c>
      <c r="I47" s="1" t="s">
        <v>121</v>
      </c>
      <c r="J47" s="1" t="s">
        <v>137</v>
      </c>
      <c r="K47" s="55" t="s">
        <v>123</v>
      </c>
      <c r="M47" s="1" t="s">
        <v>134</v>
      </c>
      <c r="N47" s="1" t="s">
        <v>145</v>
      </c>
      <c r="O47" s="1" t="s">
        <v>126</v>
      </c>
      <c r="P47" s="1" t="s">
        <v>146</v>
      </c>
      <c r="Q47" s="1" t="s">
        <v>200</v>
      </c>
      <c r="R47" s="1" t="s">
        <v>129</v>
      </c>
      <c r="S47" s="12">
        <f> VLOOKUP($K47,Team_Data!$B$10:$O$20,10, FALSE)</f>
        <v>75</v>
      </c>
      <c r="T47" s="12">
        <f> VLOOKUP($K47,Team_Data!$B$10:$O$20,11, FALSE)</f>
        <v>100</v>
      </c>
      <c r="U47" s="12">
        <f> VLOOKUP($K47,Team_Data!$B$10:$O$20,12, FALSE)</f>
        <v>50</v>
      </c>
      <c r="V47" s="12">
        <f> VLOOKUP($K47,Team_Data!$B$10:$O$20,13, FALSE)</f>
        <v>0</v>
      </c>
      <c r="W47" s="12">
        <f> VLOOKUP($K47,Team_Data!$B$10:$O$20,14, FALSE)</f>
        <v>50</v>
      </c>
      <c r="X47" s="1" t="b">
        <v>1</v>
      </c>
      <c r="Y47" s="12" t="b">
        <v>0</v>
      </c>
      <c r="Z47" s="12" t="b">
        <v>0</v>
      </c>
      <c r="AA47" s="12" t="b">
        <v>0</v>
      </c>
      <c r="AB47" s="1" t="b">
        <v>1</v>
      </c>
      <c r="AC47" s="56" t="s">
        <v>201</v>
      </c>
    </row>
    <row r="48" ht="22.5" customHeight="1">
      <c r="A48" s="57" t="s">
        <v>48</v>
      </c>
      <c r="B48" s="64" t="s">
        <v>121</v>
      </c>
      <c r="C48" s="50"/>
      <c r="D48" s="50"/>
      <c r="E48" s="51"/>
      <c r="F48" s="50"/>
      <c r="G48" s="52"/>
      <c r="H48" s="1" t="s">
        <v>122</v>
      </c>
      <c r="I48" s="1" t="s">
        <v>121</v>
      </c>
      <c r="J48" s="1" t="s">
        <v>121</v>
      </c>
      <c r="K48" s="55" t="s">
        <v>166</v>
      </c>
      <c r="M48" s="1" t="s">
        <v>124</v>
      </c>
      <c r="N48" s="1" t="s">
        <v>145</v>
      </c>
      <c r="O48" s="1" t="s">
        <v>126</v>
      </c>
      <c r="P48" s="1" t="s">
        <v>127</v>
      </c>
      <c r="Q48" s="1" t="s">
        <v>128</v>
      </c>
      <c r="R48" s="1" t="s">
        <v>138</v>
      </c>
      <c r="S48" s="12">
        <f> VLOOKUP($K48,Team_Data!$B$10:$O$20,10, FALSE)</f>
        <v>25</v>
      </c>
      <c r="T48" s="12">
        <f> VLOOKUP($K48,Team_Data!$B$10:$O$20,11, FALSE)</f>
        <v>50</v>
      </c>
      <c r="U48" s="12">
        <f> VLOOKUP($K48,Team_Data!$B$10:$O$20,12, FALSE)</f>
        <v>25</v>
      </c>
      <c r="V48" s="12">
        <f> VLOOKUP($K48,Team_Data!$B$10:$O$20,13, FALSE)</f>
        <v>0</v>
      </c>
      <c r="W48" s="12">
        <f> VLOOKUP($K48,Team_Data!$B$10:$O$20,14, FALSE)</f>
        <v>100</v>
      </c>
      <c r="X48" s="12" t="b">
        <v>0</v>
      </c>
      <c r="Y48" s="12" t="b">
        <v>0</v>
      </c>
      <c r="Z48" s="12" t="b">
        <v>0</v>
      </c>
      <c r="AA48" s="12" t="b">
        <v>0</v>
      </c>
      <c r="AB48" s="1" t="b">
        <v>1</v>
      </c>
      <c r="AC48" s="59"/>
    </row>
    <row r="49" ht="22.5" customHeight="1">
      <c r="A49" s="57" t="s">
        <v>202</v>
      </c>
      <c r="B49" s="48" t="s">
        <v>119</v>
      </c>
      <c r="C49" s="65" t="s">
        <v>137</v>
      </c>
      <c r="D49" s="50"/>
      <c r="E49" s="58" t="s">
        <v>137</v>
      </c>
      <c r="F49" s="50"/>
      <c r="G49" s="52"/>
      <c r="H49" s="1" t="s">
        <v>121</v>
      </c>
      <c r="I49" s="1" t="s">
        <v>121</v>
      </c>
      <c r="J49" s="1" t="s">
        <v>137</v>
      </c>
      <c r="K49" s="55" t="s">
        <v>173</v>
      </c>
      <c r="L49" s="1" t="s">
        <v>166</v>
      </c>
      <c r="M49" s="1" t="s">
        <v>127</v>
      </c>
      <c r="N49" s="1" t="s">
        <v>128</v>
      </c>
      <c r="O49" s="1" t="s">
        <v>177</v>
      </c>
      <c r="P49" s="1" t="s">
        <v>146</v>
      </c>
      <c r="Q49" s="1" t="s">
        <v>127</v>
      </c>
      <c r="R49" s="1" t="s">
        <v>138</v>
      </c>
      <c r="S49" s="12">
        <f> VLOOKUP($K49,Team_Data!$B$10:$O$20,10, FALSE)</f>
        <v>75</v>
      </c>
      <c r="T49" s="12">
        <f> VLOOKUP($K49,Team_Data!$B$10:$O$20,11, FALSE)</f>
        <v>50</v>
      </c>
      <c r="U49" s="12">
        <f> VLOOKUP($K49,Team_Data!$B$10:$O$20,12, FALSE)</f>
        <v>0</v>
      </c>
      <c r="V49" s="12">
        <f> VLOOKUP($K49,Team_Data!$B$10:$O$20,13, FALSE)</f>
        <v>100</v>
      </c>
      <c r="W49" s="12">
        <f> VLOOKUP($K49,Team_Data!$B$10:$O$20,14, FALSE)</f>
        <v>0</v>
      </c>
      <c r="X49" s="12" t="b">
        <v>0</v>
      </c>
      <c r="Y49" s="12" t="b">
        <v>0</v>
      </c>
      <c r="Z49" s="12" t="b">
        <v>0</v>
      </c>
      <c r="AA49" s="12" t="b">
        <v>0</v>
      </c>
      <c r="AB49" s="1" t="b">
        <v>1</v>
      </c>
      <c r="AC49" s="59"/>
    </row>
    <row r="50" ht="22.5" customHeight="1">
      <c r="A50" s="57" t="s">
        <v>203</v>
      </c>
      <c r="B50" s="60" t="s">
        <v>137</v>
      </c>
      <c r="C50" s="50"/>
      <c r="D50" s="50"/>
      <c r="E50" s="51"/>
      <c r="F50" s="50"/>
      <c r="G50" s="52"/>
      <c r="H50" s="1" t="s">
        <v>122</v>
      </c>
      <c r="I50" s="1" t="s">
        <v>122</v>
      </c>
      <c r="J50" s="1" t="s">
        <v>122</v>
      </c>
      <c r="K50" s="55" t="s">
        <v>140</v>
      </c>
      <c r="L50" s="1" t="s">
        <v>149</v>
      </c>
      <c r="M50" s="1" t="s">
        <v>134</v>
      </c>
      <c r="N50" s="1" t="s">
        <v>128</v>
      </c>
      <c r="O50" s="1" t="s">
        <v>127</v>
      </c>
      <c r="P50" s="1" t="s">
        <v>128</v>
      </c>
      <c r="Q50" s="1" t="s">
        <v>128</v>
      </c>
      <c r="R50" s="1" t="s">
        <v>152</v>
      </c>
      <c r="S50" s="1">
        <v>50.0</v>
      </c>
      <c r="T50" s="1">
        <v>100.0</v>
      </c>
      <c r="U50" s="1">
        <v>0.0</v>
      </c>
      <c r="V50" s="1">
        <v>50.0</v>
      </c>
      <c r="W50" s="1">
        <v>25.0</v>
      </c>
      <c r="X50" s="1" t="b">
        <v>0</v>
      </c>
      <c r="Y50" s="1" t="b">
        <v>0</v>
      </c>
      <c r="Z50" s="1" t="b">
        <v>0</v>
      </c>
      <c r="AA50" s="1" t="b">
        <v>0</v>
      </c>
      <c r="AB50" s="1" t="b">
        <v>1</v>
      </c>
      <c r="AC50" s="59"/>
    </row>
    <row r="51" ht="22.5" customHeight="1">
      <c r="A51" s="57" t="s">
        <v>204</v>
      </c>
      <c r="B51" s="64" t="s">
        <v>121</v>
      </c>
      <c r="C51" s="53" t="s">
        <v>143</v>
      </c>
      <c r="D51" s="50"/>
      <c r="E51" s="51"/>
      <c r="F51" s="50"/>
      <c r="G51" s="52"/>
      <c r="H51" s="1" t="s">
        <v>137</v>
      </c>
      <c r="I51" s="1" t="s">
        <v>122</v>
      </c>
      <c r="J51" s="1" t="s">
        <v>121</v>
      </c>
      <c r="K51" s="55" t="s">
        <v>140</v>
      </c>
      <c r="M51" s="1" t="s">
        <v>124</v>
      </c>
      <c r="N51" s="1" t="s">
        <v>128</v>
      </c>
      <c r="O51" s="1" t="s">
        <v>128</v>
      </c>
      <c r="P51" s="1" t="s">
        <v>128</v>
      </c>
      <c r="Q51" s="1" t="s">
        <v>128</v>
      </c>
      <c r="R51" s="1" t="s">
        <v>152</v>
      </c>
      <c r="S51" s="1">
        <v>100.0</v>
      </c>
      <c r="T51" s="1">
        <v>25.0</v>
      </c>
      <c r="U51" s="1">
        <v>100.0</v>
      </c>
      <c r="V51" s="1">
        <v>25.0</v>
      </c>
      <c r="W51" s="1">
        <v>50.0</v>
      </c>
      <c r="X51" s="1" t="b">
        <v>0</v>
      </c>
      <c r="Y51" s="1" t="b">
        <v>0</v>
      </c>
      <c r="Z51" s="1" t="b">
        <v>1</v>
      </c>
      <c r="AA51" s="1" t="b">
        <v>0</v>
      </c>
      <c r="AB51" s="1" t="b">
        <v>1</v>
      </c>
      <c r="AC51" s="59"/>
    </row>
    <row r="52" ht="22.5" customHeight="1">
      <c r="A52" s="57" t="s">
        <v>57</v>
      </c>
      <c r="B52" s="60" t="s">
        <v>137</v>
      </c>
      <c r="C52" s="65" t="s">
        <v>120</v>
      </c>
      <c r="D52" s="50"/>
      <c r="E52" s="51"/>
      <c r="F52" s="50"/>
      <c r="G52" s="52"/>
      <c r="H52" s="1" t="s">
        <v>137</v>
      </c>
      <c r="I52" s="1" t="s">
        <v>122</v>
      </c>
      <c r="J52" s="1" t="s">
        <v>121</v>
      </c>
      <c r="K52" s="55" t="s">
        <v>140</v>
      </c>
      <c r="M52" s="1" t="s">
        <v>127</v>
      </c>
      <c r="N52" s="1" t="s">
        <v>128</v>
      </c>
      <c r="O52" s="1" t="s">
        <v>128</v>
      </c>
      <c r="P52" s="1" t="s">
        <v>127</v>
      </c>
      <c r="Q52" s="1" t="s">
        <v>128</v>
      </c>
      <c r="R52" s="1" t="s">
        <v>152</v>
      </c>
      <c r="S52" s="1">
        <v>75.0</v>
      </c>
      <c r="T52" s="1">
        <v>75.0</v>
      </c>
      <c r="U52" s="1">
        <v>75.0</v>
      </c>
      <c r="V52" s="1">
        <v>75.0</v>
      </c>
      <c r="W52" s="1">
        <v>50.0</v>
      </c>
      <c r="X52" s="1" t="b">
        <v>0</v>
      </c>
      <c r="Y52" s="1" t="b">
        <v>0</v>
      </c>
      <c r="Z52" s="1" t="b">
        <v>0</v>
      </c>
      <c r="AA52" s="1" t="b">
        <v>0</v>
      </c>
      <c r="AB52" s="1" t="b">
        <v>1</v>
      </c>
      <c r="AC52" s="59"/>
    </row>
    <row r="53" ht="22.5" customHeight="1">
      <c r="A53" s="57" t="s">
        <v>205</v>
      </c>
      <c r="B53" s="48" t="s">
        <v>119</v>
      </c>
      <c r="C53" s="64" t="s">
        <v>121</v>
      </c>
      <c r="D53" s="50"/>
      <c r="E53" s="58" t="s">
        <v>121</v>
      </c>
      <c r="F53" s="62" t="s">
        <v>120</v>
      </c>
      <c r="G53" s="52"/>
      <c r="H53" s="1" t="s">
        <v>121</v>
      </c>
      <c r="I53" s="1" t="s">
        <v>122</v>
      </c>
      <c r="J53" s="1" t="s">
        <v>122</v>
      </c>
      <c r="K53" s="55" t="s">
        <v>140</v>
      </c>
      <c r="M53" s="1" t="s">
        <v>127</v>
      </c>
      <c r="N53" s="1" t="s">
        <v>128</v>
      </c>
      <c r="O53" s="1" t="s">
        <v>127</v>
      </c>
      <c r="P53" s="1" t="s">
        <v>127</v>
      </c>
      <c r="Q53" s="1" t="s">
        <v>127</v>
      </c>
      <c r="R53" s="1" t="s">
        <v>152</v>
      </c>
      <c r="S53" s="1">
        <v>100.0</v>
      </c>
      <c r="T53" s="1">
        <v>50.0</v>
      </c>
      <c r="U53" s="1">
        <v>75.0</v>
      </c>
      <c r="V53" s="1">
        <v>0.0</v>
      </c>
      <c r="W53" s="1">
        <v>50.0</v>
      </c>
      <c r="X53" s="1" t="b">
        <v>0</v>
      </c>
      <c r="Y53" s="1" t="b">
        <v>1</v>
      </c>
      <c r="Z53" s="1" t="b">
        <v>0</v>
      </c>
      <c r="AA53" s="1" t="b">
        <v>0</v>
      </c>
      <c r="AB53" s="1" t="b">
        <v>1</v>
      </c>
      <c r="AC53" s="59"/>
    </row>
    <row r="54" ht="22.5" customHeight="1">
      <c r="A54" s="57" t="s">
        <v>39</v>
      </c>
      <c r="B54" s="64" t="s">
        <v>121</v>
      </c>
      <c r="C54" s="50"/>
      <c r="D54" s="50"/>
      <c r="E54" s="51"/>
      <c r="F54" s="50"/>
      <c r="G54" s="52"/>
      <c r="H54" s="1" t="s">
        <v>121</v>
      </c>
      <c r="I54" s="1" t="s">
        <v>122</v>
      </c>
      <c r="J54" s="1" t="s">
        <v>137</v>
      </c>
      <c r="K54" s="55" t="s">
        <v>197</v>
      </c>
      <c r="M54" s="1" t="s">
        <v>127</v>
      </c>
      <c r="N54" s="1" t="s">
        <v>125</v>
      </c>
      <c r="O54" s="1" t="s">
        <v>127</v>
      </c>
      <c r="P54" s="1" t="s">
        <v>128</v>
      </c>
      <c r="Q54" s="1" t="s">
        <v>141</v>
      </c>
      <c r="R54" s="1" t="s">
        <v>152</v>
      </c>
      <c r="S54" s="12">
        <f> VLOOKUP($K54,Team_Data!$B$10:$O$20,10, FALSE)</f>
        <v>25</v>
      </c>
      <c r="T54" s="12">
        <f> VLOOKUP($K54,Team_Data!$B$10:$O$20,11, FALSE)</f>
        <v>0</v>
      </c>
      <c r="U54" s="12">
        <f> VLOOKUP($K54,Team_Data!$B$10:$O$20,12, FALSE)</f>
        <v>100</v>
      </c>
      <c r="V54" s="12">
        <f> VLOOKUP($K54,Team_Data!$B$10:$O$20,13, FALSE)</f>
        <v>100</v>
      </c>
      <c r="W54" s="12">
        <f> VLOOKUP($K54,Team_Data!$B$10:$O$20,14, FALSE)</f>
        <v>75</v>
      </c>
      <c r="X54" s="12" t="b">
        <v>0</v>
      </c>
      <c r="Y54" s="12" t="b">
        <v>0</v>
      </c>
      <c r="Z54" s="12" t="b">
        <v>0</v>
      </c>
      <c r="AA54" s="1" t="b">
        <v>1</v>
      </c>
      <c r="AB54" s="12" t="b">
        <v>0</v>
      </c>
      <c r="AC54" s="59"/>
    </row>
    <row r="55" ht="22.5" customHeight="1">
      <c r="A55" s="57" t="s">
        <v>206</v>
      </c>
      <c r="B55" s="60" t="s">
        <v>137</v>
      </c>
      <c r="C55" s="65" t="s">
        <v>120</v>
      </c>
      <c r="D55" s="50"/>
      <c r="E55" s="58" t="s">
        <v>121</v>
      </c>
      <c r="F55" s="50"/>
      <c r="G55" s="52"/>
      <c r="H55" s="1" t="s">
        <v>122</v>
      </c>
      <c r="I55" s="1" t="s">
        <v>121</v>
      </c>
      <c r="J55" s="1" t="s">
        <v>121</v>
      </c>
      <c r="K55" s="55" t="s">
        <v>149</v>
      </c>
      <c r="M55" s="1" t="s">
        <v>127</v>
      </c>
      <c r="N55" s="1" t="s">
        <v>128</v>
      </c>
      <c r="O55" s="1" t="s">
        <v>177</v>
      </c>
      <c r="P55" s="1" t="s">
        <v>128</v>
      </c>
      <c r="Q55" s="1" t="s">
        <v>128</v>
      </c>
      <c r="R55" s="1" t="s">
        <v>152</v>
      </c>
      <c r="S55" s="12">
        <f> VLOOKUP($K55,Team_Data!$B$10:$O$20,10, FALSE)</f>
        <v>75</v>
      </c>
      <c r="T55" s="12">
        <f> VLOOKUP($K55,Team_Data!$B$10:$O$20,11, FALSE)</f>
        <v>50</v>
      </c>
      <c r="U55" s="12">
        <f> VLOOKUP($K55,Team_Data!$B$10:$O$20,12, FALSE)</f>
        <v>75</v>
      </c>
      <c r="V55" s="12">
        <f> VLOOKUP($K55,Team_Data!$B$10:$O$20,13, FALSE)</f>
        <v>75</v>
      </c>
      <c r="W55" s="12">
        <f> VLOOKUP($K55,Team_Data!$B$10:$O$20,14, FALSE)</f>
        <v>50</v>
      </c>
      <c r="X55" s="12" t="b">
        <v>0</v>
      </c>
      <c r="Y55" s="12" t="b">
        <v>0</v>
      </c>
      <c r="Z55" s="12" t="b">
        <v>0</v>
      </c>
      <c r="AA55" s="1" t="b">
        <v>1</v>
      </c>
      <c r="AB55" s="12" t="b">
        <v>0</v>
      </c>
      <c r="AC55" s="59"/>
    </row>
    <row r="56" ht="22.5" customHeight="1">
      <c r="A56" s="57" t="s">
        <v>207</v>
      </c>
      <c r="B56" s="64" t="s">
        <v>121</v>
      </c>
      <c r="C56" s="60" t="s">
        <v>120</v>
      </c>
      <c r="D56" s="50"/>
      <c r="E56" s="51"/>
      <c r="F56" s="50"/>
      <c r="G56" s="52"/>
      <c r="H56" s="1" t="s">
        <v>137</v>
      </c>
      <c r="I56" s="1" t="s">
        <v>122</v>
      </c>
      <c r="J56" s="1" t="s">
        <v>121</v>
      </c>
      <c r="K56" s="55" t="s">
        <v>133</v>
      </c>
      <c r="M56" s="1" t="s">
        <v>134</v>
      </c>
      <c r="N56" s="1" t="s">
        <v>145</v>
      </c>
      <c r="O56" s="1" t="s">
        <v>177</v>
      </c>
      <c r="P56" s="1" t="s">
        <v>127</v>
      </c>
      <c r="Q56" s="1" t="s">
        <v>128</v>
      </c>
      <c r="R56" s="1" t="s">
        <v>138</v>
      </c>
      <c r="S56" s="12">
        <f> VLOOKUP($K56,Team_Data!$B$10:$O$20,10, FALSE)</f>
        <v>25</v>
      </c>
      <c r="T56" s="12">
        <f> VLOOKUP($K56,Team_Data!$B$10:$O$20,11, FALSE)</f>
        <v>100</v>
      </c>
      <c r="U56" s="12">
        <f> VLOOKUP($K56,Team_Data!$B$10:$O$20,12, FALSE)</f>
        <v>0</v>
      </c>
      <c r="V56" s="12">
        <f> VLOOKUP($K56,Team_Data!$B$10:$O$20,13, FALSE)</f>
        <v>25</v>
      </c>
      <c r="W56" s="12">
        <f> VLOOKUP($K56,Team_Data!$B$10:$O$20,14, FALSE)</f>
        <v>75</v>
      </c>
      <c r="X56" s="12" t="b">
        <v>0</v>
      </c>
      <c r="Y56" s="12" t="b">
        <v>0</v>
      </c>
      <c r="Z56" s="12" t="b">
        <v>0</v>
      </c>
      <c r="AA56" s="1" t="b">
        <v>1</v>
      </c>
      <c r="AB56" s="12" t="b">
        <v>0</v>
      </c>
      <c r="AC56" s="59"/>
    </row>
    <row r="57" ht="22.5" customHeight="1">
      <c r="A57" s="57" t="s">
        <v>208</v>
      </c>
      <c r="B57" s="48" t="s">
        <v>119</v>
      </c>
      <c r="C57" s="50"/>
      <c r="D57" s="50"/>
      <c r="E57" s="51"/>
      <c r="F57" s="50"/>
      <c r="G57" s="52"/>
      <c r="H57" s="1" t="s">
        <v>121</v>
      </c>
      <c r="I57" s="1" t="s">
        <v>122</v>
      </c>
      <c r="J57" s="1" t="s">
        <v>122</v>
      </c>
      <c r="K57" s="55" t="s">
        <v>133</v>
      </c>
      <c r="M57" s="1" t="s">
        <v>134</v>
      </c>
      <c r="N57" s="1" t="s">
        <v>128</v>
      </c>
      <c r="O57" s="1" t="s">
        <v>128</v>
      </c>
      <c r="P57" s="1" t="s">
        <v>146</v>
      </c>
      <c r="Q57" s="1" t="s">
        <v>128</v>
      </c>
      <c r="R57" s="1" t="s">
        <v>138</v>
      </c>
      <c r="S57" s="12">
        <f> VLOOKUP($K57,Team_Data!$B$10:$O$20,10, FALSE)</f>
        <v>25</v>
      </c>
      <c r="T57" s="12">
        <f> VLOOKUP($K57,Team_Data!$B$10:$O$20,11, FALSE)</f>
        <v>100</v>
      </c>
      <c r="U57" s="12">
        <f> VLOOKUP($K57,Team_Data!$B$10:$O$20,12, FALSE)</f>
        <v>0</v>
      </c>
      <c r="V57" s="12">
        <f> VLOOKUP($K57,Team_Data!$B$10:$O$20,13, FALSE)</f>
        <v>25</v>
      </c>
      <c r="W57" s="12">
        <f> VLOOKUP($K57,Team_Data!$B$10:$O$20,14, FALSE)</f>
        <v>75</v>
      </c>
      <c r="X57" s="12" t="b">
        <v>0</v>
      </c>
      <c r="Y57" s="12" t="b">
        <v>0</v>
      </c>
      <c r="Z57" s="12" t="b">
        <v>0</v>
      </c>
      <c r="AA57" s="1" t="b">
        <v>1</v>
      </c>
      <c r="AB57" s="12" t="b">
        <v>0</v>
      </c>
      <c r="AC57" s="59"/>
    </row>
    <row r="58" ht="22.5" customHeight="1">
      <c r="A58" s="57" t="s">
        <v>209</v>
      </c>
      <c r="B58" s="64" t="s">
        <v>121</v>
      </c>
      <c r="C58" s="53" t="s">
        <v>143</v>
      </c>
      <c r="D58" s="50"/>
      <c r="E58" s="51"/>
      <c r="F58" s="50"/>
      <c r="G58" s="52"/>
      <c r="H58" s="1" t="s">
        <v>137</v>
      </c>
      <c r="I58" s="1" t="s">
        <v>122</v>
      </c>
      <c r="J58" s="1" t="s">
        <v>121</v>
      </c>
      <c r="K58" s="55" t="s">
        <v>140</v>
      </c>
      <c r="L58" s="1" t="s">
        <v>197</v>
      </c>
      <c r="M58" s="1" t="s">
        <v>124</v>
      </c>
      <c r="N58" s="1" t="s">
        <v>128</v>
      </c>
      <c r="O58" s="1" t="s">
        <v>177</v>
      </c>
      <c r="P58" s="1" t="s">
        <v>128</v>
      </c>
      <c r="Q58" s="1" t="s">
        <v>141</v>
      </c>
      <c r="R58" s="1" t="s">
        <v>152</v>
      </c>
      <c r="S58" s="1">
        <v>50.0</v>
      </c>
      <c r="T58" s="1">
        <v>25.0</v>
      </c>
      <c r="U58" s="1">
        <v>100.0</v>
      </c>
      <c r="V58" s="1">
        <v>50.0</v>
      </c>
      <c r="W58" s="1">
        <v>100.0</v>
      </c>
      <c r="X58" s="1" t="b">
        <v>0</v>
      </c>
      <c r="Y58" s="1" t="b">
        <v>0</v>
      </c>
      <c r="Z58" s="1" t="b">
        <v>0</v>
      </c>
      <c r="AA58" s="1" t="b">
        <v>1</v>
      </c>
      <c r="AB58" s="1" t="b">
        <v>0</v>
      </c>
      <c r="AC58" s="59"/>
    </row>
    <row r="59" ht="22.5" customHeight="1">
      <c r="A59" s="57" t="s">
        <v>63</v>
      </c>
      <c r="B59" s="48" t="s">
        <v>119</v>
      </c>
      <c r="C59" s="65" t="s">
        <v>120</v>
      </c>
      <c r="D59" s="50"/>
      <c r="E59" s="58" t="s">
        <v>137</v>
      </c>
      <c r="F59" s="50"/>
      <c r="G59" s="52"/>
      <c r="H59" s="1" t="s">
        <v>137</v>
      </c>
      <c r="I59" s="1" t="s">
        <v>121</v>
      </c>
      <c r="J59" s="1" t="s">
        <v>122</v>
      </c>
      <c r="K59" s="55" t="s">
        <v>133</v>
      </c>
      <c r="L59" s="1" t="s">
        <v>123</v>
      </c>
      <c r="M59" s="1" t="s">
        <v>127</v>
      </c>
      <c r="N59" s="1" t="s">
        <v>125</v>
      </c>
      <c r="O59" s="1" t="s">
        <v>177</v>
      </c>
      <c r="P59" s="1" t="s">
        <v>127</v>
      </c>
      <c r="Q59" s="1" t="s">
        <v>128</v>
      </c>
      <c r="R59" s="1" t="s">
        <v>138</v>
      </c>
      <c r="S59" s="12">
        <f> VLOOKUP($K59,Team_Data!$B$10:$O$20,10, FALSE)</f>
        <v>25</v>
      </c>
      <c r="T59" s="12">
        <f> VLOOKUP($K59,Team_Data!$B$10:$O$20,11, FALSE)</f>
        <v>100</v>
      </c>
      <c r="U59" s="12">
        <f> VLOOKUP($K59,Team_Data!$B$10:$O$20,12, FALSE)</f>
        <v>0</v>
      </c>
      <c r="V59" s="12">
        <f> VLOOKUP($K59,Team_Data!$B$10:$O$20,13, FALSE)</f>
        <v>25</v>
      </c>
      <c r="W59" s="12">
        <f> VLOOKUP($K59,Team_Data!$B$10:$O$20,14, FALSE)</f>
        <v>75</v>
      </c>
      <c r="X59" s="12" t="b">
        <v>0</v>
      </c>
      <c r="Y59" s="12" t="b">
        <v>0</v>
      </c>
      <c r="Z59" s="12" t="b">
        <v>0</v>
      </c>
      <c r="AA59" s="12" t="b">
        <v>0</v>
      </c>
      <c r="AB59" s="1" t="b">
        <v>1</v>
      </c>
      <c r="AC59" s="59"/>
    </row>
    <row r="60" ht="22.5" customHeight="1">
      <c r="A60" s="57" t="s">
        <v>210</v>
      </c>
      <c r="B60" s="48" t="s">
        <v>119</v>
      </c>
      <c r="C60" s="64" t="s">
        <v>121</v>
      </c>
      <c r="D60" s="50"/>
      <c r="E60" s="51"/>
      <c r="F60" s="50"/>
      <c r="G60" s="52"/>
      <c r="H60" s="1" t="s">
        <v>122</v>
      </c>
      <c r="I60" s="1" t="s">
        <v>121</v>
      </c>
      <c r="J60" s="1" t="s">
        <v>122</v>
      </c>
      <c r="K60" s="55" t="s">
        <v>140</v>
      </c>
      <c r="L60" s="1" t="s">
        <v>149</v>
      </c>
      <c r="M60" s="1" t="s">
        <v>127</v>
      </c>
      <c r="N60" s="1" t="s">
        <v>128</v>
      </c>
      <c r="O60" s="1" t="s">
        <v>126</v>
      </c>
      <c r="P60" s="1" t="s">
        <v>128</v>
      </c>
      <c r="Q60" s="1" t="s">
        <v>128</v>
      </c>
      <c r="R60" s="1" t="s">
        <v>138</v>
      </c>
      <c r="S60" s="1">
        <v>100.0</v>
      </c>
      <c r="T60" s="1">
        <v>25.0</v>
      </c>
      <c r="U60" s="1">
        <v>25.0</v>
      </c>
      <c r="V60" s="1">
        <v>25.0</v>
      </c>
      <c r="W60" s="1">
        <v>50.0</v>
      </c>
      <c r="X60" s="1" t="b">
        <v>1</v>
      </c>
      <c r="Y60" s="1" t="b">
        <v>0</v>
      </c>
      <c r="Z60" s="1" t="b">
        <v>0</v>
      </c>
      <c r="AA60" s="1" t="b">
        <v>1</v>
      </c>
      <c r="AB60" s="1" t="b">
        <v>0</v>
      </c>
      <c r="AC60" s="59"/>
    </row>
    <row r="61" ht="22.5" customHeight="1">
      <c r="A61" s="57" t="s">
        <v>211</v>
      </c>
      <c r="B61" s="64" t="s">
        <v>121</v>
      </c>
      <c r="C61" s="60" t="s">
        <v>120</v>
      </c>
      <c r="D61" s="50"/>
      <c r="E61" s="58" t="s">
        <v>119</v>
      </c>
      <c r="F61" s="62" t="s">
        <v>137</v>
      </c>
      <c r="G61" s="52"/>
      <c r="H61" s="1" t="s">
        <v>121</v>
      </c>
      <c r="I61" s="1" t="s">
        <v>121</v>
      </c>
      <c r="J61" s="1" t="s">
        <v>122</v>
      </c>
      <c r="K61" s="55" t="s">
        <v>133</v>
      </c>
      <c r="M61" s="1" t="s">
        <v>134</v>
      </c>
      <c r="N61" s="1" t="s">
        <v>128</v>
      </c>
      <c r="O61" s="1" t="s">
        <v>128</v>
      </c>
      <c r="P61" s="1" t="s">
        <v>127</v>
      </c>
      <c r="Q61" s="1" t="s">
        <v>128</v>
      </c>
      <c r="R61" s="1" t="s">
        <v>138</v>
      </c>
      <c r="S61" s="12">
        <f> VLOOKUP($K61,Team_Data!$B$10:$O$20,10, FALSE)</f>
        <v>25</v>
      </c>
      <c r="T61" s="12">
        <f> VLOOKUP($K61,Team_Data!$B$10:$O$20,11, FALSE)</f>
        <v>100</v>
      </c>
      <c r="U61" s="12">
        <f> VLOOKUP($K61,Team_Data!$B$10:$O$20,12, FALSE)</f>
        <v>0</v>
      </c>
      <c r="V61" s="12">
        <f> VLOOKUP($K61,Team_Data!$B$10:$O$20,13, FALSE)</f>
        <v>25</v>
      </c>
      <c r="W61" s="12">
        <f> VLOOKUP($K61,Team_Data!$B$10:$O$20,14, FALSE)</f>
        <v>75</v>
      </c>
      <c r="X61" s="12" t="b">
        <v>0</v>
      </c>
      <c r="Y61" s="12" t="b">
        <v>0</v>
      </c>
      <c r="Z61" s="12" t="b">
        <v>0</v>
      </c>
      <c r="AA61" s="12" t="b">
        <v>0</v>
      </c>
      <c r="AB61" s="1" t="b">
        <v>1</v>
      </c>
      <c r="AC61" s="56" t="s">
        <v>212</v>
      </c>
    </row>
    <row r="62" ht="22.5" customHeight="1">
      <c r="A62" s="57" t="s">
        <v>213</v>
      </c>
      <c r="B62" s="64" t="s">
        <v>121</v>
      </c>
      <c r="C62" s="53" t="s">
        <v>143</v>
      </c>
      <c r="D62" s="50"/>
      <c r="E62" s="58" t="s">
        <v>143</v>
      </c>
      <c r="F62" s="50"/>
      <c r="G62" s="52"/>
      <c r="H62" s="1" t="s">
        <v>137</v>
      </c>
      <c r="I62" s="1" t="s">
        <v>122</v>
      </c>
      <c r="J62" s="1" t="s">
        <v>121</v>
      </c>
      <c r="K62" s="55" t="s">
        <v>140</v>
      </c>
      <c r="M62" s="1" t="s">
        <v>124</v>
      </c>
      <c r="N62" s="1" t="s">
        <v>125</v>
      </c>
      <c r="O62" s="1" t="s">
        <v>128</v>
      </c>
      <c r="P62" s="1" t="s">
        <v>127</v>
      </c>
      <c r="Q62" s="1" t="s">
        <v>141</v>
      </c>
      <c r="R62" s="1" t="s">
        <v>152</v>
      </c>
      <c r="S62" s="1">
        <v>75.0</v>
      </c>
      <c r="T62" s="1">
        <v>50.0</v>
      </c>
      <c r="U62" s="1">
        <v>75.0</v>
      </c>
      <c r="V62" s="1">
        <v>50.0</v>
      </c>
      <c r="W62" s="1">
        <v>25.0</v>
      </c>
      <c r="X62" s="1" t="b">
        <v>0</v>
      </c>
      <c r="Y62" s="1" t="b">
        <v>0</v>
      </c>
      <c r="Z62" s="1" t="b">
        <v>0</v>
      </c>
      <c r="AA62" s="1" t="b">
        <v>0</v>
      </c>
      <c r="AB62" s="1" t="b">
        <v>1</v>
      </c>
      <c r="AC62" s="59"/>
    </row>
    <row r="63" ht="22.5" customHeight="1">
      <c r="A63" s="57" t="s">
        <v>214</v>
      </c>
      <c r="B63" s="48" t="s">
        <v>119</v>
      </c>
      <c r="C63" s="50"/>
      <c r="D63" s="50"/>
      <c r="E63" s="51"/>
      <c r="F63" s="50"/>
      <c r="G63" s="52"/>
      <c r="H63" s="1" t="s">
        <v>121</v>
      </c>
      <c r="I63" s="1" t="s">
        <v>121</v>
      </c>
      <c r="J63" s="1" t="s">
        <v>122</v>
      </c>
      <c r="K63" s="55" t="s">
        <v>166</v>
      </c>
      <c r="M63" s="1" t="s">
        <v>124</v>
      </c>
      <c r="N63" s="1" t="s">
        <v>145</v>
      </c>
      <c r="O63" s="1" t="s">
        <v>126</v>
      </c>
      <c r="P63" s="1" t="s">
        <v>146</v>
      </c>
      <c r="Q63" s="1" t="s">
        <v>128</v>
      </c>
      <c r="R63" s="1" t="s">
        <v>138</v>
      </c>
      <c r="S63" s="12">
        <f> VLOOKUP($K63,Team_Data!$B$10:$O$20,10, FALSE)</f>
        <v>25</v>
      </c>
      <c r="T63" s="12">
        <f> VLOOKUP($K63,Team_Data!$B$10:$O$20,11, FALSE)</f>
        <v>50</v>
      </c>
      <c r="U63" s="12">
        <f> VLOOKUP($K63,Team_Data!$B$10:$O$20,12, FALSE)</f>
        <v>25</v>
      </c>
      <c r="V63" s="12">
        <f> VLOOKUP($K63,Team_Data!$B$10:$O$20,13, FALSE)</f>
        <v>0</v>
      </c>
      <c r="W63" s="12">
        <f> VLOOKUP($K63,Team_Data!$B$10:$O$20,14, FALSE)</f>
        <v>100</v>
      </c>
      <c r="X63" s="1" t="b">
        <v>1</v>
      </c>
      <c r="Y63" s="12" t="b">
        <v>0</v>
      </c>
      <c r="Z63" s="12" t="b">
        <v>0</v>
      </c>
      <c r="AA63" s="12" t="b">
        <v>0</v>
      </c>
      <c r="AB63" s="1" t="b">
        <v>1</v>
      </c>
      <c r="AC63" s="59"/>
    </row>
    <row r="64" ht="22.5" customHeight="1">
      <c r="A64" s="57" t="s">
        <v>215</v>
      </c>
      <c r="B64" s="64" t="s">
        <v>121</v>
      </c>
      <c r="C64" s="53" t="s">
        <v>143</v>
      </c>
      <c r="D64" s="50"/>
      <c r="E64" s="58" t="s">
        <v>120</v>
      </c>
      <c r="F64" s="50"/>
      <c r="G64" s="52"/>
      <c r="H64" s="1" t="s">
        <v>137</v>
      </c>
      <c r="I64" s="1" t="s">
        <v>122</v>
      </c>
      <c r="J64" s="1" t="s">
        <v>121</v>
      </c>
      <c r="K64" s="55" t="s">
        <v>140</v>
      </c>
      <c r="L64" s="1" t="s">
        <v>216</v>
      </c>
      <c r="M64" s="1" t="s">
        <v>124</v>
      </c>
      <c r="N64" s="1" t="s">
        <v>128</v>
      </c>
      <c r="O64" s="1" t="s">
        <v>217</v>
      </c>
      <c r="P64" s="1" t="s">
        <v>128</v>
      </c>
      <c r="Q64" s="1" t="s">
        <v>128</v>
      </c>
      <c r="R64" s="1" t="s">
        <v>152</v>
      </c>
      <c r="S64" s="1">
        <v>75.0</v>
      </c>
      <c r="T64" s="1">
        <v>50.0</v>
      </c>
      <c r="U64" s="1">
        <v>100.0</v>
      </c>
      <c r="V64" s="1">
        <v>50.0</v>
      </c>
      <c r="W64" s="1">
        <v>25.0</v>
      </c>
      <c r="X64" s="1" t="b">
        <v>0</v>
      </c>
      <c r="Y64" s="1" t="b">
        <v>0</v>
      </c>
      <c r="Z64" s="1" t="b">
        <v>1</v>
      </c>
      <c r="AA64" s="1" t="b">
        <v>1</v>
      </c>
      <c r="AB64" s="1" t="b">
        <v>1</v>
      </c>
      <c r="AC64" s="59"/>
    </row>
    <row r="65" ht="22.5" customHeight="1">
      <c r="A65" s="57" t="s">
        <v>218</v>
      </c>
      <c r="B65" s="48" t="s">
        <v>119</v>
      </c>
      <c r="C65" s="50"/>
      <c r="D65" s="50"/>
      <c r="E65" s="51"/>
      <c r="F65" s="50"/>
      <c r="G65" s="52"/>
      <c r="H65" s="1" t="s">
        <v>121</v>
      </c>
      <c r="I65" s="1" t="s">
        <v>121</v>
      </c>
      <c r="J65" s="1" t="s">
        <v>137</v>
      </c>
      <c r="K65" s="55" t="s">
        <v>133</v>
      </c>
      <c r="L65" s="1" t="s">
        <v>132</v>
      </c>
      <c r="M65" s="1" t="s">
        <v>134</v>
      </c>
      <c r="N65" s="1" t="s">
        <v>128</v>
      </c>
      <c r="O65" s="1" t="s">
        <v>126</v>
      </c>
      <c r="P65" s="1" t="s">
        <v>127</v>
      </c>
      <c r="Q65" s="1" t="s">
        <v>128</v>
      </c>
      <c r="R65" s="1" t="s">
        <v>138</v>
      </c>
      <c r="S65" s="12">
        <f> VLOOKUP($K65,Team_Data!$B$10:$O$20,10, FALSE)</f>
        <v>25</v>
      </c>
      <c r="T65" s="12">
        <f> VLOOKUP($K65,Team_Data!$B$10:$O$20,11, FALSE)</f>
        <v>100</v>
      </c>
      <c r="U65" s="12">
        <f> VLOOKUP($K65,Team_Data!$B$10:$O$20,12, FALSE)</f>
        <v>0</v>
      </c>
      <c r="V65" s="1">
        <v>50.0</v>
      </c>
      <c r="W65" s="12">
        <f> VLOOKUP($K65,Team_Data!$B$10:$O$20,14, FALSE)</f>
        <v>75</v>
      </c>
      <c r="X65" s="12" t="b">
        <v>0</v>
      </c>
      <c r="Y65" s="12" t="b">
        <v>0</v>
      </c>
      <c r="Z65" s="12" t="b">
        <v>0</v>
      </c>
      <c r="AA65" s="1" t="b">
        <v>1</v>
      </c>
      <c r="AB65" s="12" t="b">
        <v>0</v>
      </c>
      <c r="AC65" s="59"/>
    </row>
    <row r="66" ht="22.5" customHeight="1">
      <c r="A66" s="57" t="s">
        <v>53</v>
      </c>
      <c r="B66" s="48" t="s">
        <v>119</v>
      </c>
      <c r="C66" s="53" t="s">
        <v>143</v>
      </c>
      <c r="D66" s="50"/>
      <c r="E66" s="51"/>
      <c r="F66" s="50"/>
      <c r="G66" s="52"/>
      <c r="H66" s="1" t="s">
        <v>121</v>
      </c>
      <c r="I66" s="1" t="s">
        <v>121</v>
      </c>
      <c r="J66" s="1" t="s">
        <v>137</v>
      </c>
      <c r="K66" s="55" t="s">
        <v>123</v>
      </c>
      <c r="M66" s="1" t="s">
        <v>134</v>
      </c>
      <c r="N66" s="1" t="s">
        <v>145</v>
      </c>
      <c r="O66" s="1" t="s">
        <v>127</v>
      </c>
      <c r="P66" s="1" t="s">
        <v>127</v>
      </c>
      <c r="Q66" s="1" t="s">
        <v>128</v>
      </c>
      <c r="R66" s="1" t="s">
        <v>129</v>
      </c>
      <c r="S66" s="12">
        <f> VLOOKUP($K66,Team_Data!$B$10:$O$20,10, FALSE)</f>
        <v>75</v>
      </c>
      <c r="T66" s="12">
        <f> VLOOKUP($K66,Team_Data!$B$10:$O$20,11, FALSE)</f>
        <v>100</v>
      </c>
      <c r="U66" s="12">
        <f> VLOOKUP($K66,Team_Data!$B$10:$O$20,12, FALSE)</f>
        <v>50</v>
      </c>
      <c r="V66" s="12">
        <f> VLOOKUP($K66,Team_Data!$B$10:$O$20,13, FALSE)</f>
        <v>0</v>
      </c>
      <c r="W66" s="12">
        <f> VLOOKUP($K66,Team_Data!$B$10:$O$20,14, FALSE)</f>
        <v>50</v>
      </c>
      <c r="X66" s="12" t="b">
        <v>0</v>
      </c>
      <c r="Y66" s="12" t="b">
        <v>0</v>
      </c>
      <c r="Z66" s="12" t="b">
        <v>0</v>
      </c>
      <c r="AA66" s="12" t="b">
        <v>0</v>
      </c>
      <c r="AB66" s="1" t="b">
        <v>1</v>
      </c>
      <c r="AC66" s="59"/>
    </row>
    <row r="67" ht="22.5" customHeight="1">
      <c r="A67" s="57" t="s">
        <v>219</v>
      </c>
      <c r="B67" s="53" t="s">
        <v>143</v>
      </c>
      <c r="C67" s="65" t="s">
        <v>120</v>
      </c>
      <c r="D67" s="50"/>
      <c r="E67" s="51"/>
      <c r="F67" s="50"/>
      <c r="G67" s="52"/>
      <c r="H67" s="1" t="s">
        <v>121</v>
      </c>
      <c r="I67" s="1" t="s">
        <v>121</v>
      </c>
      <c r="J67" s="1" t="s">
        <v>122</v>
      </c>
      <c r="K67" s="55" t="s">
        <v>144</v>
      </c>
      <c r="M67" s="1" t="s">
        <v>128</v>
      </c>
      <c r="N67" s="1" t="s">
        <v>145</v>
      </c>
      <c r="O67" s="1" t="s">
        <v>126</v>
      </c>
      <c r="P67" s="1" t="s">
        <v>146</v>
      </c>
      <c r="Q67" s="1" t="s">
        <v>128</v>
      </c>
      <c r="R67" s="1" t="s">
        <v>129</v>
      </c>
      <c r="S67" s="12">
        <f> VLOOKUP($K67,Team_Data!$B$10:$O$20,10, FALSE)</f>
        <v>100</v>
      </c>
      <c r="T67" s="12">
        <f> VLOOKUP($K67,Team_Data!$B$10:$O$20,11, FALSE)</f>
        <v>75</v>
      </c>
      <c r="U67" s="12">
        <f> VLOOKUP($K67,Team_Data!$B$10:$O$20,12, FALSE)</f>
        <v>50</v>
      </c>
      <c r="V67" s="12">
        <f> VLOOKUP($K67,Team_Data!$B$10:$O$20,13, FALSE)</f>
        <v>25</v>
      </c>
      <c r="W67" s="12">
        <f> VLOOKUP($K67,Team_Data!$B$10:$O$20,14, FALSE)</f>
        <v>25</v>
      </c>
      <c r="X67" s="1" t="b">
        <v>1</v>
      </c>
      <c r="Y67" s="12" t="b">
        <v>0</v>
      </c>
      <c r="Z67" s="12" t="b">
        <v>0</v>
      </c>
      <c r="AA67" s="12" t="b">
        <v>0</v>
      </c>
      <c r="AB67" s="12" t="b">
        <v>0</v>
      </c>
      <c r="AC67" s="59"/>
    </row>
    <row r="68" ht="22.5" customHeight="1">
      <c r="A68" s="57" t="s">
        <v>40</v>
      </c>
      <c r="B68" s="62" t="s">
        <v>137</v>
      </c>
      <c r="C68" s="61" t="s">
        <v>121</v>
      </c>
      <c r="D68" s="50"/>
      <c r="E68" s="51"/>
      <c r="F68" s="50"/>
      <c r="G68" s="52"/>
      <c r="H68" s="1" t="s">
        <v>122</v>
      </c>
      <c r="I68" s="1" t="s">
        <v>121</v>
      </c>
      <c r="J68" s="1" t="s">
        <v>121</v>
      </c>
      <c r="K68" s="55" t="s">
        <v>149</v>
      </c>
      <c r="M68" s="1" t="s">
        <v>127</v>
      </c>
      <c r="N68" s="1" t="s">
        <v>128</v>
      </c>
      <c r="O68" s="1" t="s">
        <v>127</v>
      </c>
      <c r="P68" s="1" t="s">
        <v>128</v>
      </c>
      <c r="Q68" s="1" t="s">
        <v>128</v>
      </c>
      <c r="R68" s="1" t="s">
        <v>138</v>
      </c>
      <c r="S68" s="12">
        <f> VLOOKUP($K68,Team_Data!$B$10:$O$20,10, FALSE)</f>
        <v>75</v>
      </c>
      <c r="T68" s="12">
        <f> VLOOKUP($K68,Team_Data!$B$10:$O$20,11, FALSE)</f>
        <v>50</v>
      </c>
      <c r="U68" s="12">
        <f> VLOOKUP($K68,Team_Data!$B$10:$O$20,12, FALSE)</f>
        <v>75</v>
      </c>
      <c r="V68" s="12">
        <f> VLOOKUP($K68,Team_Data!$B$10:$O$20,13, FALSE)</f>
        <v>75</v>
      </c>
      <c r="W68" s="12">
        <f> VLOOKUP($K68,Team_Data!$B$10:$O$20,14, FALSE)</f>
        <v>50</v>
      </c>
      <c r="X68" s="12" t="b">
        <v>0</v>
      </c>
      <c r="Y68" s="12" t="b">
        <v>0</v>
      </c>
      <c r="Z68" s="12" t="b">
        <v>0</v>
      </c>
      <c r="AA68" s="1" t="b">
        <v>1</v>
      </c>
      <c r="AB68" s="12" t="b">
        <v>0</v>
      </c>
      <c r="AC68" s="59"/>
    </row>
    <row r="69" ht="22.5" customHeight="1">
      <c r="A69" s="57" t="s">
        <v>220</v>
      </c>
      <c r="B69" s="64" t="s">
        <v>121</v>
      </c>
      <c r="C69" s="60" t="s">
        <v>137</v>
      </c>
      <c r="D69" s="53" t="s">
        <v>143</v>
      </c>
      <c r="E69" s="51"/>
      <c r="F69" s="50"/>
      <c r="G69" s="52"/>
      <c r="H69" s="1" t="s">
        <v>122</v>
      </c>
      <c r="I69" s="1" t="s">
        <v>121</v>
      </c>
      <c r="J69" s="1" t="s">
        <v>122</v>
      </c>
      <c r="K69" s="55" t="s">
        <v>132</v>
      </c>
      <c r="M69" s="1" t="s">
        <v>134</v>
      </c>
      <c r="N69" s="1" t="s">
        <v>125</v>
      </c>
      <c r="O69" s="1" t="s">
        <v>127</v>
      </c>
      <c r="P69" s="1" t="s">
        <v>127</v>
      </c>
      <c r="Q69" s="1" t="s">
        <v>128</v>
      </c>
      <c r="R69" s="1" t="s">
        <v>138</v>
      </c>
      <c r="S69" s="12">
        <f> VLOOKUP($K69,Team_Data!$B$10:$O$20,10, FALSE)</f>
        <v>100</v>
      </c>
      <c r="T69" s="12">
        <f> VLOOKUP($K69,Team_Data!$B$10:$O$20,11, FALSE)</f>
        <v>100</v>
      </c>
      <c r="U69" s="12">
        <f> VLOOKUP($K69,Team_Data!$B$10:$O$20,12, FALSE)</f>
        <v>25</v>
      </c>
      <c r="V69" s="12">
        <f> VLOOKUP($K69,Team_Data!$B$10:$O$20,13, FALSE)</f>
        <v>75</v>
      </c>
      <c r="W69" s="12">
        <f> VLOOKUP($K69,Team_Data!$B$10:$O$20,14, FALSE)</f>
        <v>25</v>
      </c>
      <c r="X69" s="1" t="b">
        <v>1</v>
      </c>
      <c r="Y69" s="12" t="b">
        <v>0</v>
      </c>
      <c r="Z69" s="1" t="b">
        <v>1</v>
      </c>
      <c r="AA69" s="1" t="b">
        <v>1</v>
      </c>
      <c r="AB69" s="12" t="b">
        <v>0</v>
      </c>
      <c r="AC69" s="59"/>
    </row>
    <row r="70" ht="22.5" customHeight="1">
      <c r="A70" s="57" t="s">
        <v>221</v>
      </c>
      <c r="B70" s="48" t="s">
        <v>119</v>
      </c>
      <c r="C70" s="65" t="s">
        <v>120</v>
      </c>
      <c r="D70" s="50"/>
      <c r="E70" s="51"/>
      <c r="F70" s="50"/>
      <c r="G70" s="52"/>
      <c r="H70" s="1" t="s">
        <v>121</v>
      </c>
      <c r="I70" s="1" t="s">
        <v>121</v>
      </c>
      <c r="J70" s="1" t="s">
        <v>122</v>
      </c>
      <c r="K70" s="55" t="s">
        <v>140</v>
      </c>
      <c r="M70" s="1" t="s">
        <v>127</v>
      </c>
      <c r="N70" s="1" t="s">
        <v>128</v>
      </c>
      <c r="O70" s="1" t="s">
        <v>128</v>
      </c>
      <c r="P70" s="1" t="s">
        <v>127</v>
      </c>
      <c r="Q70" s="1" t="s">
        <v>128</v>
      </c>
      <c r="R70" s="1" t="s">
        <v>152</v>
      </c>
      <c r="S70" s="1">
        <v>75.0</v>
      </c>
      <c r="T70" s="1">
        <v>50.0</v>
      </c>
      <c r="U70" s="1">
        <v>25.0</v>
      </c>
      <c r="V70" s="1">
        <v>25.0</v>
      </c>
      <c r="W70" s="1">
        <v>75.0</v>
      </c>
      <c r="X70" s="1" t="b">
        <v>0</v>
      </c>
      <c r="Y70" s="1" t="b">
        <v>0</v>
      </c>
      <c r="Z70" s="1" t="b">
        <v>0</v>
      </c>
      <c r="AA70" s="1" t="b">
        <v>0</v>
      </c>
      <c r="AB70" s="1" t="b">
        <v>0</v>
      </c>
      <c r="AC70" s="59"/>
    </row>
    <row r="71" ht="22.5" customHeight="1">
      <c r="A71" s="57" t="s">
        <v>222</v>
      </c>
      <c r="B71" s="64" t="s">
        <v>121</v>
      </c>
      <c r="C71" s="53" t="s">
        <v>143</v>
      </c>
      <c r="D71" s="50"/>
      <c r="E71" s="58" t="s">
        <v>143</v>
      </c>
      <c r="F71" s="50"/>
      <c r="G71" s="52"/>
      <c r="H71" s="1" t="s">
        <v>122</v>
      </c>
      <c r="I71" s="1" t="s">
        <v>122</v>
      </c>
      <c r="J71" s="1" t="s">
        <v>121</v>
      </c>
      <c r="K71" s="55" t="s">
        <v>197</v>
      </c>
      <c r="M71" s="1" t="s">
        <v>128</v>
      </c>
      <c r="N71" s="1" t="s">
        <v>128</v>
      </c>
      <c r="O71" s="1" t="s">
        <v>177</v>
      </c>
      <c r="P71" s="1" t="s">
        <v>128</v>
      </c>
      <c r="Q71" s="1" t="s">
        <v>127</v>
      </c>
      <c r="R71" s="1" t="s">
        <v>152</v>
      </c>
      <c r="S71" s="12">
        <f> VLOOKUP($K71,Team_Data!$B$10:$O$20,10, FALSE)</f>
        <v>25</v>
      </c>
      <c r="T71" s="12">
        <f> VLOOKUP($K71,Team_Data!$B$10:$O$20,11, FALSE)</f>
        <v>0</v>
      </c>
      <c r="U71" s="12">
        <f> VLOOKUP($K71,Team_Data!$B$10:$O$20,12, FALSE)</f>
        <v>100</v>
      </c>
      <c r="V71" s="12">
        <f> VLOOKUP($K71,Team_Data!$B$10:$O$20,13, FALSE)</f>
        <v>100</v>
      </c>
      <c r="W71" s="12">
        <f> VLOOKUP($K71,Team_Data!$B$10:$O$20,14, FALSE)</f>
        <v>75</v>
      </c>
      <c r="X71" s="12" t="b">
        <v>0</v>
      </c>
      <c r="Y71" s="12" t="b">
        <v>0</v>
      </c>
      <c r="Z71" s="12" t="b">
        <v>0</v>
      </c>
      <c r="AA71" s="12" t="b">
        <v>0</v>
      </c>
      <c r="AB71" s="1" t="b">
        <v>1</v>
      </c>
      <c r="AC71" s="59"/>
    </row>
    <row r="72" ht="22.5" customHeight="1">
      <c r="A72" s="57" t="s">
        <v>223</v>
      </c>
      <c r="B72" s="60" t="s">
        <v>137</v>
      </c>
      <c r="C72" s="50"/>
      <c r="D72" s="50"/>
      <c r="E72" s="58" t="s">
        <v>121</v>
      </c>
      <c r="F72" s="62" t="s">
        <v>143</v>
      </c>
      <c r="G72" s="52"/>
      <c r="H72" s="1" t="s">
        <v>122</v>
      </c>
      <c r="I72" s="1" t="s">
        <v>122</v>
      </c>
      <c r="J72" s="1" t="s">
        <v>121</v>
      </c>
      <c r="K72" s="55" t="s">
        <v>132</v>
      </c>
      <c r="M72" s="1" t="s">
        <v>134</v>
      </c>
      <c r="N72" s="1" t="s">
        <v>128</v>
      </c>
      <c r="O72" s="1" t="s">
        <v>127</v>
      </c>
      <c r="P72" s="1" t="s">
        <v>128</v>
      </c>
      <c r="Q72" s="1" t="s">
        <v>141</v>
      </c>
      <c r="R72" s="1" t="s">
        <v>152</v>
      </c>
      <c r="S72" s="12">
        <f> VLOOKUP($K72,Team_Data!$B$10:$O$20,10, FALSE)</f>
        <v>100</v>
      </c>
      <c r="T72" s="12">
        <f> VLOOKUP($K72,Team_Data!$B$10:$O$20,11, FALSE)</f>
        <v>100</v>
      </c>
      <c r="U72" s="12">
        <f> VLOOKUP($K72,Team_Data!$B$10:$O$20,12, FALSE)</f>
        <v>25</v>
      </c>
      <c r="V72" s="12">
        <f> VLOOKUP($K72,Team_Data!$B$10:$O$20,13, FALSE)</f>
        <v>75</v>
      </c>
      <c r="W72" s="12">
        <f> VLOOKUP($K72,Team_Data!$B$10:$O$20,14, FALSE)</f>
        <v>25</v>
      </c>
      <c r="X72" s="12" t="b">
        <v>0</v>
      </c>
      <c r="Y72" s="12" t="b">
        <v>0</v>
      </c>
      <c r="Z72" s="1" t="b">
        <v>1</v>
      </c>
      <c r="AA72" s="1" t="b">
        <v>1</v>
      </c>
      <c r="AB72" s="12" t="b">
        <v>0</v>
      </c>
      <c r="AC72" s="56" t="s">
        <v>224</v>
      </c>
    </row>
    <row r="73" ht="22.5" customHeight="1">
      <c r="A73" s="57" t="s">
        <v>225</v>
      </c>
      <c r="B73" s="64" t="s">
        <v>121</v>
      </c>
      <c r="C73" s="60" t="s">
        <v>137</v>
      </c>
      <c r="D73" s="50"/>
      <c r="E73" s="51"/>
      <c r="F73" s="50"/>
      <c r="G73" s="52"/>
      <c r="H73" s="1" t="s">
        <v>137</v>
      </c>
      <c r="I73" s="1" t="s">
        <v>121</v>
      </c>
      <c r="J73" s="1" t="s">
        <v>122</v>
      </c>
      <c r="K73" s="55" t="s">
        <v>144</v>
      </c>
      <c r="M73" s="1" t="s">
        <v>127</v>
      </c>
      <c r="N73" s="1" t="s">
        <v>145</v>
      </c>
      <c r="O73" s="1" t="s">
        <v>127</v>
      </c>
      <c r="P73" s="1" t="s">
        <v>146</v>
      </c>
      <c r="Q73" s="1" t="s">
        <v>128</v>
      </c>
      <c r="R73" s="1" t="s">
        <v>129</v>
      </c>
      <c r="S73" s="12">
        <f> VLOOKUP($K73,Team_Data!$B$10:$O$20,10, FALSE)</f>
        <v>100</v>
      </c>
      <c r="T73" s="12">
        <f> VLOOKUP($K73,Team_Data!$B$10:$O$20,11, FALSE)</f>
        <v>75</v>
      </c>
      <c r="U73" s="12">
        <f> VLOOKUP($K73,Team_Data!$B$10:$O$20,12, FALSE)</f>
        <v>50</v>
      </c>
      <c r="V73" s="12">
        <f> VLOOKUP($K73,Team_Data!$B$10:$O$20,13, FALSE)</f>
        <v>25</v>
      </c>
      <c r="W73" s="12">
        <f> VLOOKUP($K73,Team_Data!$B$10:$O$20,14, FALSE)</f>
        <v>25</v>
      </c>
      <c r="X73" s="1" t="b">
        <v>1</v>
      </c>
      <c r="Y73" s="12" t="b">
        <v>0</v>
      </c>
      <c r="Z73" s="12" t="b">
        <v>0</v>
      </c>
      <c r="AA73" s="1" t="b">
        <v>1</v>
      </c>
      <c r="AB73" s="12" t="b">
        <v>0</v>
      </c>
      <c r="AC73" s="59"/>
    </row>
    <row r="74" ht="22.5" customHeight="1">
      <c r="A74" s="57" t="s">
        <v>226</v>
      </c>
      <c r="B74" s="60" t="s">
        <v>137</v>
      </c>
      <c r="C74" s="53" t="s">
        <v>143</v>
      </c>
      <c r="D74" s="50"/>
      <c r="E74" s="51"/>
      <c r="F74" s="50"/>
      <c r="G74" s="52"/>
      <c r="H74" s="1" t="s">
        <v>122</v>
      </c>
      <c r="I74" s="1" t="s">
        <v>122</v>
      </c>
      <c r="J74" s="1" t="s">
        <v>121</v>
      </c>
      <c r="K74" s="55" t="s">
        <v>149</v>
      </c>
      <c r="M74" s="1" t="s">
        <v>127</v>
      </c>
      <c r="N74" s="1" t="s">
        <v>128</v>
      </c>
      <c r="O74" s="1" t="s">
        <v>126</v>
      </c>
      <c r="P74" s="1" t="s">
        <v>128</v>
      </c>
      <c r="Q74" s="1" t="s">
        <v>128</v>
      </c>
      <c r="R74" s="1" t="s">
        <v>152</v>
      </c>
      <c r="S74" s="12">
        <f> VLOOKUP($K74,Team_Data!$B$10:$O$20,10, FALSE)</f>
        <v>75</v>
      </c>
      <c r="T74" s="12">
        <f> VLOOKUP($K74,Team_Data!$B$10:$O$20,11, FALSE)</f>
        <v>50</v>
      </c>
      <c r="U74" s="12">
        <f> VLOOKUP($K74,Team_Data!$B$10:$O$20,12, FALSE)</f>
        <v>75</v>
      </c>
      <c r="V74" s="12">
        <f> VLOOKUP($K74,Team_Data!$B$10:$O$20,13, FALSE)</f>
        <v>75</v>
      </c>
      <c r="W74" s="12">
        <f> VLOOKUP($K74,Team_Data!$B$10:$O$20,14, FALSE)</f>
        <v>50</v>
      </c>
      <c r="X74" s="12" t="b">
        <v>0</v>
      </c>
      <c r="Y74" s="12" t="b">
        <v>0</v>
      </c>
      <c r="Z74" s="1" t="b">
        <v>1</v>
      </c>
      <c r="AA74" s="1" t="b">
        <v>1</v>
      </c>
      <c r="AB74" s="12" t="b">
        <v>0</v>
      </c>
      <c r="AC74" s="59"/>
    </row>
    <row r="75" ht="22.5" customHeight="1">
      <c r="A75" s="57" t="s">
        <v>227</v>
      </c>
      <c r="B75" s="64" t="s">
        <v>121</v>
      </c>
      <c r="C75" s="60" t="s">
        <v>137</v>
      </c>
      <c r="D75" s="65" t="s">
        <v>120</v>
      </c>
      <c r="E75" s="58" t="s">
        <v>120</v>
      </c>
      <c r="F75" s="50"/>
      <c r="G75" s="52"/>
      <c r="H75" s="1" t="s">
        <v>122</v>
      </c>
      <c r="I75" s="1" t="s">
        <v>121</v>
      </c>
      <c r="J75" s="1" t="s">
        <v>121</v>
      </c>
      <c r="K75" s="55" t="s">
        <v>144</v>
      </c>
      <c r="M75" s="1" t="s">
        <v>124</v>
      </c>
      <c r="N75" s="1" t="s">
        <v>125</v>
      </c>
      <c r="O75" s="1" t="s">
        <v>127</v>
      </c>
      <c r="P75" s="1" t="s">
        <v>146</v>
      </c>
      <c r="Q75" s="1" t="s">
        <v>127</v>
      </c>
      <c r="R75" s="1" t="s">
        <v>129</v>
      </c>
      <c r="S75" s="12">
        <f> VLOOKUP($K75,Team_Data!$B$10:$O$20,10, FALSE)</f>
        <v>100</v>
      </c>
      <c r="T75" s="12">
        <f> VLOOKUP($K75,Team_Data!$B$10:$O$20,11, FALSE)</f>
        <v>75</v>
      </c>
      <c r="U75" s="12">
        <f> VLOOKUP($K75,Team_Data!$B$10:$O$20,12, FALSE)</f>
        <v>50</v>
      </c>
      <c r="V75" s="12">
        <f> VLOOKUP($K75,Team_Data!$B$10:$O$20,13, FALSE)</f>
        <v>25</v>
      </c>
      <c r="W75" s="12">
        <f> VLOOKUP($K75,Team_Data!$B$10:$O$20,14, FALSE)</f>
        <v>25</v>
      </c>
      <c r="X75" s="1" t="b">
        <v>1</v>
      </c>
      <c r="Y75" s="12" t="b">
        <v>0</v>
      </c>
      <c r="Z75" s="12" t="b">
        <v>0</v>
      </c>
      <c r="AA75" s="1" t="b">
        <v>1</v>
      </c>
      <c r="AB75" s="12" t="b">
        <v>0</v>
      </c>
      <c r="AC75" s="59"/>
    </row>
    <row r="76" ht="22.5" customHeight="1">
      <c r="A76" s="57" t="s">
        <v>228</v>
      </c>
      <c r="B76" s="64" t="s">
        <v>121</v>
      </c>
      <c r="C76" s="53" t="s">
        <v>143</v>
      </c>
      <c r="D76" s="50"/>
      <c r="E76" s="51"/>
      <c r="F76" s="50"/>
      <c r="G76" s="52"/>
      <c r="H76" s="1" t="s">
        <v>137</v>
      </c>
      <c r="I76" s="1" t="s">
        <v>122</v>
      </c>
      <c r="J76" s="1" t="s">
        <v>121</v>
      </c>
      <c r="K76" s="55" t="s">
        <v>166</v>
      </c>
      <c r="M76" s="1" t="s">
        <v>124</v>
      </c>
      <c r="N76" s="1" t="s">
        <v>125</v>
      </c>
      <c r="O76" s="1" t="s">
        <v>128</v>
      </c>
      <c r="P76" s="1" t="s">
        <v>146</v>
      </c>
      <c r="Q76" s="1" t="s">
        <v>128</v>
      </c>
      <c r="R76" s="1" t="s">
        <v>138</v>
      </c>
      <c r="S76" s="12">
        <f> VLOOKUP($K76,Team_Data!$B$10:$O$20,10, FALSE)</f>
        <v>25</v>
      </c>
      <c r="T76" s="12">
        <f> VLOOKUP($K76,Team_Data!$B$10:$O$20,11, FALSE)</f>
        <v>50</v>
      </c>
      <c r="U76" s="12">
        <f> VLOOKUP($K76,Team_Data!$B$10:$O$20,12, FALSE)</f>
        <v>25</v>
      </c>
      <c r="V76" s="12">
        <f> VLOOKUP($K76,Team_Data!$B$10:$O$20,13, FALSE)</f>
        <v>0</v>
      </c>
      <c r="W76" s="12">
        <f> VLOOKUP($K76,Team_Data!$B$10:$O$20,14, FALSE)</f>
        <v>100</v>
      </c>
      <c r="X76" s="12" t="b">
        <v>0</v>
      </c>
      <c r="Y76" s="12" t="b">
        <v>0</v>
      </c>
      <c r="Z76" s="12" t="b">
        <v>0</v>
      </c>
      <c r="AA76" s="12" t="b">
        <v>0</v>
      </c>
      <c r="AB76" s="1" t="b">
        <v>1</v>
      </c>
      <c r="AC76" s="59"/>
    </row>
    <row r="77" ht="22.5" customHeight="1">
      <c r="A77" s="57" t="s">
        <v>229</v>
      </c>
      <c r="B77" s="53" t="s">
        <v>143</v>
      </c>
      <c r="C77" s="50"/>
      <c r="D77" s="50"/>
      <c r="E77" s="51"/>
      <c r="F77" s="50"/>
      <c r="G77" s="52"/>
      <c r="H77" s="1" t="s">
        <v>121</v>
      </c>
      <c r="I77" s="1" t="s">
        <v>121</v>
      </c>
      <c r="J77" s="1" t="s">
        <v>122</v>
      </c>
      <c r="K77" s="55" t="s">
        <v>140</v>
      </c>
      <c r="M77" s="1" t="s">
        <v>134</v>
      </c>
      <c r="N77" s="1" t="s">
        <v>128</v>
      </c>
      <c r="O77" s="1" t="s">
        <v>217</v>
      </c>
      <c r="P77" s="1" t="s">
        <v>128</v>
      </c>
      <c r="Q77" s="1" t="s">
        <v>128</v>
      </c>
      <c r="R77" s="1" t="s">
        <v>152</v>
      </c>
      <c r="S77" s="1">
        <v>100.0</v>
      </c>
      <c r="T77" s="1">
        <v>50.0</v>
      </c>
      <c r="U77" s="1">
        <v>25.0</v>
      </c>
      <c r="V77" s="1">
        <v>50.0</v>
      </c>
      <c r="W77" s="1">
        <v>25.0</v>
      </c>
      <c r="X77" s="1" t="b">
        <v>0</v>
      </c>
      <c r="Y77" s="1" t="b">
        <v>0</v>
      </c>
      <c r="Z77" s="1" t="b">
        <v>0</v>
      </c>
      <c r="AA77" s="1" t="b">
        <v>0</v>
      </c>
      <c r="AB77" s="1" t="b">
        <v>1</v>
      </c>
      <c r="AC77" s="59"/>
    </row>
    <row r="78" ht="22.5" customHeight="1">
      <c r="A78" s="57" t="s">
        <v>230</v>
      </c>
      <c r="B78" s="64" t="s">
        <v>121</v>
      </c>
      <c r="C78" s="65" t="s">
        <v>120</v>
      </c>
      <c r="D78" s="50"/>
      <c r="E78" s="51"/>
      <c r="F78" s="50"/>
      <c r="G78" s="52"/>
      <c r="H78" s="1" t="s">
        <v>122</v>
      </c>
      <c r="I78" s="1" t="s">
        <v>121</v>
      </c>
      <c r="J78" s="1" t="s">
        <v>122</v>
      </c>
      <c r="K78" s="55" t="s">
        <v>170</v>
      </c>
      <c r="M78" s="1" t="s">
        <v>124</v>
      </c>
      <c r="N78" s="1" t="s">
        <v>127</v>
      </c>
      <c r="O78" s="1" t="s">
        <v>217</v>
      </c>
      <c r="P78" s="1" t="s">
        <v>128</v>
      </c>
      <c r="Q78" s="1" t="s">
        <v>128</v>
      </c>
      <c r="R78" s="1" t="s">
        <v>129</v>
      </c>
      <c r="S78" s="12">
        <f> VLOOKUP($K78,Team_Data!$B$10:$O$20,10, FALSE)</f>
        <v>25</v>
      </c>
      <c r="T78" s="12">
        <f> VLOOKUP($K78,Team_Data!$B$10:$O$20,11, FALSE)</f>
        <v>50</v>
      </c>
      <c r="U78" s="12">
        <f> VLOOKUP($K78,Team_Data!$B$10:$O$20,12, FALSE)</f>
        <v>75</v>
      </c>
      <c r="V78" s="12">
        <f> VLOOKUP($K78,Team_Data!$B$10:$O$20,13, FALSE)</f>
        <v>50</v>
      </c>
      <c r="W78" s="12">
        <f> VLOOKUP($K78,Team_Data!$B$10:$O$20,14, FALSE)</f>
        <v>100</v>
      </c>
      <c r="X78" s="12" t="b">
        <v>0</v>
      </c>
      <c r="Y78" s="12" t="b">
        <v>0</v>
      </c>
      <c r="Z78" s="12" t="b">
        <v>0</v>
      </c>
      <c r="AA78" s="1" t="b">
        <v>1</v>
      </c>
      <c r="AB78" s="12" t="b">
        <v>0</v>
      </c>
      <c r="AC78" s="59"/>
    </row>
    <row r="79" ht="22.5" customHeight="1">
      <c r="A79" s="57" t="s">
        <v>231</v>
      </c>
      <c r="B79" s="60" t="s">
        <v>137</v>
      </c>
      <c r="C79" s="65" t="s">
        <v>120</v>
      </c>
      <c r="D79" s="50"/>
      <c r="E79" s="51"/>
      <c r="F79" s="50"/>
      <c r="G79" s="52"/>
      <c r="H79" s="1" t="s">
        <v>122</v>
      </c>
      <c r="I79" s="1" t="s">
        <v>122</v>
      </c>
      <c r="J79" s="1" t="s">
        <v>122</v>
      </c>
      <c r="K79" s="55" t="s">
        <v>158</v>
      </c>
      <c r="M79" s="1" t="s">
        <v>134</v>
      </c>
      <c r="N79" s="1" t="s">
        <v>128</v>
      </c>
      <c r="O79" s="1" t="s">
        <v>126</v>
      </c>
      <c r="P79" s="1" t="s">
        <v>128</v>
      </c>
      <c r="Q79" s="1" t="s">
        <v>141</v>
      </c>
      <c r="R79" s="1" t="s">
        <v>135</v>
      </c>
      <c r="S79" s="12">
        <f> VLOOKUP($K79,Team_Data!$B$10:$O$20,10, FALSE)</f>
        <v>50</v>
      </c>
      <c r="T79" s="12">
        <f> VLOOKUP($K79,Team_Data!$B$10:$O$20,11, FALSE)</f>
        <v>100</v>
      </c>
      <c r="U79" s="12">
        <f> VLOOKUP($K79,Team_Data!$B$10:$O$20,12, FALSE)</f>
        <v>50</v>
      </c>
      <c r="V79" s="12">
        <f> VLOOKUP($K79,Team_Data!$B$10:$O$20,13, FALSE)</f>
        <v>75</v>
      </c>
      <c r="W79" s="12">
        <f> VLOOKUP($K79,Team_Data!$B$10:$O$20,14, FALSE)</f>
        <v>25</v>
      </c>
      <c r="X79" s="12" t="b">
        <v>0</v>
      </c>
      <c r="Y79" s="12" t="b">
        <v>0</v>
      </c>
      <c r="Z79" s="12" t="b">
        <v>0</v>
      </c>
      <c r="AA79" s="1" t="b">
        <v>1</v>
      </c>
      <c r="AB79" s="12" t="b">
        <v>0</v>
      </c>
      <c r="AC79" s="59"/>
    </row>
    <row r="80" ht="22.5" customHeight="1">
      <c r="A80" s="57" t="s">
        <v>232</v>
      </c>
      <c r="B80" s="60" t="s">
        <v>137</v>
      </c>
      <c r="C80" s="53" t="s">
        <v>143</v>
      </c>
      <c r="D80" s="50"/>
      <c r="E80" s="51"/>
      <c r="F80" s="50"/>
      <c r="G80" s="52"/>
      <c r="H80" s="1" t="s">
        <v>122</v>
      </c>
      <c r="I80" s="1" t="s">
        <v>121</v>
      </c>
      <c r="J80" s="1" t="s">
        <v>122</v>
      </c>
      <c r="K80" s="55" t="s">
        <v>197</v>
      </c>
      <c r="M80" s="1" t="s">
        <v>134</v>
      </c>
      <c r="N80" s="1" t="s">
        <v>128</v>
      </c>
      <c r="O80" s="1" t="s">
        <v>126</v>
      </c>
      <c r="P80" s="1" t="s">
        <v>128</v>
      </c>
      <c r="Q80" s="1" t="s">
        <v>127</v>
      </c>
      <c r="R80" s="1" t="s">
        <v>152</v>
      </c>
      <c r="S80" s="12">
        <f> VLOOKUP($K80,Team_Data!$B$10:$O$20,10, FALSE)</f>
        <v>25</v>
      </c>
      <c r="T80" s="12">
        <f> VLOOKUP($K80,Team_Data!$B$10:$O$20,11, FALSE)</f>
        <v>0</v>
      </c>
      <c r="U80" s="12">
        <f> VLOOKUP($K80,Team_Data!$B$10:$O$20,12, FALSE)</f>
        <v>100</v>
      </c>
      <c r="V80" s="12">
        <f> VLOOKUP($K80,Team_Data!$B$10:$O$20,13, FALSE)</f>
        <v>100</v>
      </c>
      <c r="W80" s="12">
        <f> VLOOKUP($K80,Team_Data!$B$10:$O$20,14, FALSE)</f>
        <v>75</v>
      </c>
      <c r="X80" s="1" t="b">
        <v>1</v>
      </c>
      <c r="Y80" s="1" t="b">
        <v>1</v>
      </c>
      <c r="Z80" s="12" t="b">
        <v>0</v>
      </c>
      <c r="AA80" s="12" t="b">
        <v>0</v>
      </c>
      <c r="AB80" s="12" t="b">
        <v>0</v>
      </c>
      <c r="AC80" s="59"/>
    </row>
    <row r="81" ht="22.5" customHeight="1">
      <c r="A81" s="57" t="s">
        <v>233</v>
      </c>
      <c r="B81" s="64" t="s">
        <v>121</v>
      </c>
      <c r="C81" s="65" t="s">
        <v>120</v>
      </c>
      <c r="D81" s="50"/>
      <c r="E81" s="51"/>
      <c r="F81" s="50"/>
      <c r="G81" s="52"/>
      <c r="H81" s="1" t="s">
        <v>137</v>
      </c>
      <c r="I81" s="1" t="s">
        <v>122</v>
      </c>
      <c r="J81" s="1" t="s">
        <v>121</v>
      </c>
      <c r="K81" s="55" t="s">
        <v>170</v>
      </c>
      <c r="M81" s="1" t="s">
        <v>124</v>
      </c>
      <c r="N81" s="1" t="s">
        <v>127</v>
      </c>
      <c r="O81" s="1" t="s">
        <v>217</v>
      </c>
      <c r="P81" s="1" t="s">
        <v>128</v>
      </c>
      <c r="Q81" s="1" t="s">
        <v>128</v>
      </c>
      <c r="R81" s="1" t="s">
        <v>129</v>
      </c>
      <c r="S81" s="12">
        <f> VLOOKUP($K81,Team_Data!$B$10:$O$20,10, FALSE)</f>
        <v>25</v>
      </c>
      <c r="T81" s="12">
        <f> VLOOKUP($K81,Team_Data!$B$10:$O$20,11, FALSE)</f>
        <v>50</v>
      </c>
      <c r="U81" s="12">
        <f> VLOOKUP($K81,Team_Data!$B$10:$O$20,12, FALSE)</f>
        <v>75</v>
      </c>
      <c r="V81" s="12">
        <f> VLOOKUP($K81,Team_Data!$B$10:$O$20,13, FALSE)</f>
        <v>50</v>
      </c>
      <c r="W81" s="12">
        <f> VLOOKUP($K81,Team_Data!$B$10:$O$20,14, FALSE)</f>
        <v>100</v>
      </c>
      <c r="X81" s="12" t="b">
        <v>0</v>
      </c>
      <c r="Y81" s="12" t="b">
        <v>0</v>
      </c>
      <c r="Z81" s="12" t="b">
        <v>0</v>
      </c>
      <c r="AA81" s="12" t="b">
        <v>0</v>
      </c>
      <c r="AB81" s="1" t="b">
        <v>1</v>
      </c>
      <c r="AC81" s="59"/>
    </row>
    <row r="82" ht="22.5" customHeight="1">
      <c r="A82" s="57" t="s">
        <v>61</v>
      </c>
      <c r="B82" s="60" t="s">
        <v>137</v>
      </c>
      <c r="C82" s="50"/>
      <c r="D82" s="50"/>
      <c r="E82" s="51"/>
      <c r="F82" s="50"/>
      <c r="G82" s="52"/>
      <c r="H82" s="1" t="s">
        <v>122</v>
      </c>
      <c r="I82" s="1" t="s">
        <v>122</v>
      </c>
      <c r="J82" s="1" t="s">
        <v>122</v>
      </c>
      <c r="K82" s="55" t="s">
        <v>144</v>
      </c>
      <c r="L82" s="1" t="s">
        <v>158</v>
      </c>
      <c r="M82" s="1" t="s">
        <v>128</v>
      </c>
      <c r="N82" s="1" t="s">
        <v>145</v>
      </c>
      <c r="O82" s="1" t="s">
        <v>126</v>
      </c>
      <c r="P82" s="1" t="s">
        <v>127</v>
      </c>
      <c r="Q82" s="1" t="s">
        <v>128</v>
      </c>
      <c r="R82" s="1" t="s">
        <v>129</v>
      </c>
      <c r="S82" s="12">
        <f> VLOOKUP($K82,Team_Data!$B$10:$O$20,10, FALSE)</f>
        <v>100</v>
      </c>
      <c r="T82" s="12">
        <f> VLOOKUP($K82,Team_Data!$B$10:$O$20,11, FALSE)</f>
        <v>75</v>
      </c>
      <c r="U82" s="12">
        <f> VLOOKUP($K82,Team_Data!$B$10:$O$20,12, FALSE)</f>
        <v>50</v>
      </c>
      <c r="V82" s="12">
        <f> VLOOKUP($K82,Team_Data!$B$10:$O$20,13, FALSE)</f>
        <v>25</v>
      </c>
      <c r="W82" s="12">
        <f> VLOOKUP($K82,Team_Data!$B$10:$O$20,14, FALSE)</f>
        <v>25</v>
      </c>
      <c r="X82" s="1" t="b">
        <v>1</v>
      </c>
      <c r="Y82" s="12" t="b">
        <v>0</v>
      </c>
      <c r="Z82" s="12" t="b">
        <v>0</v>
      </c>
      <c r="AA82" s="12" t="b">
        <v>0</v>
      </c>
      <c r="AB82" s="12" t="b">
        <v>0</v>
      </c>
      <c r="AC82" s="59"/>
    </row>
    <row r="83" ht="22.5" customHeight="1">
      <c r="A83" s="57" t="s">
        <v>234</v>
      </c>
      <c r="B83" s="48" t="s">
        <v>119</v>
      </c>
      <c r="C83" s="60" t="s">
        <v>137</v>
      </c>
      <c r="D83" s="50"/>
      <c r="E83" s="51"/>
      <c r="F83" s="50"/>
      <c r="G83" s="52"/>
      <c r="H83" s="1" t="s">
        <v>122</v>
      </c>
      <c r="I83" s="1" t="s">
        <v>121</v>
      </c>
      <c r="J83" s="1" t="s">
        <v>122</v>
      </c>
      <c r="K83" s="55" t="s">
        <v>149</v>
      </c>
      <c r="M83" s="1" t="s">
        <v>134</v>
      </c>
      <c r="N83" s="1" t="s">
        <v>128</v>
      </c>
      <c r="O83" s="1" t="s">
        <v>126</v>
      </c>
      <c r="P83" s="1" t="s">
        <v>128</v>
      </c>
      <c r="Q83" s="1" t="s">
        <v>128</v>
      </c>
      <c r="R83" s="1" t="s">
        <v>135</v>
      </c>
      <c r="S83" s="12">
        <f> VLOOKUP($K83,Team_Data!$B$10:$O$20,10, FALSE)</f>
        <v>75</v>
      </c>
      <c r="T83" s="12">
        <f> VLOOKUP($K83,Team_Data!$B$10:$O$20,11, FALSE)</f>
        <v>50</v>
      </c>
      <c r="U83" s="12">
        <f> VLOOKUP($K83,Team_Data!$B$10:$O$20,12, FALSE)</f>
        <v>75</v>
      </c>
      <c r="V83" s="12">
        <f> VLOOKUP($K83,Team_Data!$B$10:$O$20,13, FALSE)</f>
        <v>75</v>
      </c>
      <c r="W83" s="12">
        <f> VLOOKUP($K83,Team_Data!$B$10:$O$20,14, FALSE)</f>
        <v>50</v>
      </c>
      <c r="X83" s="1" t="b">
        <v>1</v>
      </c>
      <c r="Y83" s="12" t="b">
        <v>0</v>
      </c>
      <c r="Z83" s="12" t="b">
        <v>0</v>
      </c>
      <c r="AA83" s="1" t="b">
        <v>1</v>
      </c>
      <c r="AB83" s="12" t="b">
        <v>0</v>
      </c>
      <c r="AC83" s="59"/>
    </row>
    <row r="84" ht="22.5" customHeight="1">
      <c r="A84" s="57" t="s">
        <v>235</v>
      </c>
      <c r="B84" s="48" t="s">
        <v>119</v>
      </c>
      <c r="C84" s="50"/>
      <c r="D84" s="50"/>
      <c r="E84" s="51"/>
      <c r="F84" s="50"/>
      <c r="G84" s="52"/>
      <c r="H84" s="1" t="s">
        <v>121</v>
      </c>
      <c r="I84" s="1" t="s">
        <v>121</v>
      </c>
      <c r="J84" s="1" t="s">
        <v>137</v>
      </c>
      <c r="K84" s="55" t="s">
        <v>173</v>
      </c>
      <c r="L84" s="1" t="s">
        <v>166</v>
      </c>
      <c r="M84" s="1" t="s">
        <v>134</v>
      </c>
      <c r="N84" s="1" t="s">
        <v>128</v>
      </c>
      <c r="O84" s="1" t="s">
        <v>128</v>
      </c>
      <c r="P84" s="1" t="s">
        <v>127</v>
      </c>
      <c r="Q84" s="1" t="s">
        <v>141</v>
      </c>
      <c r="R84" s="1" t="s">
        <v>138</v>
      </c>
      <c r="S84" s="12">
        <f> VLOOKUP($K84,Team_Data!$B$10:$O$20,10, FALSE)</f>
        <v>75</v>
      </c>
      <c r="T84" s="12">
        <f> VLOOKUP($K84,Team_Data!$B$10:$O$20,11, FALSE)</f>
        <v>50</v>
      </c>
      <c r="U84" s="12">
        <f> VLOOKUP($K84,Team_Data!$B$10:$O$20,12, FALSE)</f>
        <v>0</v>
      </c>
      <c r="V84" s="12">
        <f> VLOOKUP($K84,Team_Data!$B$10:$O$20,13, FALSE)</f>
        <v>100</v>
      </c>
      <c r="W84" s="12">
        <f> VLOOKUP($K84,Team_Data!$B$10:$O$20,14, FALSE)</f>
        <v>0</v>
      </c>
      <c r="X84" s="12" t="b">
        <v>0</v>
      </c>
      <c r="Y84" s="12" t="b">
        <v>0</v>
      </c>
      <c r="Z84" s="12" t="b">
        <v>0</v>
      </c>
      <c r="AA84" s="1" t="b">
        <v>1</v>
      </c>
      <c r="AB84" s="12" t="b">
        <v>0</v>
      </c>
      <c r="AC84" s="59"/>
    </row>
    <row r="85" ht="22.5" customHeight="1">
      <c r="A85" s="57" t="s">
        <v>236</v>
      </c>
      <c r="B85" s="48" t="s">
        <v>119</v>
      </c>
      <c r="C85" s="65" t="s">
        <v>120</v>
      </c>
      <c r="D85" s="50"/>
      <c r="E85" s="58" t="s">
        <v>121</v>
      </c>
      <c r="F85" s="50"/>
      <c r="G85" s="52"/>
      <c r="H85" s="1" t="s">
        <v>122</v>
      </c>
      <c r="I85" s="1" t="s">
        <v>121</v>
      </c>
      <c r="J85" s="1" t="s">
        <v>137</v>
      </c>
      <c r="K85" s="55" t="s">
        <v>123</v>
      </c>
      <c r="M85" s="1" t="s">
        <v>127</v>
      </c>
      <c r="N85" s="1" t="s">
        <v>127</v>
      </c>
      <c r="O85" s="1" t="s">
        <v>128</v>
      </c>
      <c r="P85" s="1" t="s">
        <v>146</v>
      </c>
      <c r="Q85" s="1" t="s">
        <v>128</v>
      </c>
      <c r="R85" s="1" t="s">
        <v>138</v>
      </c>
      <c r="S85" s="12">
        <f> VLOOKUP($K85,Team_Data!$B$10:$O$20,10, FALSE)</f>
        <v>75</v>
      </c>
      <c r="T85" s="12">
        <f> VLOOKUP($K85,Team_Data!$B$10:$O$20,11, FALSE)</f>
        <v>100</v>
      </c>
      <c r="U85" s="12">
        <f> VLOOKUP($K85,Team_Data!$B$10:$O$20,12, FALSE)</f>
        <v>50</v>
      </c>
      <c r="V85" s="12">
        <f> VLOOKUP($K85,Team_Data!$B$10:$O$20,13, FALSE)</f>
        <v>0</v>
      </c>
      <c r="W85" s="12">
        <f> VLOOKUP($K85,Team_Data!$B$10:$O$20,14, FALSE)</f>
        <v>50</v>
      </c>
      <c r="X85" s="12" t="b">
        <v>0</v>
      </c>
      <c r="Y85" s="12" t="b">
        <v>0</v>
      </c>
      <c r="Z85" s="12" t="b">
        <v>0</v>
      </c>
      <c r="AA85" s="12" t="b">
        <v>0</v>
      </c>
      <c r="AB85" s="1" t="b">
        <v>1</v>
      </c>
      <c r="AC85" s="59"/>
    </row>
    <row r="86" ht="22.5" customHeight="1">
      <c r="A86" s="57" t="s">
        <v>237</v>
      </c>
      <c r="B86" s="60" t="s">
        <v>137</v>
      </c>
      <c r="C86" s="53" t="s">
        <v>143</v>
      </c>
      <c r="D86" s="50"/>
      <c r="E86" s="51"/>
      <c r="F86" s="50"/>
      <c r="G86" s="52"/>
      <c r="H86" s="1" t="s">
        <v>122</v>
      </c>
      <c r="I86" s="1" t="s">
        <v>122</v>
      </c>
      <c r="J86" s="1" t="s">
        <v>122</v>
      </c>
      <c r="K86" s="55" t="s">
        <v>144</v>
      </c>
      <c r="M86" s="1" t="s">
        <v>124</v>
      </c>
      <c r="N86" s="1" t="s">
        <v>125</v>
      </c>
      <c r="O86" s="1" t="s">
        <v>217</v>
      </c>
      <c r="P86" s="1" t="s">
        <v>128</v>
      </c>
      <c r="Q86" s="1" t="s">
        <v>128</v>
      </c>
      <c r="R86" s="1" t="s">
        <v>129</v>
      </c>
      <c r="S86" s="12">
        <f> VLOOKUP($K86,Team_Data!$B$10:$O$20,10, FALSE)</f>
        <v>100</v>
      </c>
      <c r="T86" s="12">
        <f> VLOOKUP($K86,Team_Data!$B$10:$O$20,11, FALSE)</f>
        <v>75</v>
      </c>
      <c r="U86" s="12">
        <f> VLOOKUP($K86,Team_Data!$B$10:$O$20,12, FALSE)</f>
        <v>50</v>
      </c>
      <c r="V86" s="12">
        <f> VLOOKUP($K86,Team_Data!$B$10:$O$20,13, FALSE)</f>
        <v>25</v>
      </c>
      <c r="W86" s="12">
        <f> VLOOKUP($K86,Team_Data!$B$10:$O$20,14, FALSE)</f>
        <v>25</v>
      </c>
      <c r="X86" s="12" t="b">
        <v>0</v>
      </c>
      <c r="Y86" s="12" t="b">
        <v>0</v>
      </c>
      <c r="Z86" s="12" t="b">
        <v>0</v>
      </c>
      <c r="AA86" s="1" t="b">
        <v>1</v>
      </c>
      <c r="AB86" s="12" t="b">
        <v>0</v>
      </c>
      <c r="AC86" s="59"/>
    </row>
    <row r="87" ht="22.5" customHeight="1">
      <c r="A87" s="57" t="s">
        <v>238</v>
      </c>
      <c r="B87" s="48" t="s">
        <v>119</v>
      </c>
      <c r="C87" s="50"/>
      <c r="D87" s="50"/>
      <c r="E87" s="58" t="s">
        <v>121</v>
      </c>
      <c r="F87" s="62" t="s">
        <v>143</v>
      </c>
      <c r="G87" s="52"/>
      <c r="H87" s="1" t="s">
        <v>121</v>
      </c>
      <c r="I87" s="1" t="s">
        <v>121</v>
      </c>
      <c r="J87" s="1" t="s">
        <v>137</v>
      </c>
      <c r="K87" s="55" t="s">
        <v>170</v>
      </c>
      <c r="M87" s="1" t="s">
        <v>124</v>
      </c>
      <c r="N87" s="1" t="s">
        <v>125</v>
      </c>
      <c r="O87" s="1" t="s">
        <v>217</v>
      </c>
      <c r="P87" s="1" t="s">
        <v>128</v>
      </c>
      <c r="Q87" s="1" t="s">
        <v>128</v>
      </c>
      <c r="R87" s="1" t="s">
        <v>129</v>
      </c>
      <c r="S87" s="12">
        <f> VLOOKUP($K87,Team_Data!$B$10:$O$20,10, FALSE)</f>
        <v>25</v>
      </c>
      <c r="T87" s="12">
        <f> VLOOKUP($K87,Team_Data!$B$10:$O$20,11, FALSE)</f>
        <v>50</v>
      </c>
      <c r="U87" s="12">
        <f> VLOOKUP($K87,Team_Data!$B$10:$O$20,12, FALSE)</f>
        <v>75</v>
      </c>
      <c r="V87" s="12">
        <f> VLOOKUP($K87,Team_Data!$B$10:$O$20,13, FALSE)</f>
        <v>50</v>
      </c>
      <c r="W87" s="12">
        <f> VLOOKUP($K87,Team_Data!$B$10:$O$20,14, FALSE)</f>
        <v>100</v>
      </c>
      <c r="X87" s="12" t="b">
        <v>0</v>
      </c>
      <c r="Y87" s="12" t="b">
        <v>0</v>
      </c>
      <c r="Z87" s="12" t="b">
        <v>0</v>
      </c>
      <c r="AA87" s="12" t="b">
        <v>0</v>
      </c>
      <c r="AB87" s="1" t="b">
        <v>1</v>
      </c>
      <c r="AC87" s="59"/>
    </row>
    <row r="88" ht="22.5" customHeight="1">
      <c r="A88" s="57" t="s">
        <v>239</v>
      </c>
      <c r="B88" s="60" t="s">
        <v>137</v>
      </c>
      <c r="C88" s="53" t="s">
        <v>143</v>
      </c>
      <c r="D88" s="65" t="s">
        <v>120</v>
      </c>
      <c r="E88" s="51"/>
      <c r="F88" s="50"/>
      <c r="G88" s="52"/>
      <c r="H88" s="1" t="s">
        <v>122</v>
      </c>
      <c r="I88" s="1" t="s">
        <v>122</v>
      </c>
      <c r="J88" s="1" t="s">
        <v>121</v>
      </c>
      <c r="K88" s="55" t="s">
        <v>132</v>
      </c>
      <c r="M88" s="1" t="s">
        <v>127</v>
      </c>
      <c r="N88" s="1" t="s">
        <v>128</v>
      </c>
      <c r="O88" s="1" t="s">
        <v>127</v>
      </c>
      <c r="P88" s="1" t="s">
        <v>128</v>
      </c>
      <c r="Q88" s="1" t="s">
        <v>141</v>
      </c>
      <c r="R88" s="1" t="s">
        <v>152</v>
      </c>
      <c r="S88" s="12">
        <f> VLOOKUP($K88,Team_Data!$B$10:$O$20,10, FALSE)</f>
        <v>100</v>
      </c>
      <c r="T88" s="12">
        <f> VLOOKUP($K88,Team_Data!$B$10:$O$20,11, FALSE)</f>
        <v>100</v>
      </c>
      <c r="U88" s="12">
        <f> VLOOKUP($K88,Team_Data!$B$10:$O$20,12, FALSE)</f>
        <v>25</v>
      </c>
      <c r="V88" s="12">
        <f> VLOOKUP($K88,Team_Data!$B$10:$O$20,13, FALSE)</f>
        <v>75</v>
      </c>
      <c r="W88" s="12">
        <f> VLOOKUP($K88,Team_Data!$B$10:$O$20,14, FALSE)</f>
        <v>25</v>
      </c>
      <c r="X88" s="1" t="b">
        <v>1</v>
      </c>
      <c r="Y88" s="12" t="b">
        <v>0</v>
      </c>
      <c r="Z88" s="1" t="b">
        <v>1</v>
      </c>
      <c r="AA88" s="1" t="b">
        <v>1</v>
      </c>
      <c r="AB88" s="12" t="b">
        <v>0</v>
      </c>
      <c r="AC88" s="59"/>
    </row>
    <row r="89" ht="22.5" customHeight="1">
      <c r="A89" s="57" t="s">
        <v>240</v>
      </c>
      <c r="B89" s="64" t="s">
        <v>121</v>
      </c>
      <c r="C89" s="60" t="s">
        <v>137</v>
      </c>
      <c r="D89" s="53" t="s">
        <v>143</v>
      </c>
      <c r="E89" s="51"/>
      <c r="F89" s="50"/>
      <c r="G89" s="52"/>
      <c r="H89" s="1" t="s">
        <v>137</v>
      </c>
      <c r="I89" s="1" t="s">
        <v>122</v>
      </c>
      <c r="J89" s="1" t="s">
        <v>121</v>
      </c>
      <c r="K89" s="55" t="s">
        <v>144</v>
      </c>
      <c r="M89" s="1" t="s">
        <v>127</v>
      </c>
      <c r="N89" s="1" t="s">
        <v>145</v>
      </c>
      <c r="O89" s="1" t="s">
        <v>126</v>
      </c>
      <c r="P89" s="1" t="s">
        <v>127</v>
      </c>
      <c r="Q89" s="1" t="s">
        <v>127</v>
      </c>
      <c r="R89" s="1" t="s">
        <v>129</v>
      </c>
      <c r="S89" s="12">
        <f> VLOOKUP($K89,Team_Data!$B$10:$O$20,10, FALSE)</f>
        <v>100</v>
      </c>
      <c r="T89" s="12">
        <f> VLOOKUP($K89,Team_Data!$B$10:$O$20,11, FALSE)</f>
        <v>75</v>
      </c>
      <c r="U89" s="12">
        <f> VLOOKUP($K89,Team_Data!$B$10:$O$20,12, FALSE)</f>
        <v>50</v>
      </c>
      <c r="V89" s="12">
        <f> VLOOKUP($K89,Team_Data!$B$10:$O$20,13, FALSE)</f>
        <v>25</v>
      </c>
      <c r="W89" s="12">
        <f> VLOOKUP($K89,Team_Data!$B$10:$O$20,14, FALSE)</f>
        <v>25</v>
      </c>
      <c r="X89" s="1" t="b">
        <v>1</v>
      </c>
      <c r="Y89" s="12" t="b">
        <v>0</v>
      </c>
      <c r="Z89" s="12" t="b">
        <v>0</v>
      </c>
      <c r="AA89" s="1" t="b">
        <v>1</v>
      </c>
      <c r="AB89" s="12" t="b">
        <v>0</v>
      </c>
      <c r="AC89" s="59"/>
    </row>
    <row r="90" ht="22.5" customHeight="1">
      <c r="A90" s="57" t="s">
        <v>241</v>
      </c>
      <c r="B90" s="48" t="s">
        <v>119</v>
      </c>
      <c r="C90" s="50"/>
      <c r="D90" s="50"/>
      <c r="E90" s="51"/>
      <c r="F90" s="50"/>
      <c r="G90" s="52"/>
      <c r="H90" s="1" t="s">
        <v>121</v>
      </c>
      <c r="I90" s="1" t="s">
        <v>121</v>
      </c>
      <c r="J90" s="1" t="s">
        <v>137</v>
      </c>
      <c r="K90" s="55" t="s">
        <v>123</v>
      </c>
      <c r="M90" s="1" t="s">
        <v>134</v>
      </c>
      <c r="N90" s="1" t="s">
        <v>145</v>
      </c>
      <c r="O90" s="1" t="s">
        <v>126</v>
      </c>
      <c r="P90" s="1" t="s">
        <v>146</v>
      </c>
      <c r="Q90" s="1" t="s">
        <v>128</v>
      </c>
      <c r="R90" s="1" t="s">
        <v>129</v>
      </c>
      <c r="S90" s="12">
        <f> VLOOKUP($K90,Team_Data!$B$10:$O$20,10, FALSE)</f>
        <v>75</v>
      </c>
      <c r="T90" s="12">
        <f> VLOOKUP($K90,Team_Data!$B$10:$O$20,11, FALSE)</f>
        <v>100</v>
      </c>
      <c r="U90" s="12">
        <f> VLOOKUP($K90,Team_Data!$B$10:$O$20,12, FALSE)</f>
        <v>50</v>
      </c>
      <c r="V90" s="12">
        <f> VLOOKUP($K90,Team_Data!$B$10:$O$20,13, FALSE)</f>
        <v>0</v>
      </c>
      <c r="W90" s="12">
        <f> VLOOKUP($K90,Team_Data!$B$10:$O$20,14, FALSE)</f>
        <v>50</v>
      </c>
      <c r="X90" s="12" t="b">
        <v>0</v>
      </c>
      <c r="Y90" s="1" t="b">
        <v>0</v>
      </c>
      <c r="Z90" s="12" t="b">
        <v>0</v>
      </c>
      <c r="AA90" s="12" t="b">
        <v>0</v>
      </c>
      <c r="AB90" s="1" t="b">
        <v>1</v>
      </c>
      <c r="AC90" s="59"/>
    </row>
    <row r="91" ht="22.5" customHeight="1">
      <c r="A91" s="57" t="s">
        <v>242</v>
      </c>
      <c r="B91" s="60" t="s">
        <v>137</v>
      </c>
      <c r="C91" s="53" t="s">
        <v>143</v>
      </c>
      <c r="D91" s="50"/>
      <c r="E91" s="51"/>
      <c r="F91" s="50"/>
      <c r="G91" s="52"/>
      <c r="H91" s="1" t="s">
        <v>122</v>
      </c>
      <c r="I91" s="1" t="s">
        <v>122</v>
      </c>
      <c r="J91" s="1" t="s">
        <v>122</v>
      </c>
      <c r="K91" s="55" t="s">
        <v>144</v>
      </c>
      <c r="M91" s="1" t="s">
        <v>127</v>
      </c>
      <c r="N91" s="1" t="s">
        <v>145</v>
      </c>
      <c r="O91" s="1" t="s">
        <v>126</v>
      </c>
      <c r="P91" s="1" t="s">
        <v>146</v>
      </c>
      <c r="Q91" s="1" t="s">
        <v>128</v>
      </c>
      <c r="R91" s="1" t="s">
        <v>129</v>
      </c>
      <c r="S91" s="12">
        <f> VLOOKUP($K91,Team_Data!$B$10:$O$20,10, FALSE)</f>
        <v>100</v>
      </c>
      <c r="T91" s="12">
        <f> VLOOKUP($K91,Team_Data!$B$10:$O$20,11, FALSE)</f>
        <v>75</v>
      </c>
      <c r="U91" s="12">
        <f> VLOOKUP($K91,Team_Data!$B$10:$O$20,12, FALSE)</f>
        <v>50</v>
      </c>
      <c r="V91" s="12">
        <f> VLOOKUP($K91,Team_Data!$B$10:$O$20,13, FALSE)</f>
        <v>25</v>
      </c>
      <c r="W91" s="12">
        <f> VLOOKUP($K91,Team_Data!$B$10:$O$20,14, FALSE)</f>
        <v>25</v>
      </c>
      <c r="X91" s="12" t="b">
        <v>0</v>
      </c>
      <c r="Y91" s="1" t="b">
        <v>1</v>
      </c>
      <c r="Z91" s="12" t="b">
        <v>0</v>
      </c>
      <c r="AA91" s="1" t="b">
        <v>0</v>
      </c>
      <c r="AB91" s="1" t="b">
        <v>1</v>
      </c>
      <c r="AC91" s="59"/>
    </row>
    <row r="92" ht="22.5" customHeight="1">
      <c r="A92" s="57" t="s">
        <v>243</v>
      </c>
      <c r="B92" s="60" t="s">
        <v>137</v>
      </c>
      <c r="C92" s="65" t="s">
        <v>120</v>
      </c>
      <c r="D92" s="50"/>
      <c r="E92" s="51"/>
      <c r="F92" s="50"/>
      <c r="G92" s="52"/>
      <c r="H92" s="1" t="s">
        <v>121</v>
      </c>
      <c r="I92" s="1" t="s">
        <v>121</v>
      </c>
      <c r="J92" s="1" t="s">
        <v>137</v>
      </c>
      <c r="K92" s="55" t="s">
        <v>133</v>
      </c>
      <c r="L92" s="1" t="s">
        <v>158</v>
      </c>
      <c r="M92" s="1" t="s">
        <v>134</v>
      </c>
      <c r="N92" s="1" t="s">
        <v>128</v>
      </c>
      <c r="O92" s="1" t="s">
        <v>126</v>
      </c>
      <c r="P92" s="1" t="s">
        <v>127</v>
      </c>
      <c r="Q92" s="1" t="s">
        <v>128</v>
      </c>
      <c r="R92" s="1" t="s">
        <v>138</v>
      </c>
      <c r="S92" s="12">
        <f> VLOOKUP($K92,Team_Data!$B$10:$O$20,10, FALSE)</f>
        <v>25</v>
      </c>
      <c r="T92" s="12">
        <f> VLOOKUP($K92,Team_Data!$B$10:$O$20,11, FALSE)</f>
        <v>100</v>
      </c>
      <c r="U92" s="12">
        <f> VLOOKUP($K92,Team_Data!$B$10:$O$20,12, FALSE)</f>
        <v>0</v>
      </c>
      <c r="V92" s="12">
        <f> VLOOKUP($K92,Team_Data!$B$10:$O$20,13, FALSE)</f>
        <v>25</v>
      </c>
      <c r="W92" s="12">
        <f> VLOOKUP($K92,Team_Data!$B$10:$O$20,14, FALSE)</f>
        <v>75</v>
      </c>
      <c r="X92" s="12" t="b">
        <v>0</v>
      </c>
      <c r="Y92" s="12" t="b">
        <v>0</v>
      </c>
      <c r="Z92" s="12" t="b">
        <v>0</v>
      </c>
      <c r="AA92" s="12" t="b">
        <v>0</v>
      </c>
      <c r="AB92" s="1" t="b">
        <v>1</v>
      </c>
      <c r="AC92" s="59"/>
    </row>
    <row r="93" ht="22.5" customHeight="1">
      <c r="A93" s="57" t="s">
        <v>244</v>
      </c>
      <c r="B93" s="48" t="s">
        <v>119</v>
      </c>
      <c r="C93" s="50"/>
      <c r="D93" s="50"/>
      <c r="E93" s="51"/>
      <c r="F93" s="50"/>
      <c r="G93" s="52"/>
      <c r="H93" s="1" t="s">
        <v>121</v>
      </c>
      <c r="I93" s="1" t="s">
        <v>121</v>
      </c>
      <c r="J93" s="1" t="s">
        <v>122</v>
      </c>
      <c r="K93" s="55" t="s">
        <v>133</v>
      </c>
      <c r="M93" s="1" t="s">
        <v>134</v>
      </c>
      <c r="N93" s="1" t="s">
        <v>128</v>
      </c>
      <c r="O93" s="1" t="s">
        <v>126</v>
      </c>
      <c r="P93" s="1" t="s">
        <v>127</v>
      </c>
      <c r="Q93" s="1" t="s">
        <v>128</v>
      </c>
      <c r="R93" s="1" t="s">
        <v>138</v>
      </c>
      <c r="S93" s="12">
        <f> VLOOKUP($K93,Team_Data!$B$10:$O$20,10, FALSE)</f>
        <v>25</v>
      </c>
      <c r="T93" s="12">
        <f> VLOOKUP($K93,Team_Data!$B$10:$O$20,11, FALSE)</f>
        <v>100</v>
      </c>
      <c r="U93" s="12">
        <f> VLOOKUP($K93,Team_Data!$B$10:$O$20,12, FALSE)</f>
        <v>0</v>
      </c>
      <c r="V93" s="12">
        <f> VLOOKUP($K93,Team_Data!$B$10:$O$20,13, FALSE)</f>
        <v>25</v>
      </c>
      <c r="W93" s="12">
        <f> VLOOKUP($K93,Team_Data!$B$10:$O$20,14, FALSE)</f>
        <v>75</v>
      </c>
      <c r="X93" s="1" t="b">
        <v>1</v>
      </c>
      <c r="Y93" s="12" t="b">
        <v>0</v>
      </c>
      <c r="Z93" s="12" t="b">
        <v>0</v>
      </c>
      <c r="AA93" s="12" t="b">
        <v>0</v>
      </c>
      <c r="AB93" s="1" t="b">
        <v>1</v>
      </c>
      <c r="AC93" s="59"/>
    </row>
    <row r="94" ht="22.5" customHeight="1">
      <c r="A94" s="57" t="s">
        <v>245</v>
      </c>
      <c r="B94" s="48" t="s">
        <v>119</v>
      </c>
      <c r="C94" s="50"/>
      <c r="D94" s="50"/>
      <c r="E94" s="58" t="s">
        <v>143</v>
      </c>
      <c r="F94" s="50"/>
      <c r="G94" s="52"/>
      <c r="H94" s="1" t="s">
        <v>121</v>
      </c>
      <c r="I94" s="1" t="s">
        <v>121</v>
      </c>
      <c r="J94" s="1" t="s">
        <v>137</v>
      </c>
      <c r="K94" s="55" t="s">
        <v>140</v>
      </c>
      <c r="M94" s="1" t="s">
        <v>127</v>
      </c>
      <c r="N94" s="1" t="s">
        <v>128</v>
      </c>
      <c r="O94" s="1" t="s">
        <v>128</v>
      </c>
      <c r="P94" s="1" t="s">
        <v>146</v>
      </c>
      <c r="Q94" s="1" t="s">
        <v>128</v>
      </c>
      <c r="R94" s="1" t="s">
        <v>138</v>
      </c>
      <c r="S94" s="1">
        <v>50.0</v>
      </c>
      <c r="T94" s="1">
        <v>100.0</v>
      </c>
      <c r="U94" s="1">
        <v>25.0</v>
      </c>
      <c r="V94" s="1">
        <v>50.0</v>
      </c>
      <c r="W94" s="1">
        <v>75.0</v>
      </c>
      <c r="X94" s="1" t="b">
        <v>0</v>
      </c>
      <c r="Y94" s="1" t="b">
        <v>0</v>
      </c>
      <c r="Z94" s="1" t="b">
        <v>0</v>
      </c>
      <c r="AA94" s="1" t="b">
        <v>0</v>
      </c>
      <c r="AB94" s="1" t="b">
        <v>1</v>
      </c>
      <c r="AC94" s="59"/>
    </row>
    <row r="95" ht="22.5" customHeight="1">
      <c r="A95" s="57" t="s">
        <v>246</v>
      </c>
      <c r="B95" s="48" t="s">
        <v>119</v>
      </c>
      <c r="C95" s="53" t="s">
        <v>143</v>
      </c>
      <c r="D95" s="50"/>
      <c r="E95" s="58" t="s">
        <v>137</v>
      </c>
      <c r="F95" s="62" t="s">
        <v>122</v>
      </c>
      <c r="G95" s="52"/>
      <c r="H95" s="1" t="s">
        <v>137</v>
      </c>
      <c r="I95" s="1" t="s">
        <v>121</v>
      </c>
      <c r="J95" s="1" t="s">
        <v>122</v>
      </c>
      <c r="K95" s="55" t="s">
        <v>158</v>
      </c>
      <c r="M95" s="1" t="s">
        <v>128</v>
      </c>
      <c r="N95" s="1" t="s">
        <v>128</v>
      </c>
      <c r="O95" s="1" t="s">
        <v>126</v>
      </c>
      <c r="P95" s="1" t="s">
        <v>127</v>
      </c>
      <c r="Q95" s="1" t="s">
        <v>141</v>
      </c>
      <c r="R95" s="1" t="s">
        <v>135</v>
      </c>
      <c r="S95" s="12">
        <f> VLOOKUP($K95,Team_Data!$B$10:$O$20,10, FALSE)</f>
        <v>50</v>
      </c>
      <c r="T95" s="12">
        <f> VLOOKUP($K95,Team_Data!$B$10:$O$20,11, FALSE)</f>
        <v>100</v>
      </c>
      <c r="U95" s="12">
        <f> VLOOKUP($K95,Team_Data!$B$10:$O$20,12, FALSE)</f>
        <v>50</v>
      </c>
      <c r="V95" s="12">
        <f> VLOOKUP($K95,Team_Data!$B$10:$O$20,13, FALSE)</f>
        <v>75</v>
      </c>
      <c r="W95" s="12">
        <f> VLOOKUP($K95,Team_Data!$B$10:$O$20,14, FALSE)</f>
        <v>25</v>
      </c>
      <c r="X95" s="1" t="b">
        <v>1</v>
      </c>
      <c r="Y95" s="12" t="b">
        <v>0</v>
      </c>
      <c r="Z95" s="12" t="b">
        <v>0</v>
      </c>
      <c r="AA95" s="12" t="b">
        <v>0</v>
      </c>
      <c r="AB95" s="12" t="b">
        <v>0</v>
      </c>
      <c r="AC95" s="66" t="s">
        <v>247</v>
      </c>
    </row>
    <row r="96" ht="22.5" customHeight="1">
      <c r="A96" s="57" t="s">
        <v>248</v>
      </c>
      <c r="B96" s="64" t="s">
        <v>121</v>
      </c>
      <c r="C96" s="60" t="s">
        <v>137</v>
      </c>
      <c r="D96" s="50"/>
      <c r="E96" s="51"/>
      <c r="F96" s="50"/>
      <c r="G96" s="52"/>
      <c r="H96" s="1" t="s">
        <v>122</v>
      </c>
      <c r="I96" s="1" t="s">
        <v>122</v>
      </c>
      <c r="J96" s="1" t="s">
        <v>121</v>
      </c>
      <c r="K96" s="55" t="s">
        <v>144</v>
      </c>
      <c r="M96" s="1" t="s">
        <v>124</v>
      </c>
      <c r="N96" s="1" t="s">
        <v>145</v>
      </c>
      <c r="O96" s="1" t="s">
        <v>126</v>
      </c>
      <c r="P96" s="1" t="s">
        <v>127</v>
      </c>
      <c r="Q96" s="1" t="s">
        <v>128</v>
      </c>
      <c r="R96" s="1" t="s">
        <v>129</v>
      </c>
      <c r="S96" s="12">
        <f> VLOOKUP($K96,Team_Data!$B$10:$O$20,10, FALSE)</f>
        <v>100</v>
      </c>
      <c r="T96" s="12">
        <f> VLOOKUP($K96,Team_Data!$B$10:$O$20,11, FALSE)</f>
        <v>75</v>
      </c>
      <c r="U96" s="12">
        <f> VLOOKUP($K96,Team_Data!$B$10:$O$20,12, FALSE)</f>
        <v>50</v>
      </c>
      <c r="V96" s="12">
        <f> VLOOKUP($K96,Team_Data!$B$10:$O$20,13, FALSE)</f>
        <v>25</v>
      </c>
      <c r="W96" s="12">
        <f> VLOOKUP($K96,Team_Data!$B$10:$O$20,14, FALSE)</f>
        <v>25</v>
      </c>
      <c r="X96" s="1" t="b">
        <v>1</v>
      </c>
      <c r="Y96" s="12" t="b">
        <v>0</v>
      </c>
      <c r="Z96" s="12" t="b">
        <v>0</v>
      </c>
      <c r="AA96" s="1" t="b">
        <v>1</v>
      </c>
      <c r="AB96" s="12" t="b">
        <v>0</v>
      </c>
      <c r="AC96" s="59"/>
    </row>
    <row r="97" ht="22.5" customHeight="1">
      <c r="A97" s="57" t="s">
        <v>249</v>
      </c>
      <c r="B97" s="48" t="s">
        <v>119</v>
      </c>
      <c r="C97" s="50"/>
      <c r="D97" s="50"/>
      <c r="E97" s="51"/>
      <c r="F97" s="50"/>
      <c r="G97" s="52"/>
      <c r="H97" s="1" t="s">
        <v>121</v>
      </c>
      <c r="I97" s="1" t="s">
        <v>121</v>
      </c>
      <c r="J97" s="1" t="s">
        <v>137</v>
      </c>
      <c r="K97" s="55" t="s">
        <v>123</v>
      </c>
      <c r="M97" s="1" t="s">
        <v>134</v>
      </c>
      <c r="N97" s="1" t="s">
        <v>125</v>
      </c>
      <c r="O97" s="1" t="s">
        <v>126</v>
      </c>
      <c r="P97" s="1" t="s">
        <v>146</v>
      </c>
      <c r="Q97" s="1" t="s">
        <v>128</v>
      </c>
      <c r="R97" s="1" t="s">
        <v>129</v>
      </c>
      <c r="S97" s="12">
        <f> VLOOKUP($K97,Team_Data!$B$10:$O$20,10, FALSE)</f>
        <v>75</v>
      </c>
      <c r="T97" s="12">
        <f> VLOOKUP($K97,Team_Data!$B$10:$O$20,11, FALSE)</f>
        <v>100</v>
      </c>
      <c r="U97" s="12">
        <f> VLOOKUP($K97,Team_Data!$B$10:$O$20,12, FALSE)</f>
        <v>50</v>
      </c>
      <c r="V97" s="12">
        <f> VLOOKUP($K97,Team_Data!$B$10:$O$20,13, FALSE)</f>
        <v>0</v>
      </c>
      <c r="W97" s="12">
        <f> VLOOKUP($K97,Team_Data!$B$10:$O$20,14, FALSE)</f>
        <v>50</v>
      </c>
      <c r="X97" s="12" t="b">
        <v>0</v>
      </c>
      <c r="Y97" s="12" t="b">
        <v>0</v>
      </c>
      <c r="Z97" s="12" t="b">
        <v>0</v>
      </c>
      <c r="AA97" s="12" t="b">
        <v>0</v>
      </c>
      <c r="AB97" s="1" t="b">
        <v>1</v>
      </c>
      <c r="AC97" s="59"/>
    </row>
    <row r="98" ht="22.5" customHeight="1">
      <c r="A98" s="57" t="s">
        <v>250</v>
      </c>
      <c r="B98" s="48" t="s">
        <v>119</v>
      </c>
      <c r="C98" s="50"/>
      <c r="D98" s="50"/>
      <c r="E98" s="51"/>
      <c r="F98" s="50"/>
      <c r="G98" s="52"/>
      <c r="H98" s="1" t="s">
        <v>137</v>
      </c>
      <c r="I98" s="1" t="s">
        <v>122</v>
      </c>
      <c r="J98" s="1" t="s">
        <v>121</v>
      </c>
      <c r="K98" s="55" t="s">
        <v>144</v>
      </c>
      <c r="M98" s="1" t="s">
        <v>128</v>
      </c>
      <c r="N98" s="1" t="s">
        <v>145</v>
      </c>
      <c r="O98" s="1" t="s">
        <v>126</v>
      </c>
      <c r="P98" s="1" t="s">
        <v>146</v>
      </c>
      <c r="Q98" s="1" t="s">
        <v>141</v>
      </c>
      <c r="R98" s="1" t="s">
        <v>129</v>
      </c>
      <c r="S98" s="12">
        <f> VLOOKUP($K98,Team_Data!$B$10:$O$20,10, FALSE)</f>
        <v>100</v>
      </c>
      <c r="T98" s="12">
        <f> VLOOKUP($K98,Team_Data!$B$10:$O$20,11, FALSE)</f>
        <v>75</v>
      </c>
      <c r="U98" s="12">
        <f> VLOOKUP($K98,Team_Data!$B$10:$O$20,12, FALSE)</f>
        <v>50</v>
      </c>
      <c r="V98" s="12">
        <f> VLOOKUP($K98,Team_Data!$B$10:$O$20,13, FALSE)</f>
        <v>25</v>
      </c>
      <c r="W98" s="12">
        <f> VLOOKUP($K98,Team_Data!$B$10:$O$20,14, FALSE)</f>
        <v>25</v>
      </c>
      <c r="X98" s="1" t="b">
        <v>1</v>
      </c>
      <c r="Y98" s="12" t="b">
        <v>0</v>
      </c>
      <c r="Z98" s="12" t="b">
        <v>0</v>
      </c>
      <c r="AA98" s="12" t="b">
        <v>0</v>
      </c>
      <c r="AB98" s="12" t="b">
        <v>0</v>
      </c>
      <c r="AC98" s="59"/>
    </row>
    <row r="99" ht="22.5" customHeight="1">
      <c r="A99" s="57" t="s">
        <v>251</v>
      </c>
      <c r="B99" s="48" t="s">
        <v>119</v>
      </c>
      <c r="C99" s="50"/>
      <c r="D99" s="50"/>
      <c r="E99" s="51"/>
      <c r="F99" s="50"/>
      <c r="G99" s="52"/>
      <c r="H99" s="1" t="s">
        <v>122</v>
      </c>
      <c r="I99" s="1" t="s">
        <v>122</v>
      </c>
      <c r="J99" s="1" t="s">
        <v>122</v>
      </c>
      <c r="K99" s="55" t="s">
        <v>158</v>
      </c>
      <c r="L99" s="1" t="s">
        <v>158</v>
      </c>
      <c r="M99" s="1" t="s">
        <v>128</v>
      </c>
      <c r="N99" s="1" t="s">
        <v>128</v>
      </c>
      <c r="O99" s="1" t="s">
        <v>127</v>
      </c>
      <c r="P99" s="1" t="s">
        <v>128</v>
      </c>
      <c r="Q99" s="1" t="s">
        <v>127</v>
      </c>
      <c r="R99" s="1" t="s">
        <v>135</v>
      </c>
      <c r="S99" s="12">
        <f> VLOOKUP($K99,Team_Data!$B$10:$O$20,10, FALSE)</f>
        <v>50</v>
      </c>
      <c r="T99" s="12">
        <f> VLOOKUP($K99,Team_Data!$B$10:$O$20,11, FALSE)</f>
        <v>100</v>
      </c>
      <c r="U99" s="12">
        <f> VLOOKUP($K99,Team_Data!$B$10:$O$20,12, FALSE)</f>
        <v>50</v>
      </c>
      <c r="V99" s="12">
        <f> VLOOKUP($K99,Team_Data!$B$10:$O$20,13, FALSE)</f>
        <v>75</v>
      </c>
      <c r="W99" s="12">
        <f> VLOOKUP($K99,Team_Data!$B$10:$O$20,14, FALSE)</f>
        <v>25</v>
      </c>
      <c r="X99" s="1" t="b">
        <v>1</v>
      </c>
      <c r="Y99" s="1" t="b">
        <v>1</v>
      </c>
      <c r="Z99" s="12" t="b">
        <v>0</v>
      </c>
      <c r="AA99" s="12" t="b">
        <v>0</v>
      </c>
      <c r="AB99" s="12" t="b">
        <v>0</v>
      </c>
      <c r="AC99" s="59"/>
    </row>
    <row r="100" ht="22.5" customHeight="1">
      <c r="A100" s="57" t="s">
        <v>252</v>
      </c>
      <c r="B100" s="48" t="s">
        <v>119</v>
      </c>
      <c r="C100" s="50"/>
      <c r="D100" s="50"/>
      <c r="E100" s="51"/>
      <c r="F100" s="50"/>
      <c r="G100" s="52"/>
      <c r="H100" s="1" t="s">
        <v>121</v>
      </c>
      <c r="I100" s="1" t="s">
        <v>121</v>
      </c>
      <c r="J100" s="1" t="s">
        <v>137</v>
      </c>
      <c r="K100" s="55" t="s">
        <v>123</v>
      </c>
      <c r="M100" s="1" t="s">
        <v>134</v>
      </c>
      <c r="N100" s="1" t="s">
        <v>127</v>
      </c>
      <c r="O100" s="1" t="s">
        <v>126</v>
      </c>
      <c r="P100" s="1" t="s">
        <v>127</v>
      </c>
      <c r="Q100" s="1" t="s">
        <v>128</v>
      </c>
      <c r="R100" s="1" t="s">
        <v>129</v>
      </c>
      <c r="S100" s="12">
        <f> VLOOKUP($K100,Team_Data!$B$10:$O$20,10, FALSE)</f>
        <v>75</v>
      </c>
      <c r="T100" s="12">
        <f> VLOOKUP($K100,Team_Data!$B$10:$O$20,11, FALSE)</f>
        <v>100</v>
      </c>
      <c r="U100" s="12">
        <f> VLOOKUP($K100,Team_Data!$B$10:$O$20,12, FALSE)</f>
        <v>50</v>
      </c>
      <c r="V100" s="12">
        <f> VLOOKUP($K100,Team_Data!$B$10:$O$20,13, FALSE)</f>
        <v>0</v>
      </c>
      <c r="W100" s="12">
        <f> VLOOKUP($K100,Team_Data!$B$10:$O$20,14, FALSE)</f>
        <v>50</v>
      </c>
      <c r="X100" s="12" t="b">
        <v>0</v>
      </c>
      <c r="Y100" s="12" t="b">
        <v>0</v>
      </c>
      <c r="Z100" s="12" t="b">
        <v>0</v>
      </c>
      <c r="AA100" s="12" t="b">
        <v>0</v>
      </c>
      <c r="AB100" s="1" t="b">
        <v>1</v>
      </c>
      <c r="AC100" s="59"/>
    </row>
    <row r="101" ht="22.5" customHeight="1">
      <c r="A101" s="57" t="s">
        <v>253</v>
      </c>
      <c r="B101" s="68" t="s">
        <v>122</v>
      </c>
      <c r="C101" s="50"/>
      <c r="D101" s="50"/>
      <c r="E101" s="51"/>
      <c r="F101" s="50"/>
      <c r="G101" s="52"/>
      <c r="H101" s="1" t="s">
        <v>122</v>
      </c>
      <c r="I101" s="1" t="s">
        <v>121</v>
      </c>
      <c r="J101" s="1" t="s">
        <v>122</v>
      </c>
      <c r="K101" s="55" t="s">
        <v>123</v>
      </c>
      <c r="L101" s="1" t="s">
        <v>133</v>
      </c>
      <c r="M101" s="1" t="s">
        <v>134</v>
      </c>
      <c r="N101" s="1" t="s">
        <v>125</v>
      </c>
      <c r="O101" s="1" t="s">
        <v>127</v>
      </c>
      <c r="P101" s="1" t="s">
        <v>146</v>
      </c>
      <c r="Q101" s="1" t="s">
        <v>128</v>
      </c>
      <c r="R101" s="1" t="s">
        <v>138</v>
      </c>
      <c r="S101" s="12">
        <f> VLOOKUP($K101,Team_Data!$B$10:$O$20,10, FALSE)</f>
        <v>75</v>
      </c>
      <c r="T101" s="12">
        <f> VLOOKUP($K101,Team_Data!$B$10:$O$20,11, FALSE)</f>
        <v>100</v>
      </c>
      <c r="U101" s="12">
        <f> VLOOKUP($K101,Team_Data!$B$10:$O$20,12, FALSE)</f>
        <v>50</v>
      </c>
      <c r="V101" s="12">
        <f> VLOOKUP($K101,Team_Data!$B$10:$O$20,13, FALSE)</f>
        <v>0</v>
      </c>
      <c r="W101" s="12">
        <f> VLOOKUP($K101,Team_Data!$B$10:$O$20,14, FALSE)</f>
        <v>50</v>
      </c>
      <c r="X101" s="12" t="b">
        <v>0</v>
      </c>
      <c r="Y101" s="12" t="b">
        <v>0</v>
      </c>
      <c r="Z101" s="12" t="b">
        <v>0</v>
      </c>
      <c r="AA101" s="12" t="b">
        <v>0</v>
      </c>
      <c r="AB101" s="1" t="b">
        <v>1</v>
      </c>
      <c r="AC101" s="59"/>
    </row>
    <row r="102" ht="22.5" customHeight="1">
      <c r="A102" s="57" t="s">
        <v>254</v>
      </c>
      <c r="B102" s="64" t="s">
        <v>121</v>
      </c>
      <c r="C102" s="53" t="s">
        <v>143</v>
      </c>
      <c r="D102" s="68" t="s">
        <v>122</v>
      </c>
      <c r="E102" s="51"/>
      <c r="F102" s="50"/>
      <c r="G102" s="52"/>
      <c r="H102" s="1" t="s">
        <v>122</v>
      </c>
      <c r="I102" s="1" t="s">
        <v>122</v>
      </c>
      <c r="J102" s="1" t="s">
        <v>121</v>
      </c>
      <c r="K102" s="55" t="s">
        <v>166</v>
      </c>
      <c r="M102" s="1" t="s">
        <v>134</v>
      </c>
      <c r="N102" s="1" t="s">
        <v>145</v>
      </c>
      <c r="O102" s="1" t="s">
        <v>126</v>
      </c>
      <c r="P102" s="1" t="s">
        <v>127</v>
      </c>
      <c r="Q102" s="1" t="s">
        <v>128</v>
      </c>
      <c r="R102" s="1" t="s">
        <v>138</v>
      </c>
      <c r="S102" s="12">
        <f> VLOOKUP($K102,Team_Data!$B$10:$O$20,10, FALSE)</f>
        <v>25</v>
      </c>
      <c r="T102" s="12">
        <f> VLOOKUP($K102,Team_Data!$B$10:$O$20,11, FALSE)</f>
        <v>50</v>
      </c>
      <c r="U102" s="12">
        <f> VLOOKUP($K102,Team_Data!$B$10:$O$20,12, FALSE)</f>
        <v>25</v>
      </c>
      <c r="V102" s="12">
        <f> VLOOKUP($K102,Team_Data!$B$10:$O$20,13, FALSE)</f>
        <v>0</v>
      </c>
      <c r="W102" s="12">
        <f> VLOOKUP($K102,Team_Data!$B$10:$O$20,14, FALSE)</f>
        <v>100</v>
      </c>
      <c r="X102" s="12" t="b">
        <v>0</v>
      </c>
      <c r="Y102" s="12" t="b">
        <v>0</v>
      </c>
      <c r="Z102" s="12" t="b">
        <v>0</v>
      </c>
      <c r="AA102" s="12" t="b">
        <v>0</v>
      </c>
      <c r="AB102" s="1" t="b">
        <v>1</v>
      </c>
      <c r="AC102" s="59"/>
    </row>
    <row r="103" ht="22.5" customHeight="1">
      <c r="A103" s="57" t="s">
        <v>255</v>
      </c>
      <c r="B103" s="48" t="s">
        <v>119</v>
      </c>
      <c r="C103" s="60" t="s">
        <v>137</v>
      </c>
      <c r="D103" s="50"/>
      <c r="E103" s="51"/>
      <c r="F103" s="50"/>
      <c r="G103" s="52"/>
      <c r="H103" s="1" t="s">
        <v>122</v>
      </c>
      <c r="I103" s="1" t="s">
        <v>122</v>
      </c>
      <c r="J103" s="1" t="s">
        <v>121</v>
      </c>
      <c r="K103" s="55" t="s">
        <v>149</v>
      </c>
      <c r="M103" s="1" t="s">
        <v>134</v>
      </c>
      <c r="N103" s="1" t="s">
        <v>145</v>
      </c>
      <c r="O103" s="1" t="s">
        <v>177</v>
      </c>
      <c r="P103" s="1" t="s">
        <v>128</v>
      </c>
      <c r="Q103" s="1" t="s">
        <v>128</v>
      </c>
      <c r="R103" s="1" t="s">
        <v>135</v>
      </c>
      <c r="S103" s="12">
        <f> VLOOKUP($K103,Team_Data!$B$10:$O$20,10, FALSE)</f>
        <v>75</v>
      </c>
      <c r="T103" s="12">
        <f> VLOOKUP($K103,Team_Data!$B$10:$O$20,11, FALSE)</f>
        <v>50</v>
      </c>
      <c r="U103" s="12">
        <f> VLOOKUP($K103,Team_Data!$B$10:$O$20,12, FALSE)</f>
        <v>75</v>
      </c>
      <c r="V103" s="12">
        <f> VLOOKUP($K103,Team_Data!$B$10:$O$20,13, FALSE)</f>
        <v>75</v>
      </c>
      <c r="W103" s="12">
        <f> VLOOKUP($K103,Team_Data!$B$10:$O$20,14, FALSE)</f>
        <v>50</v>
      </c>
      <c r="X103" s="1" t="b">
        <v>1</v>
      </c>
      <c r="Y103" s="1" t="b">
        <v>1</v>
      </c>
      <c r="Z103" s="1" t="b">
        <v>1</v>
      </c>
      <c r="AA103" s="12" t="b">
        <v>0</v>
      </c>
      <c r="AB103" s="12" t="b">
        <v>0</v>
      </c>
      <c r="AC103" s="59"/>
    </row>
    <row r="104" ht="22.5" customHeight="1">
      <c r="A104" s="57" t="s">
        <v>256</v>
      </c>
      <c r="B104" s="64" t="s">
        <v>121</v>
      </c>
      <c r="C104" s="60" t="s">
        <v>137</v>
      </c>
      <c r="D104" s="50"/>
      <c r="E104" s="51"/>
      <c r="F104" s="50"/>
      <c r="G104" s="52"/>
      <c r="H104" s="1" t="s">
        <v>137</v>
      </c>
      <c r="I104" s="1" t="s">
        <v>122</v>
      </c>
      <c r="J104" s="1" t="s">
        <v>121</v>
      </c>
      <c r="K104" s="55" t="s">
        <v>149</v>
      </c>
      <c r="M104" s="1" t="s">
        <v>124</v>
      </c>
      <c r="N104" s="1" t="s">
        <v>128</v>
      </c>
      <c r="O104" s="1" t="s">
        <v>126</v>
      </c>
      <c r="P104" s="1" t="s">
        <v>127</v>
      </c>
      <c r="Q104" s="1" t="s">
        <v>128</v>
      </c>
      <c r="R104" s="1" t="s">
        <v>135</v>
      </c>
      <c r="S104" s="12">
        <f> VLOOKUP($K104,Team_Data!$B$10:$O$20,10, FALSE)</f>
        <v>75</v>
      </c>
      <c r="T104" s="12">
        <f> VLOOKUP($K104,Team_Data!$B$10:$O$20,11, FALSE)</f>
        <v>50</v>
      </c>
      <c r="U104" s="12">
        <f> VLOOKUP($K104,Team_Data!$B$10:$O$20,12, FALSE)</f>
        <v>75</v>
      </c>
      <c r="V104" s="12">
        <f> VLOOKUP($K104,Team_Data!$B$10:$O$20,13, FALSE)</f>
        <v>75</v>
      </c>
      <c r="W104" s="12">
        <f> VLOOKUP($K104,Team_Data!$B$10:$O$20,14, FALSE)</f>
        <v>50</v>
      </c>
      <c r="X104" s="12" t="b">
        <v>0</v>
      </c>
      <c r="Y104" s="12" t="b">
        <v>0</v>
      </c>
      <c r="Z104" s="1" t="b">
        <v>1</v>
      </c>
      <c r="AA104" s="12" t="b">
        <v>0</v>
      </c>
      <c r="AB104" s="12" t="b">
        <v>0</v>
      </c>
      <c r="AC104" s="59"/>
    </row>
    <row r="105" ht="22.5" customHeight="1">
      <c r="A105" s="57" t="s">
        <v>257</v>
      </c>
      <c r="B105" s="60" t="s">
        <v>137</v>
      </c>
      <c r="C105" s="53" t="s">
        <v>143</v>
      </c>
      <c r="D105" s="50"/>
      <c r="E105" s="51"/>
      <c r="F105" s="50"/>
      <c r="G105" s="52"/>
      <c r="H105" s="1" t="s">
        <v>122</v>
      </c>
      <c r="I105" s="1" t="s">
        <v>121</v>
      </c>
      <c r="J105" s="1" t="s">
        <v>122</v>
      </c>
      <c r="K105" s="55" t="s">
        <v>140</v>
      </c>
      <c r="M105" s="1" t="s">
        <v>127</v>
      </c>
      <c r="N105" s="1" t="s">
        <v>128</v>
      </c>
      <c r="O105" s="1" t="s">
        <v>128</v>
      </c>
      <c r="P105" s="1" t="s">
        <v>146</v>
      </c>
      <c r="Q105" s="1" t="s">
        <v>128</v>
      </c>
      <c r="R105" s="1" t="s">
        <v>152</v>
      </c>
      <c r="S105" s="1">
        <v>100.0</v>
      </c>
      <c r="T105" s="1">
        <v>50.0</v>
      </c>
      <c r="U105" s="1">
        <v>25.0</v>
      </c>
      <c r="V105" s="1">
        <v>0.0</v>
      </c>
      <c r="W105" s="1">
        <v>25.0</v>
      </c>
      <c r="X105" s="1" t="b">
        <v>0</v>
      </c>
      <c r="Y105" s="1" t="b">
        <v>0</v>
      </c>
      <c r="Z105" s="1" t="b">
        <v>0</v>
      </c>
      <c r="AA105" s="1" t="b">
        <v>0</v>
      </c>
      <c r="AB105" s="1" t="b">
        <v>1</v>
      </c>
      <c r="AC105" s="59"/>
    </row>
    <row r="106" ht="22.5" customHeight="1">
      <c r="A106" s="57" t="s">
        <v>258</v>
      </c>
      <c r="B106" s="60" t="s">
        <v>137</v>
      </c>
      <c r="C106" s="53" t="s">
        <v>143</v>
      </c>
      <c r="D106" s="50"/>
      <c r="E106" s="51"/>
      <c r="F106" s="50"/>
      <c r="G106" s="52"/>
      <c r="H106" s="1" t="s">
        <v>122</v>
      </c>
      <c r="I106" s="1" t="s">
        <v>122</v>
      </c>
      <c r="J106" s="1" t="s">
        <v>121</v>
      </c>
      <c r="K106" s="55" t="s">
        <v>144</v>
      </c>
      <c r="M106" s="1" t="s">
        <v>124</v>
      </c>
      <c r="N106" s="1" t="s">
        <v>145</v>
      </c>
      <c r="O106" s="1" t="s">
        <v>127</v>
      </c>
      <c r="P106" s="1" t="s">
        <v>127</v>
      </c>
      <c r="Q106" s="1" t="s">
        <v>128</v>
      </c>
      <c r="R106" s="1" t="s">
        <v>129</v>
      </c>
      <c r="S106" s="12">
        <f> VLOOKUP($K106,Team_Data!$B$10:$O$20,10, FALSE)</f>
        <v>100</v>
      </c>
      <c r="T106" s="12">
        <f> VLOOKUP($K106,Team_Data!$B$10:$O$20,11, FALSE)</f>
        <v>75</v>
      </c>
      <c r="U106" s="12">
        <f> VLOOKUP($K106,Team_Data!$B$10:$O$20,12, FALSE)</f>
        <v>50</v>
      </c>
      <c r="V106" s="12">
        <f> VLOOKUP($K106,Team_Data!$B$10:$O$20,13, FALSE)</f>
        <v>25</v>
      </c>
      <c r="W106" s="12">
        <f> VLOOKUP($K106,Team_Data!$B$10:$O$20,14, FALSE)</f>
        <v>25</v>
      </c>
      <c r="X106" s="1" t="b">
        <v>1</v>
      </c>
      <c r="Y106" s="1" t="b">
        <v>1</v>
      </c>
      <c r="Z106" s="12" t="b">
        <v>0</v>
      </c>
      <c r="AA106" s="1" t="b">
        <v>1</v>
      </c>
      <c r="AB106" s="12" t="b">
        <v>0</v>
      </c>
      <c r="AC106" s="59"/>
    </row>
    <row r="107" ht="22.5" customHeight="1">
      <c r="A107" s="57" t="s">
        <v>259</v>
      </c>
      <c r="B107" s="60" t="s">
        <v>137</v>
      </c>
      <c r="C107" s="65" t="s">
        <v>120</v>
      </c>
      <c r="D107" s="50"/>
      <c r="E107" s="58" t="s">
        <v>143</v>
      </c>
      <c r="F107" s="50"/>
      <c r="G107" s="52"/>
      <c r="H107" s="1" t="s">
        <v>122</v>
      </c>
      <c r="I107" s="1" t="s">
        <v>121</v>
      </c>
      <c r="J107" s="1" t="s">
        <v>121</v>
      </c>
      <c r="K107" s="55" t="s">
        <v>140</v>
      </c>
      <c r="M107" s="1" t="s">
        <v>124</v>
      </c>
      <c r="N107" s="1" t="s">
        <v>128</v>
      </c>
      <c r="O107" s="1" t="s">
        <v>127</v>
      </c>
      <c r="P107" s="1" t="s">
        <v>128</v>
      </c>
      <c r="Q107" s="1" t="s">
        <v>141</v>
      </c>
      <c r="R107" s="1" t="s">
        <v>152</v>
      </c>
      <c r="S107" s="1">
        <v>50.0</v>
      </c>
      <c r="T107" s="1">
        <v>50.0</v>
      </c>
      <c r="U107" s="1">
        <v>100.0</v>
      </c>
      <c r="V107" s="1">
        <v>75.0</v>
      </c>
      <c r="W107" s="1">
        <v>25.0</v>
      </c>
      <c r="X107" s="1" t="b">
        <v>0</v>
      </c>
      <c r="Y107" s="1" t="b">
        <v>0</v>
      </c>
      <c r="Z107" s="1" t="b">
        <v>0</v>
      </c>
      <c r="AA107" s="1" t="b">
        <v>0</v>
      </c>
      <c r="AB107" s="1" t="b">
        <v>1</v>
      </c>
      <c r="AC107" s="59"/>
    </row>
    <row r="108" ht="22.5" customHeight="1">
      <c r="A108" s="57" t="s">
        <v>59</v>
      </c>
      <c r="B108" s="61" t="s">
        <v>137</v>
      </c>
      <c r="C108" s="62" t="s">
        <v>121</v>
      </c>
      <c r="D108" s="50"/>
      <c r="E108" s="51"/>
      <c r="F108" s="50"/>
      <c r="G108" s="52"/>
      <c r="H108" s="1" t="s">
        <v>122</v>
      </c>
      <c r="I108" s="1" t="s">
        <v>121</v>
      </c>
      <c r="J108" s="1" t="s">
        <v>121</v>
      </c>
      <c r="K108" s="55" t="s">
        <v>197</v>
      </c>
      <c r="M108" s="1" t="s">
        <v>127</v>
      </c>
      <c r="N108" s="1" t="s">
        <v>128</v>
      </c>
      <c r="O108" s="1" t="s">
        <v>127</v>
      </c>
      <c r="P108" s="1" t="s">
        <v>128</v>
      </c>
      <c r="Q108" s="1" t="s">
        <v>141</v>
      </c>
      <c r="R108" s="1" t="s">
        <v>152</v>
      </c>
      <c r="S108" s="12">
        <f> VLOOKUP($K108,Team_Data!$B$10:$O$20,10, FALSE)</f>
        <v>25</v>
      </c>
      <c r="T108" s="12">
        <f> VLOOKUP($K108,Team_Data!$B$10:$O$20,11, FALSE)</f>
        <v>0</v>
      </c>
      <c r="U108" s="12">
        <f> VLOOKUP($K108,Team_Data!$B$10:$O$20,12, FALSE)</f>
        <v>100</v>
      </c>
      <c r="V108" s="12">
        <f> VLOOKUP($K108,Team_Data!$B$10:$O$20,13, FALSE)</f>
        <v>100</v>
      </c>
      <c r="W108" s="12">
        <f> VLOOKUP($K108,Team_Data!$B$10:$O$20,14, FALSE)</f>
        <v>75</v>
      </c>
      <c r="X108" s="12" t="b">
        <v>0</v>
      </c>
      <c r="Y108" s="1" t="b">
        <v>1</v>
      </c>
      <c r="Z108" s="1" t="b">
        <v>1</v>
      </c>
      <c r="AA108" s="1" t="b">
        <v>1</v>
      </c>
      <c r="AB108" s="12" t="b">
        <v>0</v>
      </c>
      <c r="AC108" s="59"/>
    </row>
    <row r="109" ht="22.5" customHeight="1">
      <c r="A109" s="57" t="s">
        <v>67</v>
      </c>
      <c r="B109" s="48" t="s">
        <v>119</v>
      </c>
      <c r="C109" s="53" t="s">
        <v>143</v>
      </c>
      <c r="D109" s="50"/>
      <c r="E109" s="51"/>
      <c r="F109" s="50"/>
      <c r="G109" s="52"/>
      <c r="H109" s="1" t="s">
        <v>121</v>
      </c>
      <c r="I109" s="1" t="s">
        <v>121</v>
      </c>
      <c r="J109" s="1" t="s">
        <v>122</v>
      </c>
      <c r="K109" s="55" t="s">
        <v>123</v>
      </c>
      <c r="M109" s="1" t="s">
        <v>127</v>
      </c>
      <c r="N109" s="1" t="s">
        <v>127</v>
      </c>
      <c r="O109" s="1" t="s">
        <v>126</v>
      </c>
      <c r="P109" s="1" t="s">
        <v>146</v>
      </c>
      <c r="Q109" s="1" t="s">
        <v>128</v>
      </c>
      <c r="R109" s="1" t="s">
        <v>129</v>
      </c>
      <c r="S109" s="12">
        <f> VLOOKUP($K109,Team_Data!$B$10:$O$20,10, FALSE)</f>
        <v>75</v>
      </c>
      <c r="T109" s="12">
        <f> VLOOKUP($K109,Team_Data!$B$10:$O$20,11, FALSE)</f>
        <v>100</v>
      </c>
      <c r="U109" s="12">
        <f> VLOOKUP($K109,Team_Data!$B$10:$O$20,12, FALSE)</f>
        <v>50</v>
      </c>
      <c r="V109" s="12">
        <f> VLOOKUP($K109,Team_Data!$B$10:$O$20,13, FALSE)</f>
        <v>0</v>
      </c>
      <c r="W109" s="12">
        <f> VLOOKUP($K109,Team_Data!$B$10:$O$20,14, FALSE)</f>
        <v>50</v>
      </c>
      <c r="X109" s="12" t="b">
        <v>0</v>
      </c>
      <c r="Y109" s="12" t="b">
        <v>0</v>
      </c>
      <c r="Z109" s="12" t="b">
        <v>0</v>
      </c>
      <c r="AA109" s="12" t="b">
        <v>0</v>
      </c>
      <c r="AB109" s="1" t="b">
        <v>1</v>
      </c>
      <c r="AC109" s="59"/>
    </row>
    <row r="110" ht="22.5" customHeight="1">
      <c r="A110" s="57" t="s">
        <v>260</v>
      </c>
      <c r="B110" s="48" t="s">
        <v>119</v>
      </c>
      <c r="C110" s="60" t="s">
        <v>137</v>
      </c>
      <c r="D110" s="65" t="s">
        <v>120</v>
      </c>
      <c r="E110" s="51"/>
      <c r="F110" s="50"/>
      <c r="G110" s="52"/>
      <c r="H110" s="1" t="s">
        <v>122</v>
      </c>
      <c r="I110" s="1" t="s">
        <v>121</v>
      </c>
      <c r="J110" s="1" t="s">
        <v>122</v>
      </c>
      <c r="K110" s="55" t="s">
        <v>133</v>
      </c>
      <c r="M110" s="1" t="s">
        <v>134</v>
      </c>
      <c r="N110" s="1" t="s">
        <v>128</v>
      </c>
      <c r="O110" s="1" t="s">
        <v>177</v>
      </c>
      <c r="P110" s="1" t="s">
        <v>163</v>
      </c>
      <c r="Q110" s="1" t="s">
        <v>127</v>
      </c>
      <c r="R110" s="1" t="s">
        <v>138</v>
      </c>
      <c r="S110" s="12">
        <f> VLOOKUP($K110,Team_Data!$B$10:$O$20,10, FALSE)</f>
        <v>25</v>
      </c>
      <c r="T110" s="12">
        <f> VLOOKUP($K110,Team_Data!$B$10:$O$20,11, FALSE)</f>
        <v>100</v>
      </c>
      <c r="U110" s="12">
        <f> VLOOKUP($K110,Team_Data!$B$10:$O$20,12, FALSE)</f>
        <v>0</v>
      </c>
      <c r="V110" s="12">
        <f> VLOOKUP($K110,Team_Data!$B$10:$O$20,13, FALSE)</f>
        <v>25</v>
      </c>
      <c r="W110" s="12">
        <f> VLOOKUP($K110,Team_Data!$B$10:$O$20,14, FALSE)</f>
        <v>75</v>
      </c>
      <c r="X110" s="12" t="b">
        <v>0</v>
      </c>
      <c r="Y110" s="12" t="b">
        <v>0</v>
      </c>
      <c r="Z110" s="12" t="b">
        <v>0</v>
      </c>
      <c r="AA110" s="1" t="b">
        <v>1</v>
      </c>
      <c r="AB110" s="1" t="b">
        <v>1</v>
      </c>
      <c r="AC110" s="59"/>
    </row>
    <row r="111" ht="22.5" customHeight="1">
      <c r="A111" s="57" t="s">
        <v>261</v>
      </c>
      <c r="B111" s="64" t="s">
        <v>121</v>
      </c>
      <c r="C111" s="60" t="s">
        <v>137</v>
      </c>
      <c r="D111" s="50"/>
      <c r="E111" s="51"/>
      <c r="F111" s="50"/>
      <c r="G111" s="52"/>
      <c r="H111" s="1" t="s">
        <v>122</v>
      </c>
      <c r="I111" s="1" t="s">
        <v>122</v>
      </c>
      <c r="J111" s="1" t="s">
        <v>122</v>
      </c>
      <c r="K111" s="55" t="s">
        <v>144</v>
      </c>
      <c r="M111" s="1" t="s">
        <v>124</v>
      </c>
      <c r="N111" s="1" t="s">
        <v>145</v>
      </c>
      <c r="O111" s="1" t="s">
        <v>126</v>
      </c>
      <c r="P111" s="1" t="s">
        <v>127</v>
      </c>
      <c r="Q111" s="1" t="s">
        <v>141</v>
      </c>
      <c r="R111" s="1" t="s">
        <v>129</v>
      </c>
      <c r="S111" s="12">
        <f> VLOOKUP($K111,Team_Data!$B$10:$O$20,10, FALSE)</f>
        <v>100</v>
      </c>
      <c r="T111" s="12">
        <f> VLOOKUP($K111,Team_Data!$B$10:$O$20,11, FALSE)</f>
        <v>75</v>
      </c>
      <c r="U111" s="12">
        <f> VLOOKUP($K111,Team_Data!$B$10:$O$20,12, FALSE)</f>
        <v>50</v>
      </c>
      <c r="V111" s="12">
        <f> VLOOKUP($K111,Team_Data!$B$10:$O$20,13, FALSE)</f>
        <v>25</v>
      </c>
      <c r="W111" s="12">
        <f> VLOOKUP($K111,Team_Data!$B$10:$O$20,14, FALSE)</f>
        <v>25</v>
      </c>
      <c r="X111" s="12" t="b">
        <v>0</v>
      </c>
      <c r="Y111" s="12" t="b">
        <v>0</v>
      </c>
      <c r="Z111" s="12" t="b">
        <v>0</v>
      </c>
      <c r="AA111" s="1" t="b">
        <v>0</v>
      </c>
      <c r="AB111" s="1" t="b">
        <v>1</v>
      </c>
      <c r="AC111" s="59"/>
    </row>
    <row r="112" ht="22.5" customHeight="1">
      <c r="A112" s="57" t="s">
        <v>262</v>
      </c>
      <c r="B112" s="64" t="s">
        <v>121</v>
      </c>
      <c r="C112" s="50"/>
      <c r="D112" s="50"/>
      <c r="E112" s="51"/>
      <c r="F112" s="50"/>
      <c r="G112" s="52"/>
      <c r="H112" s="1" t="s">
        <v>122</v>
      </c>
      <c r="I112" s="1" t="s">
        <v>121</v>
      </c>
      <c r="J112" s="1" t="s">
        <v>137</v>
      </c>
      <c r="K112" s="55" t="s">
        <v>170</v>
      </c>
      <c r="M112" s="1" t="s">
        <v>127</v>
      </c>
      <c r="N112" s="1" t="s">
        <v>128</v>
      </c>
      <c r="O112" s="1" t="s">
        <v>128</v>
      </c>
      <c r="P112" s="1" t="s">
        <v>146</v>
      </c>
      <c r="Q112" s="1" t="s">
        <v>128</v>
      </c>
      <c r="R112" s="1" t="s">
        <v>129</v>
      </c>
      <c r="S112" s="12">
        <f> VLOOKUP($K112,Team_Data!$B$10:$O$20,10, FALSE)</f>
        <v>25</v>
      </c>
      <c r="T112" s="12">
        <f> VLOOKUP($K112,Team_Data!$B$10:$O$20,11, FALSE)</f>
        <v>50</v>
      </c>
      <c r="U112" s="12">
        <f> VLOOKUP($K112,Team_Data!$B$10:$O$20,12, FALSE)</f>
        <v>75</v>
      </c>
      <c r="V112" s="12">
        <f> VLOOKUP($K112,Team_Data!$B$10:$O$20,13, FALSE)</f>
        <v>50</v>
      </c>
      <c r="W112" s="12">
        <f> VLOOKUP($K112,Team_Data!$B$10:$O$20,14, FALSE)</f>
        <v>100</v>
      </c>
      <c r="X112" s="12" t="b">
        <v>0</v>
      </c>
      <c r="Y112" s="12" t="b">
        <v>0</v>
      </c>
      <c r="Z112" s="12" t="b">
        <v>0</v>
      </c>
      <c r="AA112" s="1" t="b">
        <v>1</v>
      </c>
      <c r="AB112" s="1" t="b">
        <v>1</v>
      </c>
      <c r="AC112" s="59"/>
    </row>
    <row r="113" ht="22.5" customHeight="1">
      <c r="A113" s="57" t="s">
        <v>263</v>
      </c>
      <c r="B113" s="64" t="s">
        <v>121</v>
      </c>
      <c r="C113" s="68" t="s">
        <v>122</v>
      </c>
      <c r="D113" s="50"/>
      <c r="E113" s="51"/>
      <c r="F113" s="50"/>
      <c r="G113" s="52"/>
      <c r="H113" s="1" t="s">
        <v>122</v>
      </c>
      <c r="I113" s="1" t="s">
        <v>121</v>
      </c>
      <c r="J113" s="1" t="s">
        <v>137</v>
      </c>
      <c r="K113" s="55" t="s">
        <v>170</v>
      </c>
      <c r="M113" s="1" t="s">
        <v>124</v>
      </c>
      <c r="N113" s="1" t="s">
        <v>125</v>
      </c>
      <c r="O113" s="1" t="s">
        <v>127</v>
      </c>
      <c r="P113" s="1" t="s">
        <v>128</v>
      </c>
      <c r="Q113" s="1" t="s">
        <v>128</v>
      </c>
      <c r="R113" s="1" t="s">
        <v>129</v>
      </c>
      <c r="S113" s="12">
        <f> VLOOKUP($K113,Team_Data!$B$10:$O$20,10, FALSE)</f>
        <v>25</v>
      </c>
      <c r="T113" s="12">
        <f> VLOOKUP($K113,Team_Data!$B$10:$O$20,11, FALSE)</f>
        <v>50</v>
      </c>
      <c r="U113" s="12">
        <f> VLOOKUP($K113,Team_Data!$B$10:$O$20,12, FALSE)</f>
        <v>75</v>
      </c>
      <c r="V113" s="12">
        <f> VLOOKUP($K113,Team_Data!$B$10:$O$20,13, FALSE)</f>
        <v>50</v>
      </c>
      <c r="W113" s="12">
        <f> VLOOKUP($K113,Team_Data!$B$10:$O$20,14, FALSE)</f>
        <v>100</v>
      </c>
      <c r="X113" s="12" t="b">
        <v>0</v>
      </c>
      <c r="Y113" s="12" t="b">
        <v>0</v>
      </c>
      <c r="Z113" s="12" t="b">
        <v>0</v>
      </c>
      <c r="AA113" s="1" t="b">
        <v>1</v>
      </c>
      <c r="AB113" s="12" t="b">
        <v>0</v>
      </c>
      <c r="AC113" s="59"/>
    </row>
    <row r="114" ht="22.5" customHeight="1">
      <c r="A114" s="57" t="s">
        <v>264</v>
      </c>
      <c r="B114" s="64" t="s">
        <v>121</v>
      </c>
      <c r="C114" s="65" t="s">
        <v>120</v>
      </c>
      <c r="D114" s="50"/>
      <c r="E114" s="58" t="s">
        <v>119</v>
      </c>
      <c r="F114" s="62" t="s">
        <v>137</v>
      </c>
      <c r="G114" s="52"/>
      <c r="H114" s="1" t="s">
        <v>122</v>
      </c>
      <c r="I114" s="1" t="s">
        <v>122</v>
      </c>
      <c r="J114" s="1" t="s">
        <v>121</v>
      </c>
      <c r="K114" s="55" t="s">
        <v>144</v>
      </c>
      <c r="M114" s="1" t="s">
        <v>134</v>
      </c>
      <c r="N114" s="1" t="s">
        <v>145</v>
      </c>
      <c r="O114" s="1" t="s">
        <v>127</v>
      </c>
      <c r="P114" s="1" t="s">
        <v>146</v>
      </c>
      <c r="Q114" s="1" t="s">
        <v>128</v>
      </c>
      <c r="R114" s="1" t="s">
        <v>129</v>
      </c>
      <c r="S114" s="12">
        <f> VLOOKUP($K114,Team_Data!$B$10:$O$20,10, FALSE)</f>
        <v>100</v>
      </c>
      <c r="T114" s="12">
        <f> VLOOKUP($K114,Team_Data!$B$10:$O$20,11, FALSE)</f>
        <v>75</v>
      </c>
      <c r="U114" s="12">
        <f> VLOOKUP($K114,Team_Data!$B$10:$O$20,12, FALSE)</f>
        <v>50</v>
      </c>
      <c r="V114" s="12">
        <f> VLOOKUP($K114,Team_Data!$B$10:$O$20,13, FALSE)</f>
        <v>25</v>
      </c>
      <c r="W114" s="12">
        <f> VLOOKUP($K114,Team_Data!$B$10:$O$20,14, FALSE)</f>
        <v>25</v>
      </c>
      <c r="X114" s="1" t="b">
        <v>1</v>
      </c>
      <c r="Y114" s="12" t="b">
        <v>0</v>
      </c>
      <c r="Z114" s="12" t="b">
        <v>0</v>
      </c>
      <c r="AA114" s="12" t="b">
        <v>0</v>
      </c>
      <c r="AB114" s="1" t="b">
        <v>1</v>
      </c>
      <c r="AC114" s="59"/>
    </row>
    <row r="115" ht="22.5" customHeight="1">
      <c r="A115" s="57" t="s">
        <v>265</v>
      </c>
      <c r="B115" s="64" t="s">
        <v>121</v>
      </c>
      <c r="C115" s="53" t="s">
        <v>143</v>
      </c>
      <c r="D115" s="50"/>
      <c r="E115" s="51"/>
      <c r="F115" s="50"/>
      <c r="G115" s="52"/>
      <c r="H115" s="1" t="s">
        <v>122</v>
      </c>
      <c r="I115" s="1" t="s">
        <v>122</v>
      </c>
      <c r="J115" s="1" t="s">
        <v>121</v>
      </c>
      <c r="K115" s="55" t="s">
        <v>140</v>
      </c>
      <c r="M115" s="1" t="s">
        <v>127</v>
      </c>
      <c r="N115" s="1" t="s">
        <v>128</v>
      </c>
      <c r="O115" s="1" t="s">
        <v>128</v>
      </c>
      <c r="P115" s="1" t="s">
        <v>128</v>
      </c>
      <c r="Q115" s="1" t="s">
        <v>127</v>
      </c>
      <c r="R115" s="1" t="s">
        <v>152</v>
      </c>
      <c r="S115" s="1">
        <v>75.0</v>
      </c>
      <c r="T115" s="1">
        <v>75.0</v>
      </c>
      <c r="U115" s="1">
        <v>75.0</v>
      </c>
      <c r="V115" s="1">
        <v>0.0</v>
      </c>
      <c r="W115" s="1">
        <v>100.0</v>
      </c>
      <c r="X115" s="1" t="b">
        <v>0</v>
      </c>
      <c r="Y115" s="1" t="b">
        <v>1</v>
      </c>
      <c r="Z115" s="1" t="b">
        <v>1</v>
      </c>
      <c r="AA115" s="1" t="b">
        <v>0</v>
      </c>
      <c r="AB115" s="1" t="b">
        <v>1</v>
      </c>
      <c r="AC115" s="59"/>
    </row>
    <row r="116" ht="22.5" customHeight="1">
      <c r="A116" s="57" t="s">
        <v>266</v>
      </c>
      <c r="B116" s="64" t="s">
        <v>121</v>
      </c>
      <c r="C116" s="50"/>
      <c r="D116" s="50"/>
      <c r="E116" s="51"/>
      <c r="F116" s="50"/>
      <c r="G116" s="52"/>
      <c r="H116" s="1" t="s">
        <v>122</v>
      </c>
      <c r="I116" s="1" t="s">
        <v>121</v>
      </c>
      <c r="J116" s="1" t="s">
        <v>137</v>
      </c>
      <c r="K116" s="55" t="s">
        <v>170</v>
      </c>
      <c r="M116" s="1" t="s">
        <v>124</v>
      </c>
      <c r="N116" s="1" t="s">
        <v>145</v>
      </c>
      <c r="O116" s="1" t="s">
        <v>126</v>
      </c>
      <c r="P116" s="1" t="s">
        <v>128</v>
      </c>
      <c r="Q116" s="1" t="s">
        <v>128</v>
      </c>
      <c r="R116" s="1" t="s">
        <v>129</v>
      </c>
      <c r="S116" s="12">
        <f> VLOOKUP($K116,Team_Data!$B$10:$O$20,10, FALSE)</f>
        <v>25</v>
      </c>
      <c r="T116" s="12">
        <f> VLOOKUP($K116,Team_Data!$B$10:$O$20,11, FALSE)</f>
        <v>50</v>
      </c>
      <c r="U116" s="12">
        <f> VLOOKUP($K116,Team_Data!$B$10:$O$20,12, FALSE)</f>
        <v>75</v>
      </c>
      <c r="V116" s="12">
        <f> VLOOKUP($K116,Team_Data!$B$10:$O$20,13, FALSE)</f>
        <v>50</v>
      </c>
      <c r="W116" s="12">
        <f> VLOOKUP($K116,Team_Data!$B$10:$O$20,14, FALSE)</f>
        <v>100</v>
      </c>
      <c r="X116" s="12" t="b">
        <v>0</v>
      </c>
      <c r="Y116" s="12" t="b">
        <v>0</v>
      </c>
      <c r="Z116" s="12" t="b">
        <v>0</v>
      </c>
      <c r="AA116" s="12" t="b">
        <v>0</v>
      </c>
      <c r="AB116" s="1" t="b">
        <v>1</v>
      </c>
      <c r="AC116" s="59"/>
    </row>
    <row r="117" ht="22.5" customHeight="1">
      <c r="A117" s="57" t="s">
        <v>267</v>
      </c>
      <c r="B117" s="64" t="s">
        <v>121</v>
      </c>
      <c r="C117" s="50"/>
      <c r="D117" s="50"/>
      <c r="E117" s="51"/>
      <c r="F117" s="50"/>
      <c r="G117" s="52"/>
      <c r="H117" s="1" t="s">
        <v>137</v>
      </c>
      <c r="I117" s="1" t="s">
        <v>122</v>
      </c>
      <c r="J117" s="1" t="s">
        <v>121</v>
      </c>
      <c r="K117" s="55" t="s">
        <v>197</v>
      </c>
      <c r="M117" s="1" t="s">
        <v>134</v>
      </c>
      <c r="N117" s="1" t="s">
        <v>128</v>
      </c>
      <c r="O117" s="1" t="s">
        <v>126</v>
      </c>
      <c r="P117" s="1" t="s">
        <v>128</v>
      </c>
      <c r="Q117" s="1" t="s">
        <v>127</v>
      </c>
      <c r="R117" s="1" t="s">
        <v>152</v>
      </c>
      <c r="S117" s="12">
        <f> VLOOKUP($K117,Team_Data!$B$10:$O$20,10, FALSE)</f>
        <v>25</v>
      </c>
      <c r="T117" s="12">
        <f> VLOOKUP($K117,Team_Data!$B$10:$O$20,11, FALSE)</f>
        <v>0</v>
      </c>
      <c r="U117" s="12">
        <f> VLOOKUP($K117,Team_Data!$B$10:$O$20,12, FALSE)</f>
        <v>100</v>
      </c>
      <c r="V117" s="12">
        <f> VLOOKUP($K117,Team_Data!$B$10:$O$20,13, FALSE)</f>
        <v>100</v>
      </c>
      <c r="W117" s="12">
        <f> VLOOKUP($K117,Team_Data!$B$10:$O$20,14, FALSE)</f>
        <v>75</v>
      </c>
      <c r="X117" s="12" t="b">
        <v>0</v>
      </c>
      <c r="Y117" s="1" t="b">
        <v>1</v>
      </c>
      <c r="Z117" s="12" t="b">
        <v>0</v>
      </c>
      <c r="AA117" s="1" t="b">
        <v>1</v>
      </c>
      <c r="AB117" s="12" t="b">
        <v>0</v>
      </c>
      <c r="AC117" s="59"/>
    </row>
    <row r="118" ht="22.5" customHeight="1">
      <c r="A118" s="57" t="s">
        <v>268</v>
      </c>
      <c r="B118" s="64" t="s">
        <v>121</v>
      </c>
      <c r="C118" s="60" t="s">
        <v>137</v>
      </c>
      <c r="D118" s="50"/>
      <c r="E118" s="51"/>
      <c r="F118" s="50"/>
      <c r="G118" s="52"/>
      <c r="H118" s="1" t="s">
        <v>122</v>
      </c>
      <c r="I118" s="1" t="s">
        <v>122</v>
      </c>
      <c r="J118" s="1" t="s">
        <v>121</v>
      </c>
      <c r="K118" s="55" t="s">
        <v>197</v>
      </c>
      <c r="M118" s="1" t="s">
        <v>128</v>
      </c>
      <c r="N118" s="1" t="s">
        <v>128</v>
      </c>
      <c r="O118" s="1" t="s">
        <v>127</v>
      </c>
      <c r="P118" s="1" t="s">
        <v>128</v>
      </c>
      <c r="Q118" s="1" t="s">
        <v>141</v>
      </c>
      <c r="R118" s="1" t="s">
        <v>152</v>
      </c>
      <c r="S118" s="12">
        <f> VLOOKUP($K118,Team_Data!$B$10:$O$20,10, FALSE)</f>
        <v>25</v>
      </c>
      <c r="T118" s="12">
        <f> VLOOKUP($K118,Team_Data!$B$10:$O$20,11, FALSE)</f>
        <v>0</v>
      </c>
      <c r="U118" s="12">
        <f> VLOOKUP($K118,Team_Data!$B$10:$O$20,12, FALSE)</f>
        <v>100</v>
      </c>
      <c r="V118" s="12">
        <f> VLOOKUP($K118,Team_Data!$B$10:$O$20,13, FALSE)</f>
        <v>100</v>
      </c>
      <c r="W118" s="12">
        <f> VLOOKUP($K118,Team_Data!$B$10:$O$20,14, FALSE)</f>
        <v>75</v>
      </c>
      <c r="X118" s="12" t="b">
        <v>0</v>
      </c>
      <c r="Y118" s="12" t="b">
        <v>0</v>
      </c>
      <c r="Z118" s="12" t="b">
        <v>0</v>
      </c>
      <c r="AA118" s="12" t="b">
        <v>0</v>
      </c>
      <c r="AB118" s="12" t="b">
        <v>0</v>
      </c>
      <c r="AC118" s="59"/>
    </row>
    <row r="119" ht="22.5" customHeight="1">
      <c r="A119" s="47" t="s">
        <v>269</v>
      </c>
      <c r="B119" s="48" t="s">
        <v>119</v>
      </c>
      <c r="C119" s="64" t="s">
        <v>121</v>
      </c>
      <c r="D119" s="50"/>
      <c r="E119" s="58" t="s">
        <v>137</v>
      </c>
      <c r="F119" s="50"/>
      <c r="G119" s="52"/>
      <c r="H119" s="1" t="s">
        <v>122</v>
      </c>
      <c r="I119" s="1" t="s">
        <v>121</v>
      </c>
      <c r="J119" s="1" t="s">
        <v>122</v>
      </c>
      <c r="K119" s="55" t="s">
        <v>149</v>
      </c>
      <c r="M119" s="1" t="s">
        <v>127</v>
      </c>
      <c r="N119" s="1" t="s">
        <v>125</v>
      </c>
      <c r="O119" s="1" t="s">
        <v>126</v>
      </c>
      <c r="P119" s="1" t="s">
        <v>128</v>
      </c>
      <c r="Q119" s="1" t="s">
        <v>128</v>
      </c>
      <c r="R119" s="1" t="s">
        <v>135</v>
      </c>
      <c r="S119" s="12">
        <f> VLOOKUP($K119,Team_Data!$B$10:$O$20,10, FALSE)</f>
        <v>75</v>
      </c>
      <c r="T119" s="12">
        <f> VLOOKUP($K119,Team_Data!$B$10:$O$20,11, FALSE)</f>
        <v>50</v>
      </c>
      <c r="U119" s="12">
        <f> VLOOKUP($K119,Team_Data!$B$10:$O$20,12, FALSE)</f>
        <v>75</v>
      </c>
      <c r="V119" s="12">
        <f> VLOOKUP($K119,Team_Data!$B$10:$O$20,13, FALSE)</f>
        <v>75</v>
      </c>
      <c r="W119" s="12">
        <f> VLOOKUP($K119,Team_Data!$B$10:$O$20,14, FALSE)</f>
        <v>50</v>
      </c>
      <c r="X119" s="12" t="b">
        <v>0</v>
      </c>
      <c r="Y119" s="12" t="b">
        <v>0</v>
      </c>
      <c r="Z119" s="12" t="b">
        <v>0</v>
      </c>
      <c r="AA119" s="1" t="b">
        <v>1</v>
      </c>
      <c r="AB119" s="12" t="b">
        <v>0</v>
      </c>
      <c r="AC119" s="59"/>
    </row>
    <row r="120" ht="22.5" customHeight="1">
      <c r="A120" s="57" t="s">
        <v>65</v>
      </c>
      <c r="B120" s="48" t="s">
        <v>119</v>
      </c>
      <c r="C120" s="64" t="s">
        <v>121</v>
      </c>
      <c r="D120" s="50"/>
      <c r="E120" s="51"/>
      <c r="F120" s="50"/>
      <c r="G120" s="52"/>
      <c r="H120" s="1" t="s">
        <v>137</v>
      </c>
      <c r="I120" s="1" t="s">
        <v>122</v>
      </c>
      <c r="J120" s="1" t="s">
        <v>121</v>
      </c>
      <c r="K120" s="55" t="s">
        <v>149</v>
      </c>
      <c r="M120" s="1" t="s">
        <v>124</v>
      </c>
      <c r="N120" s="1" t="s">
        <v>125</v>
      </c>
      <c r="O120" s="1" t="s">
        <v>126</v>
      </c>
      <c r="P120" s="1" t="s">
        <v>127</v>
      </c>
      <c r="Q120" s="1" t="s">
        <v>128</v>
      </c>
      <c r="R120" s="1" t="s">
        <v>135</v>
      </c>
      <c r="S120" s="12">
        <f> VLOOKUP($K120,Team_Data!$B$10:$O$20,10, FALSE)</f>
        <v>75</v>
      </c>
      <c r="T120" s="12">
        <f> VLOOKUP($K120,Team_Data!$B$10:$O$20,11, FALSE)</f>
        <v>50</v>
      </c>
      <c r="U120" s="12">
        <f> VLOOKUP($K120,Team_Data!$B$10:$O$20,12, FALSE)</f>
        <v>75</v>
      </c>
      <c r="V120" s="12">
        <f> VLOOKUP($K120,Team_Data!$B$10:$O$20,13, FALSE)</f>
        <v>75</v>
      </c>
      <c r="W120" s="12">
        <f> VLOOKUP($K120,Team_Data!$B$10:$O$20,14, FALSE)</f>
        <v>50</v>
      </c>
      <c r="X120" s="12" t="b">
        <v>0</v>
      </c>
      <c r="Y120" s="12" t="b">
        <v>0</v>
      </c>
      <c r="Z120" s="12" t="b">
        <v>0</v>
      </c>
      <c r="AA120" s="1" t="b">
        <v>1</v>
      </c>
      <c r="AB120" s="12" t="b">
        <v>0</v>
      </c>
      <c r="AC120" s="59"/>
    </row>
    <row r="121" ht="22.5" customHeight="1">
      <c r="A121" s="70" t="s">
        <v>270</v>
      </c>
      <c r="B121" s="48" t="s">
        <v>119</v>
      </c>
      <c r="C121" s="64" t="s">
        <v>121</v>
      </c>
      <c r="D121" s="50"/>
      <c r="E121" s="51"/>
      <c r="F121" s="50"/>
      <c r="G121" s="52"/>
      <c r="H121" s="1" t="s">
        <v>121</v>
      </c>
      <c r="I121" s="1" t="s">
        <v>121</v>
      </c>
      <c r="J121" s="1" t="s">
        <v>122</v>
      </c>
      <c r="K121" s="55" t="s">
        <v>132</v>
      </c>
      <c r="M121" s="1" t="s">
        <v>134</v>
      </c>
      <c r="N121" s="1" t="s">
        <v>128</v>
      </c>
      <c r="O121" s="1" t="s">
        <v>126</v>
      </c>
      <c r="P121" s="1" t="s">
        <v>128</v>
      </c>
      <c r="Q121" s="1" t="s">
        <v>128</v>
      </c>
      <c r="R121" s="1" t="s">
        <v>152</v>
      </c>
      <c r="S121" s="12">
        <f> VLOOKUP($K121,Team_Data!$B$10:$O$20,10, FALSE)</f>
        <v>100</v>
      </c>
      <c r="T121" s="12">
        <f> VLOOKUP($K121,Team_Data!$B$10:$O$20,11, FALSE)</f>
        <v>100</v>
      </c>
      <c r="U121" s="12">
        <f> VLOOKUP($K121,Team_Data!$B$10:$O$20,12, FALSE)</f>
        <v>25</v>
      </c>
      <c r="V121" s="12">
        <f> VLOOKUP($K121,Team_Data!$B$10:$O$20,13, FALSE)</f>
        <v>75</v>
      </c>
      <c r="W121" s="12">
        <f> VLOOKUP($K121,Team_Data!$B$10:$O$20,14, FALSE)</f>
        <v>25</v>
      </c>
      <c r="X121" s="12" t="b">
        <v>0</v>
      </c>
      <c r="Y121" s="1" t="b">
        <v>1</v>
      </c>
      <c r="Z121" s="1" t="b">
        <v>1</v>
      </c>
      <c r="AA121" s="1" t="b">
        <v>1</v>
      </c>
      <c r="AB121" s="12" t="b">
        <v>0</v>
      </c>
      <c r="AC121" s="59"/>
    </row>
    <row r="122" ht="22.5" customHeight="1">
      <c r="A122" s="70" t="s">
        <v>271</v>
      </c>
      <c r="B122" s="53" t="s">
        <v>143</v>
      </c>
      <c r="C122" s="65" t="s">
        <v>120</v>
      </c>
      <c r="D122" s="50"/>
      <c r="E122" s="51"/>
      <c r="F122" s="50"/>
      <c r="G122" s="52"/>
      <c r="H122" s="1" t="s">
        <v>137</v>
      </c>
      <c r="I122" s="1" t="s">
        <v>122</v>
      </c>
      <c r="J122" s="1" t="s">
        <v>122</v>
      </c>
      <c r="K122" s="55" t="s">
        <v>144</v>
      </c>
      <c r="M122" s="1" t="s">
        <v>124</v>
      </c>
      <c r="N122" s="1" t="s">
        <v>127</v>
      </c>
      <c r="O122" s="1" t="s">
        <v>127</v>
      </c>
      <c r="P122" s="1" t="s">
        <v>127</v>
      </c>
      <c r="Q122" s="1" t="s">
        <v>141</v>
      </c>
      <c r="R122" s="1" t="s">
        <v>129</v>
      </c>
      <c r="S122" s="12">
        <f> VLOOKUP($K122,Team_Data!$B$10:$O$20,10, FALSE)</f>
        <v>100</v>
      </c>
      <c r="T122" s="12">
        <f> VLOOKUP($K122,Team_Data!$B$10:$O$20,11, FALSE)</f>
        <v>75</v>
      </c>
      <c r="U122" s="12">
        <f> VLOOKUP($K122,Team_Data!$B$10:$O$20,12, FALSE)</f>
        <v>50</v>
      </c>
      <c r="V122" s="12">
        <f> VLOOKUP($K122,Team_Data!$B$10:$O$20,13, FALSE)</f>
        <v>25</v>
      </c>
      <c r="W122" s="12">
        <f> VLOOKUP($K122,Team_Data!$B$10:$O$20,14, FALSE)</f>
        <v>25</v>
      </c>
      <c r="X122" s="12" t="b">
        <v>0</v>
      </c>
      <c r="Y122" s="12" t="b">
        <v>0</v>
      </c>
      <c r="Z122" s="12" t="b">
        <v>0</v>
      </c>
      <c r="AA122" s="1" t="b">
        <v>1</v>
      </c>
      <c r="AB122" s="12" t="b">
        <v>0</v>
      </c>
      <c r="AC122" s="59"/>
    </row>
    <row r="123" ht="22.5" customHeight="1">
      <c r="A123" s="70" t="s">
        <v>272</v>
      </c>
      <c r="B123" s="48" t="s">
        <v>119</v>
      </c>
      <c r="C123" s="60" t="s">
        <v>137</v>
      </c>
      <c r="D123" s="50"/>
      <c r="E123" s="58" t="s">
        <v>143</v>
      </c>
      <c r="F123" s="50"/>
      <c r="G123" s="52"/>
      <c r="H123" s="1" t="s">
        <v>122</v>
      </c>
      <c r="I123" s="1" t="s">
        <v>122</v>
      </c>
      <c r="J123" s="1" t="s">
        <v>122</v>
      </c>
      <c r="K123" s="55" t="s">
        <v>149</v>
      </c>
      <c r="M123" s="1" t="s">
        <v>134</v>
      </c>
      <c r="N123" s="1" t="s">
        <v>128</v>
      </c>
      <c r="O123" s="1" t="s">
        <v>126</v>
      </c>
      <c r="P123" s="1" t="s">
        <v>146</v>
      </c>
      <c r="Q123" s="1" t="s">
        <v>128</v>
      </c>
      <c r="R123" s="1" t="s">
        <v>135</v>
      </c>
      <c r="S123" s="12">
        <f> VLOOKUP($K123,Team_Data!$B$10:$O$20,10, FALSE)</f>
        <v>75</v>
      </c>
      <c r="T123" s="12">
        <f> VLOOKUP($K123,Team_Data!$B$10:$O$20,11, FALSE)</f>
        <v>50</v>
      </c>
      <c r="U123" s="12">
        <f> VLOOKUP($K123,Team_Data!$B$10:$O$20,12, FALSE)</f>
        <v>75</v>
      </c>
      <c r="V123" s="12">
        <f> VLOOKUP($K123,Team_Data!$B$10:$O$20,13, FALSE)</f>
        <v>75</v>
      </c>
      <c r="W123" s="12">
        <f> VLOOKUP($K123,Team_Data!$B$10:$O$20,14, FALSE)</f>
        <v>50</v>
      </c>
      <c r="X123" s="12" t="b">
        <v>0</v>
      </c>
      <c r="Y123" s="12" t="b">
        <v>0</v>
      </c>
      <c r="Z123" s="12" t="b">
        <v>0</v>
      </c>
      <c r="AA123" s="1" t="b">
        <v>1</v>
      </c>
      <c r="AB123" s="12" t="b">
        <v>0</v>
      </c>
      <c r="AC123" s="59"/>
    </row>
    <row r="124" ht="22.5" customHeight="1">
      <c r="A124" s="70" t="s">
        <v>273</v>
      </c>
      <c r="B124" s="48" t="s">
        <v>119</v>
      </c>
      <c r="C124" s="60" t="s">
        <v>137</v>
      </c>
      <c r="D124" s="50"/>
      <c r="E124" s="51"/>
      <c r="F124" s="50"/>
      <c r="G124" s="52"/>
      <c r="H124" s="1" t="s">
        <v>121</v>
      </c>
      <c r="I124" s="1" t="s">
        <v>121</v>
      </c>
      <c r="J124" s="1" t="s">
        <v>137</v>
      </c>
      <c r="K124" s="55" t="s">
        <v>133</v>
      </c>
      <c r="M124" s="1" t="s">
        <v>134</v>
      </c>
      <c r="N124" s="1" t="s">
        <v>128</v>
      </c>
      <c r="O124" s="1" t="s">
        <v>128</v>
      </c>
      <c r="P124" s="1" t="s">
        <v>146</v>
      </c>
      <c r="Q124" s="1" t="s">
        <v>128</v>
      </c>
      <c r="R124" s="1" t="s">
        <v>138</v>
      </c>
      <c r="S124" s="12">
        <f> VLOOKUP($K124,Team_Data!$B$10:$O$20,10, FALSE)</f>
        <v>25</v>
      </c>
      <c r="T124" s="12">
        <f> VLOOKUP($K124,Team_Data!$B$10:$O$20,11, FALSE)</f>
        <v>100</v>
      </c>
      <c r="U124" s="12">
        <f> VLOOKUP($K124,Team_Data!$B$10:$O$20,12, FALSE)</f>
        <v>0</v>
      </c>
      <c r="V124" s="12">
        <f> VLOOKUP($K124,Team_Data!$B$10:$O$20,13, FALSE)</f>
        <v>25</v>
      </c>
      <c r="W124" s="12">
        <f> VLOOKUP($K124,Team_Data!$B$10:$O$20,14, FALSE)</f>
        <v>75</v>
      </c>
      <c r="X124" s="12" t="b">
        <v>0</v>
      </c>
      <c r="Y124" s="12" t="b">
        <v>0</v>
      </c>
      <c r="Z124" s="12" t="b">
        <v>0</v>
      </c>
      <c r="AA124" s="12" t="b">
        <v>0</v>
      </c>
      <c r="AB124" s="1" t="b">
        <v>1</v>
      </c>
      <c r="AC124" s="59"/>
    </row>
    <row r="125" ht="22.5" customHeight="1">
      <c r="A125" s="70" t="s">
        <v>274</v>
      </c>
      <c r="B125" s="53" t="s">
        <v>143</v>
      </c>
      <c r="C125" s="50"/>
      <c r="D125" s="50"/>
      <c r="E125" s="51"/>
      <c r="F125" s="50"/>
      <c r="G125" s="52"/>
      <c r="H125" s="1" t="s">
        <v>122</v>
      </c>
      <c r="I125" s="1" t="s">
        <v>122</v>
      </c>
      <c r="J125" s="1" t="s">
        <v>121</v>
      </c>
      <c r="K125" s="55" t="s">
        <v>197</v>
      </c>
      <c r="L125" s="1" t="s">
        <v>162</v>
      </c>
      <c r="M125" s="1" t="s">
        <v>128</v>
      </c>
      <c r="N125" s="1" t="s">
        <v>128</v>
      </c>
      <c r="O125" s="1" t="s">
        <v>126</v>
      </c>
      <c r="P125" s="1" t="s">
        <v>128</v>
      </c>
      <c r="Q125" s="1" t="s">
        <v>141</v>
      </c>
      <c r="R125" s="1" t="s">
        <v>135</v>
      </c>
      <c r="S125" s="12">
        <f> VLOOKUP($K125,Team_Data!$B$10:$O$20,10, FALSE)</f>
        <v>25</v>
      </c>
      <c r="T125" s="12">
        <f> VLOOKUP($K125,Team_Data!$B$10:$O$20,11, FALSE)</f>
        <v>0</v>
      </c>
      <c r="U125" s="12">
        <f> VLOOKUP($K125,Team_Data!$B$10:$O$20,12, FALSE)</f>
        <v>100</v>
      </c>
      <c r="V125" s="12">
        <f> VLOOKUP($K125,Team_Data!$B$10:$O$20,13, FALSE)</f>
        <v>100</v>
      </c>
      <c r="W125" s="12">
        <f> VLOOKUP($K125,Team_Data!$B$10:$O$20,14, FALSE)</f>
        <v>75</v>
      </c>
      <c r="X125" s="12" t="b">
        <v>0</v>
      </c>
      <c r="Y125" s="12" t="b">
        <v>0</v>
      </c>
      <c r="Z125" s="12" t="b">
        <v>0</v>
      </c>
      <c r="AA125" s="12" t="b">
        <v>0</v>
      </c>
      <c r="AB125" s="12" t="b">
        <v>0</v>
      </c>
      <c r="AC125" s="59"/>
    </row>
    <row r="126" ht="22.5" customHeight="1">
      <c r="A126" s="70" t="s">
        <v>275</v>
      </c>
      <c r="B126" s="60" t="s">
        <v>137</v>
      </c>
      <c r="C126" s="68" t="s">
        <v>122</v>
      </c>
      <c r="D126" s="50"/>
      <c r="E126" s="51"/>
      <c r="F126" s="50"/>
      <c r="G126" s="52"/>
      <c r="H126" s="1" t="s">
        <v>121</v>
      </c>
      <c r="I126" s="1" t="s">
        <v>122</v>
      </c>
      <c r="J126" s="1" t="s">
        <v>121</v>
      </c>
      <c r="K126" s="55" t="s">
        <v>140</v>
      </c>
      <c r="M126" s="1" t="s">
        <v>127</v>
      </c>
      <c r="N126" s="1" t="s">
        <v>128</v>
      </c>
      <c r="O126" s="1" t="s">
        <v>177</v>
      </c>
      <c r="P126" s="1" t="s">
        <v>128</v>
      </c>
      <c r="Q126" s="1" t="s">
        <v>128</v>
      </c>
      <c r="R126" s="1" t="s">
        <v>152</v>
      </c>
      <c r="S126" s="1">
        <v>25.0</v>
      </c>
      <c r="T126" s="1">
        <v>75.0</v>
      </c>
      <c r="U126" s="1">
        <v>50.0</v>
      </c>
      <c r="V126" s="1">
        <v>25.0</v>
      </c>
      <c r="W126" s="1">
        <v>100.0</v>
      </c>
      <c r="X126" s="1" t="b">
        <v>0</v>
      </c>
      <c r="Y126" s="1" t="b">
        <v>0</v>
      </c>
      <c r="Z126" s="1" t="b">
        <v>0</v>
      </c>
      <c r="AA126" s="1" t="b">
        <v>1</v>
      </c>
      <c r="AB126" s="1" t="b">
        <v>0</v>
      </c>
      <c r="AC126" s="59"/>
    </row>
    <row r="127" ht="22.5" customHeight="1">
      <c r="A127" s="70" t="s">
        <v>276</v>
      </c>
      <c r="B127" s="64" t="s">
        <v>121</v>
      </c>
      <c r="C127" s="65" t="s">
        <v>120</v>
      </c>
      <c r="D127" s="50"/>
      <c r="E127" s="51"/>
      <c r="F127" s="50"/>
      <c r="G127" s="52"/>
      <c r="H127" s="1" t="s">
        <v>121</v>
      </c>
      <c r="I127" s="1" t="s">
        <v>121</v>
      </c>
      <c r="J127" s="1" t="s">
        <v>122</v>
      </c>
      <c r="K127" s="55" t="s">
        <v>158</v>
      </c>
      <c r="M127" s="1" t="s">
        <v>128</v>
      </c>
      <c r="N127" s="1" t="s">
        <v>128</v>
      </c>
      <c r="O127" s="1" t="s">
        <v>126</v>
      </c>
      <c r="P127" s="1" t="s">
        <v>127</v>
      </c>
      <c r="Q127" s="1" t="s">
        <v>141</v>
      </c>
      <c r="R127" s="1" t="s">
        <v>135</v>
      </c>
      <c r="S127" s="12">
        <f> VLOOKUP($K127,Team_Data!$B$10:$O$20,10, FALSE)</f>
        <v>50</v>
      </c>
      <c r="T127" s="12">
        <f> VLOOKUP($K127,Team_Data!$B$10:$O$20,11, FALSE)</f>
        <v>100</v>
      </c>
      <c r="U127" s="12">
        <f> VLOOKUP($K127,Team_Data!$B$10:$O$20,12, FALSE)</f>
        <v>50</v>
      </c>
      <c r="V127" s="12">
        <f> VLOOKUP($K127,Team_Data!$B$10:$O$20,13, FALSE)</f>
        <v>75</v>
      </c>
      <c r="W127" s="12">
        <f> VLOOKUP($K127,Team_Data!$B$10:$O$20,14, FALSE)</f>
        <v>25</v>
      </c>
      <c r="X127" s="12" t="b">
        <v>0</v>
      </c>
      <c r="Y127" s="1" t="b">
        <v>1</v>
      </c>
      <c r="Z127" s="12" t="b">
        <v>0</v>
      </c>
      <c r="AA127" s="12" t="b">
        <v>0</v>
      </c>
      <c r="AB127" s="12" t="b">
        <v>0</v>
      </c>
      <c r="AC127" s="59"/>
    </row>
    <row r="128" ht="22.5" customHeight="1">
      <c r="A128" s="70" t="s">
        <v>277</v>
      </c>
      <c r="B128" s="64" t="s">
        <v>121</v>
      </c>
      <c r="C128" s="50"/>
      <c r="D128" s="50"/>
      <c r="E128" s="51"/>
      <c r="F128" s="50"/>
      <c r="G128" s="52"/>
      <c r="H128" s="1" t="s">
        <v>122</v>
      </c>
      <c r="I128" s="1" t="s">
        <v>137</v>
      </c>
      <c r="J128" s="1" t="s">
        <v>121</v>
      </c>
      <c r="K128" s="55" t="s">
        <v>140</v>
      </c>
      <c r="M128" s="1" t="s">
        <v>124</v>
      </c>
      <c r="N128" s="1" t="s">
        <v>128</v>
      </c>
      <c r="O128" s="1" t="s">
        <v>128</v>
      </c>
      <c r="P128" s="1" t="s">
        <v>127</v>
      </c>
      <c r="Q128" s="1" t="s">
        <v>128</v>
      </c>
      <c r="R128" s="1" t="s">
        <v>152</v>
      </c>
      <c r="S128" s="1">
        <v>75.0</v>
      </c>
      <c r="T128" s="1">
        <v>25.0</v>
      </c>
      <c r="U128" s="1">
        <v>75.0</v>
      </c>
      <c r="V128" s="1">
        <v>50.0</v>
      </c>
      <c r="W128" s="1">
        <v>50.0</v>
      </c>
      <c r="X128" s="1" t="b">
        <v>0</v>
      </c>
      <c r="Y128" s="1" t="b">
        <v>1</v>
      </c>
      <c r="Z128" s="1" t="b">
        <v>1</v>
      </c>
      <c r="AA128" s="1" t="b">
        <v>0</v>
      </c>
      <c r="AB128" s="1" t="b">
        <v>1</v>
      </c>
      <c r="AC128" s="59"/>
    </row>
    <row r="129" ht="22.5" customHeight="1">
      <c r="A129" s="70" t="s">
        <v>278</v>
      </c>
      <c r="B129" s="64" t="s">
        <v>121</v>
      </c>
      <c r="C129" s="53" t="s">
        <v>143</v>
      </c>
      <c r="D129" s="50"/>
      <c r="E129" s="58" t="s">
        <v>120</v>
      </c>
      <c r="F129" s="50"/>
      <c r="G129" s="52"/>
      <c r="H129" s="1" t="s">
        <v>122</v>
      </c>
      <c r="I129" s="1" t="s">
        <v>122</v>
      </c>
      <c r="J129" s="1" t="s">
        <v>122</v>
      </c>
      <c r="K129" s="55" t="s">
        <v>170</v>
      </c>
      <c r="M129" s="1" t="s">
        <v>124</v>
      </c>
      <c r="N129" s="1" t="s">
        <v>127</v>
      </c>
      <c r="O129" s="1" t="s">
        <v>127</v>
      </c>
      <c r="P129" s="1" t="s">
        <v>128</v>
      </c>
      <c r="Q129" s="1" t="s">
        <v>128</v>
      </c>
      <c r="R129" s="1" t="s">
        <v>129</v>
      </c>
      <c r="S129" s="12">
        <f> VLOOKUP($K129,Team_Data!$B$10:$O$20,10, FALSE)</f>
        <v>25</v>
      </c>
      <c r="T129" s="12">
        <f> VLOOKUP($K129,Team_Data!$B$10:$O$20,11, FALSE)</f>
        <v>50</v>
      </c>
      <c r="U129" s="12">
        <f> VLOOKUP($K129,Team_Data!$B$10:$O$20,12, FALSE)</f>
        <v>75</v>
      </c>
      <c r="V129" s="12">
        <f> VLOOKUP($K129,Team_Data!$B$10:$O$20,13, FALSE)</f>
        <v>50</v>
      </c>
      <c r="W129" s="12">
        <f> VLOOKUP($K129,Team_Data!$B$10:$O$20,14, FALSE)</f>
        <v>100</v>
      </c>
      <c r="X129" s="12" t="b">
        <v>0</v>
      </c>
      <c r="Y129" s="12" t="b">
        <v>0</v>
      </c>
      <c r="Z129" s="12" t="b">
        <v>0</v>
      </c>
      <c r="AA129" s="12" t="b">
        <v>0</v>
      </c>
      <c r="AB129" s="1" t="b">
        <v>1</v>
      </c>
      <c r="AC129" s="59"/>
    </row>
    <row r="130" ht="22.5" customHeight="1">
      <c r="A130" s="70" t="s">
        <v>279</v>
      </c>
      <c r="B130" s="64" t="s">
        <v>121</v>
      </c>
      <c r="C130" s="53" t="s">
        <v>143</v>
      </c>
      <c r="D130" s="50"/>
      <c r="E130" s="51"/>
      <c r="F130" s="50"/>
      <c r="G130" s="52"/>
      <c r="H130" s="1" t="s">
        <v>121</v>
      </c>
      <c r="I130" s="1" t="s">
        <v>122</v>
      </c>
      <c r="J130" s="1" t="s">
        <v>121</v>
      </c>
      <c r="K130" s="55" t="s">
        <v>166</v>
      </c>
      <c r="M130" s="1" t="s">
        <v>124</v>
      </c>
      <c r="N130" s="1" t="s">
        <v>125</v>
      </c>
      <c r="O130" s="1" t="s">
        <v>177</v>
      </c>
      <c r="P130" s="1" t="s">
        <v>127</v>
      </c>
      <c r="Q130" s="1" t="s">
        <v>128</v>
      </c>
      <c r="R130" s="1" t="s">
        <v>138</v>
      </c>
      <c r="S130" s="12">
        <f> VLOOKUP($K130,Team_Data!$B$10:$O$20,10, FALSE)</f>
        <v>25</v>
      </c>
      <c r="T130" s="12">
        <f> VLOOKUP($K130,Team_Data!$B$10:$O$20,11, FALSE)</f>
        <v>50</v>
      </c>
      <c r="U130" s="12">
        <f> VLOOKUP($K130,Team_Data!$B$10:$O$20,12, FALSE)</f>
        <v>25</v>
      </c>
      <c r="V130" s="12">
        <f> VLOOKUP($K130,Team_Data!$B$10:$O$20,13, FALSE)</f>
        <v>0</v>
      </c>
      <c r="W130" s="12">
        <f> VLOOKUP($K130,Team_Data!$B$10:$O$20,14, FALSE)</f>
        <v>100</v>
      </c>
      <c r="X130" s="12" t="b">
        <v>0</v>
      </c>
      <c r="Y130" s="12" t="b">
        <v>0</v>
      </c>
      <c r="Z130" s="12" t="b">
        <v>0</v>
      </c>
      <c r="AA130" s="12" t="b">
        <v>0</v>
      </c>
      <c r="AB130" s="1" t="b">
        <v>1</v>
      </c>
      <c r="AC130" s="59"/>
    </row>
    <row r="131" ht="22.5" customHeight="1">
      <c r="A131" s="70" t="s">
        <v>280</v>
      </c>
      <c r="B131" s="50"/>
      <c r="C131" s="53" t="s">
        <v>143</v>
      </c>
      <c r="D131" s="50"/>
      <c r="E131" s="51"/>
      <c r="F131" s="50"/>
      <c r="G131" s="52"/>
      <c r="H131" s="1" t="s">
        <v>122</v>
      </c>
      <c r="I131" s="1" t="s">
        <v>122</v>
      </c>
      <c r="J131" s="1" t="s">
        <v>122</v>
      </c>
      <c r="K131" s="55" t="s">
        <v>132</v>
      </c>
      <c r="M131" s="1" t="s">
        <v>127</v>
      </c>
      <c r="N131" s="1" t="s">
        <v>128</v>
      </c>
      <c r="O131" s="1" t="s">
        <v>126</v>
      </c>
      <c r="P131" s="1" t="s">
        <v>146</v>
      </c>
      <c r="Q131" s="1" t="s">
        <v>127</v>
      </c>
      <c r="R131" s="1" t="s">
        <v>152</v>
      </c>
      <c r="S131" s="12">
        <f> VLOOKUP($K131,Team_Data!$B$10:$O$20,10, FALSE)</f>
        <v>100</v>
      </c>
      <c r="T131" s="12">
        <f> VLOOKUP($K131,Team_Data!$B$10:$O$20,11, FALSE)</f>
        <v>100</v>
      </c>
      <c r="U131" s="12">
        <f> VLOOKUP($K131,Team_Data!$B$10:$O$20,12, FALSE)</f>
        <v>25</v>
      </c>
      <c r="V131" s="12">
        <f> VLOOKUP($K131,Team_Data!$B$10:$O$20,13, FALSE)</f>
        <v>75</v>
      </c>
      <c r="W131" s="12">
        <f> VLOOKUP($K131,Team_Data!$B$10:$O$20,14, FALSE)</f>
        <v>25</v>
      </c>
      <c r="X131" s="12" t="b">
        <v>0</v>
      </c>
      <c r="Y131" s="12" t="b">
        <v>0</v>
      </c>
      <c r="Z131" s="12" t="b">
        <v>0</v>
      </c>
      <c r="AA131" s="1" t="b">
        <v>1</v>
      </c>
      <c r="AB131" s="12" t="b">
        <v>0</v>
      </c>
      <c r="AC131" s="59"/>
    </row>
    <row r="132" ht="22.5" customHeight="1">
      <c r="A132" s="70" t="s">
        <v>44</v>
      </c>
      <c r="B132" s="64" t="s">
        <v>121</v>
      </c>
      <c r="C132" s="50"/>
      <c r="D132" s="50"/>
      <c r="E132" s="51"/>
      <c r="F132" s="50"/>
      <c r="G132" s="52"/>
      <c r="H132" s="1" t="s">
        <v>137</v>
      </c>
      <c r="I132" s="1" t="s">
        <v>122</v>
      </c>
      <c r="J132" s="1" t="s">
        <v>121</v>
      </c>
      <c r="K132" s="55" t="s">
        <v>140</v>
      </c>
      <c r="M132" s="1" t="s">
        <v>127</v>
      </c>
      <c r="N132" s="1" t="s">
        <v>128</v>
      </c>
      <c r="O132" s="1" t="s">
        <v>177</v>
      </c>
      <c r="P132" s="1" t="s">
        <v>128</v>
      </c>
      <c r="Q132" s="1" t="s">
        <v>128</v>
      </c>
      <c r="R132" s="1" t="s">
        <v>152</v>
      </c>
      <c r="S132" s="1">
        <v>100.0</v>
      </c>
      <c r="T132" s="1">
        <v>50.0</v>
      </c>
      <c r="U132" s="1">
        <v>100.0</v>
      </c>
      <c r="V132" s="1">
        <v>0.0</v>
      </c>
      <c r="W132" s="1">
        <v>25.0</v>
      </c>
      <c r="X132" s="1" t="b">
        <v>0</v>
      </c>
      <c r="Y132" s="1" t="b">
        <v>0</v>
      </c>
      <c r="Z132" s="1" t="b">
        <v>0</v>
      </c>
      <c r="AA132" s="1" t="b">
        <v>0</v>
      </c>
      <c r="AB132" s="1" t="b">
        <v>1</v>
      </c>
      <c r="AC132" s="59"/>
    </row>
    <row r="133" ht="22.5" customHeight="1">
      <c r="A133" s="70" t="s">
        <v>281</v>
      </c>
      <c r="B133" s="64" t="s">
        <v>121</v>
      </c>
      <c r="C133" s="53" t="s">
        <v>143</v>
      </c>
      <c r="D133" s="50"/>
      <c r="E133" s="51"/>
      <c r="F133" s="50"/>
      <c r="G133" s="52"/>
      <c r="H133" s="1" t="s">
        <v>121</v>
      </c>
      <c r="I133" s="1" t="s">
        <v>121</v>
      </c>
      <c r="J133" s="1" t="s">
        <v>137</v>
      </c>
      <c r="K133" s="55" t="s">
        <v>170</v>
      </c>
      <c r="M133" s="1" t="s">
        <v>124</v>
      </c>
      <c r="N133" s="1" t="s">
        <v>127</v>
      </c>
      <c r="O133" s="1" t="s">
        <v>126</v>
      </c>
      <c r="P133" s="1" t="s">
        <v>128</v>
      </c>
      <c r="Q133" s="1" t="s">
        <v>128</v>
      </c>
      <c r="R133" s="1" t="s">
        <v>129</v>
      </c>
      <c r="S133" s="12">
        <f> VLOOKUP($K133,Team_Data!$B$10:$O$20,10, FALSE)</f>
        <v>25</v>
      </c>
      <c r="T133" s="12">
        <f> VLOOKUP($K133,Team_Data!$B$10:$O$20,11, FALSE)</f>
        <v>50</v>
      </c>
      <c r="U133" s="12">
        <f> VLOOKUP($K133,Team_Data!$B$10:$O$20,12, FALSE)</f>
        <v>75</v>
      </c>
      <c r="V133" s="12">
        <f> VLOOKUP($K133,Team_Data!$B$10:$O$20,13, FALSE)</f>
        <v>50</v>
      </c>
      <c r="W133" s="12">
        <f> VLOOKUP($K133,Team_Data!$B$10:$O$20,14, FALSE)</f>
        <v>100</v>
      </c>
      <c r="X133" s="12" t="b">
        <v>0</v>
      </c>
      <c r="Y133" s="12" t="b">
        <v>0</v>
      </c>
      <c r="Z133" s="12" t="b">
        <v>0</v>
      </c>
      <c r="AA133" s="1" t="b">
        <v>1</v>
      </c>
      <c r="AB133" s="1" t="b">
        <v>1</v>
      </c>
      <c r="AC133" s="59"/>
    </row>
    <row r="134" ht="22.5" customHeight="1">
      <c r="A134" s="70" t="s">
        <v>282</v>
      </c>
      <c r="B134" s="48" t="s">
        <v>119</v>
      </c>
      <c r="C134" s="50"/>
      <c r="D134" s="50"/>
      <c r="E134" s="51"/>
      <c r="F134" s="50"/>
      <c r="G134" s="52"/>
      <c r="H134" s="1" t="s">
        <v>121</v>
      </c>
      <c r="I134" s="1" t="s">
        <v>121</v>
      </c>
      <c r="J134" s="1" t="s">
        <v>122</v>
      </c>
      <c r="K134" s="55" t="s">
        <v>170</v>
      </c>
      <c r="M134" s="1" t="s">
        <v>124</v>
      </c>
      <c r="N134" s="1" t="s">
        <v>145</v>
      </c>
      <c r="O134" s="1" t="s">
        <v>126</v>
      </c>
      <c r="P134" s="1" t="s">
        <v>127</v>
      </c>
      <c r="Q134" s="1" t="s">
        <v>128</v>
      </c>
      <c r="R134" s="1" t="s">
        <v>129</v>
      </c>
      <c r="S134" s="12">
        <f> VLOOKUP($K134,Team_Data!$B$10:$O$20,10, FALSE)</f>
        <v>25</v>
      </c>
      <c r="T134" s="12">
        <f> VLOOKUP($K134,Team_Data!$B$10:$O$20,11, FALSE)</f>
        <v>50</v>
      </c>
      <c r="U134" s="12">
        <f> VLOOKUP($K134,Team_Data!$B$10:$O$20,12, FALSE)</f>
        <v>75</v>
      </c>
      <c r="V134" s="12">
        <f> VLOOKUP($K134,Team_Data!$B$10:$O$20,13, FALSE)</f>
        <v>50</v>
      </c>
      <c r="W134" s="12">
        <f> VLOOKUP($K134,Team_Data!$B$10:$O$20,14, FALSE)</f>
        <v>100</v>
      </c>
      <c r="X134" s="12" t="b">
        <v>0</v>
      </c>
      <c r="Y134" s="12" t="b">
        <v>0</v>
      </c>
      <c r="Z134" s="12" t="b">
        <v>0</v>
      </c>
      <c r="AA134" s="12" t="b">
        <v>0</v>
      </c>
      <c r="AB134" s="1" t="b">
        <v>1</v>
      </c>
      <c r="AC134" s="59"/>
    </row>
    <row r="135" ht="22.5" customHeight="1">
      <c r="A135" s="70" t="s">
        <v>283</v>
      </c>
      <c r="B135" s="64" t="s">
        <v>121</v>
      </c>
      <c r="C135" s="65" t="s">
        <v>120</v>
      </c>
      <c r="D135" s="50"/>
      <c r="E135" s="51"/>
      <c r="F135" s="50"/>
      <c r="G135" s="52"/>
      <c r="H135" s="1" t="s">
        <v>122</v>
      </c>
      <c r="I135" s="1" t="s">
        <v>122</v>
      </c>
      <c r="J135" s="1" t="s">
        <v>121</v>
      </c>
      <c r="K135" s="55" t="s">
        <v>140</v>
      </c>
      <c r="L135" s="1" t="s">
        <v>173</v>
      </c>
      <c r="M135" s="1" t="s">
        <v>127</v>
      </c>
      <c r="N135" s="1" t="s">
        <v>128</v>
      </c>
      <c r="O135" s="1" t="s">
        <v>127</v>
      </c>
      <c r="P135" s="1" t="s">
        <v>128</v>
      </c>
      <c r="Q135" s="1" t="s">
        <v>128</v>
      </c>
      <c r="R135" s="1" t="s">
        <v>152</v>
      </c>
      <c r="S135" s="1">
        <v>75.0</v>
      </c>
      <c r="T135" s="1">
        <v>75.0</v>
      </c>
      <c r="U135" s="1">
        <v>75.0</v>
      </c>
      <c r="V135" s="1">
        <v>75.0</v>
      </c>
      <c r="W135" s="1">
        <v>50.0</v>
      </c>
      <c r="X135" s="1" t="b">
        <v>0</v>
      </c>
      <c r="Y135" s="1" t="b">
        <v>1</v>
      </c>
      <c r="Z135" s="1" t="b">
        <v>0</v>
      </c>
      <c r="AA135" s="1" t="b">
        <v>1</v>
      </c>
      <c r="AB135" s="1" t="b">
        <v>1</v>
      </c>
      <c r="AC135" s="59"/>
    </row>
    <row r="136" ht="22.5" customHeight="1">
      <c r="A136" s="70" t="s">
        <v>284</v>
      </c>
      <c r="B136" s="64" t="s">
        <v>121</v>
      </c>
      <c r="C136" s="50"/>
      <c r="D136" s="50"/>
      <c r="E136" s="51"/>
      <c r="F136" s="50"/>
      <c r="G136" s="52"/>
      <c r="H136" s="1" t="s">
        <v>137</v>
      </c>
      <c r="I136" s="1" t="s">
        <v>122</v>
      </c>
      <c r="J136" s="1" t="s">
        <v>121</v>
      </c>
      <c r="K136" s="55" t="s">
        <v>140</v>
      </c>
      <c r="L136" s="1" t="s">
        <v>133</v>
      </c>
      <c r="M136" s="1" t="s">
        <v>124</v>
      </c>
      <c r="N136" s="1" t="s">
        <v>128</v>
      </c>
      <c r="O136" s="1" t="s">
        <v>126</v>
      </c>
      <c r="P136" s="1" t="s">
        <v>163</v>
      </c>
      <c r="Q136" s="1" t="s">
        <v>128</v>
      </c>
      <c r="R136" s="1" t="s">
        <v>152</v>
      </c>
      <c r="S136" s="1">
        <v>100.0</v>
      </c>
      <c r="T136" s="1">
        <v>0.0</v>
      </c>
      <c r="U136" s="1">
        <v>100.0</v>
      </c>
      <c r="V136" s="1">
        <v>0.0</v>
      </c>
      <c r="W136" s="1">
        <v>50.0</v>
      </c>
      <c r="X136" s="1" t="b">
        <v>0</v>
      </c>
      <c r="Y136" s="1" t="b">
        <v>0</v>
      </c>
      <c r="Z136" s="1" t="b">
        <v>0</v>
      </c>
      <c r="AA136" s="1" t="b">
        <v>0</v>
      </c>
      <c r="AB136" s="1" t="b">
        <v>1</v>
      </c>
      <c r="AC136" s="59"/>
    </row>
    <row r="137" ht="22.5" customHeight="1">
      <c r="A137" s="70" t="s">
        <v>285</v>
      </c>
      <c r="B137" s="64" t="s">
        <v>121</v>
      </c>
      <c r="C137" s="60" t="s">
        <v>137</v>
      </c>
      <c r="D137" s="50"/>
      <c r="E137" s="58" t="s">
        <v>143</v>
      </c>
      <c r="F137" s="50"/>
      <c r="G137" s="52"/>
      <c r="H137" s="1" t="s">
        <v>137</v>
      </c>
      <c r="I137" s="1" t="s">
        <v>122</v>
      </c>
      <c r="J137" s="1" t="s">
        <v>121</v>
      </c>
      <c r="K137" s="55" t="s">
        <v>132</v>
      </c>
      <c r="M137" s="1" t="s">
        <v>127</v>
      </c>
      <c r="N137" s="1" t="s">
        <v>128</v>
      </c>
      <c r="O137" s="1" t="s">
        <v>126</v>
      </c>
      <c r="P137" s="1" t="s">
        <v>128</v>
      </c>
      <c r="Q137" s="1" t="s">
        <v>128</v>
      </c>
      <c r="R137" s="1" t="s">
        <v>152</v>
      </c>
      <c r="S137" s="12">
        <f> VLOOKUP($K137,Team_Data!$B$10:$O$20,10, FALSE)</f>
        <v>100</v>
      </c>
      <c r="T137" s="12">
        <f> VLOOKUP($K137,Team_Data!$B$10:$O$20,11, FALSE)</f>
        <v>100</v>
      </c>
      <c r="U137" s="12">
        <f> VLOOKUP($K137,Team_Data!$B$10:$O$20,12, FALSE)</f>
        <v>25</v>
      </c>
      <c r="V137" s="12">
        <f> VLOOKUP($K137,Team_Data!$B$10:$O$20,13, FALSE)</f>
        <v>75</v>
      </c>
      <c r="W137" s="12">
        <f> VLOOKUP($K137,Team_Data!$B$10:$O$20,14, FALSE)</f>
        <v>25</v>
      </c>
      <c r="X137" s="12" t="b">
        <v>0</v>
      </c>
      <c r="Y137" s="12" t="b">
        <v>0</v>
      </c>
      <c r="Z137" s="1" t="b">
        <v>1</v>
      </c>
      <c r="AA137" s="1" t="b">
        <v>1</v>
      </c>
      <c r="AB137" s="12" t="b">
        <v>0</v>
      </c>
      <c r="AC137" s="59"/>
    </row>
    <row r="138" ht="22.5" customHeight="1">
      <c r="A138" s="70" t="s">
        <v>286</v>
      </c>
      <c r="B138" s="60" t="s">
        <v>137</v>
      </c>
      <c r="C138" s="50"/>
      <c r="D138" s="50"/>
      <c r="E138" s="58" t="s">
        <v>143</v>
      </c>
      <c r="F138" s="50"/>
      <c r="G138" s="52"/>
      <c r="H138" s="1" t="s">
        <v>122</v>
      </c>
      <c r="I138" s="1" t="s">
        <v>121</v>
      </c>
      <c r="J138" s="1" t="s">
        <v>122</v>
      </c>
      <c r="K138" s="55" t="s">
        <v>173</v>
      </c>
      <c r="M138" s="1" t="s">
        <v>127</v>
      </c>
      <c r="N138" s="1" t="s">
        <v>128</v>
      </c>
      <c r="O138" s="1" t="s">
        <v>127</v>
      </c>
      <c r="P138" s="1" t="s">
        <v>128</v>
      </c>
      <c r="Q138" s="1" t="s">
        <v>128</v>
      </c>
      <c r="R138" s="1" t="s">
        <v>152</v>
      </c>
      <c r="S138" s="12">
        <f> VLOOKUP($K138,Team_Data!$B$10:$O$20,10, FALSE)</f>
        <v>75</v>
      </c>
      <c r="T138" s="12">
        <f> VLOOKUP($K138,Team_Data!$B$10:$O$20,11, FALSE)</f>
        <v>50</v>
      </c>
      <c r="U138" s="12">
        <f> VLOOKUP($K138,Team_Data!$B$10:$O$20,12, FALSE)</f>
        <v>0</v>
      </c>
      <c r="V138" s="12">
        <f> VLOOKUP($K138,Team_Data!$B$10:$O$20,13, FALSE)</f>
        <v>100</v>
      </c>
      <c r="W138" s="12">
        <f> VLOOKUP($K138,Team_Data!$B$10:$O$20,14, FALSE)</f>
        <v>0</v>
      </c>
      <c r="X138" s="12" t="b">
        <v>0</v>
      </c>
      <c r="Y138" s="12" t="b">
        <v>0</v>
      </c>
      <c r="Z138" s="1" t="b">
        <v>1</v>
      </c>
      <c r="AA138" s="1" t="b">
        <v>1</v>
      </c>
      <c r="AB138" s="12" t="b">
        <v>0</v>
      </c>
      <c r="AC138" s="59"/>
    </row>
    <row r="139" ht="22.5" customHeight="1">
      <c r="A139" s="70" t="s">
        <v>287</v>
      </c>
      <c r="B139" s="48" t="s">
        <v>119</v>
      </c>
      <c r="C139" s="64" t="s">
        <v>121</v>
      </c>
      <c r="D139" s="50"/>
      <c r="E139" s="51"/>
      <c r="F139" s="50"/>
      <c r="G139" s="52"/>
      <c r="H139" s="1" t="s">
        <v>122</v>
      </c>
      <c r="I139" s="1" t="s">
        <v>122</v>
      </c>
      <c r="J139" s="1" t="s">
        <v>122</v>
      </c>
      <c r="K139" s="55" t="s">
        <v>132</v>
      </c>
      <c r="M139" s="1" t="s">
        <v>134</v>
      </c>
      <c r="N139" s="1" t="s">
        <v>145</v>
      </c>
      <c r="O139" s="1" t="s">
        <v>126</v>
      </c>
      <c r="P139" s="1" t="s">
        <v>146</v>
      </c>
      <c r="Q139" s="1" t="s">
        <v>128</v>
      </c>
      <c r="R139" s="1" t="s">
        <v>152</v>
      </c>
      <c r="S139" s="12">
        <f> VLOOKUP($K139,Team_Data!$B$10:$O$20,10, FALSE)</f>
        <v>100</v>
      </c>
      <c r="T139" s="12">
        <f> VLOOKUP($K139,Team_Data!$B$10:$O$20,11, FALSE)</f>
        <v>100</v>
      </c>
      <c r="U139" s="12">
        <f> VLOOKUP($K139,Team_Data!$B$10:$O$20,12, FALSE)</f>
        <v>25</v>
      </c>
      <c r="V139" s="12">
        <f> VLOOKUP($K139,Team_Data!$B$10:$O$20,13, FALSE)</f>
        <v>75</v>
      </c>
      <c r="W139" s="12">
        <f> VLOOKUP($K139,Team_Data!$B$10:$O$20,14, FALSE)</f>
        <v>25</v>
      </c>
      <c r="X139" s="1" t="b">
        <v>1</v>
      </c>
      <c r="Y139" s="12" t="b">
        <v>0</v>
      </c>
      <c r="Z139" s="12" t="b">
        <v>0</v>
      </c>
      <c r="AA139" s="1" t="b">
        <v>1</v>
      </c>
      <c r="AB139" s="12" t="b">
        <v>0</v>
      </c>
      <c r="AC139" s="59"/>
    </row>
    <row r="140" ht="22.5" customHeight="1">
      <c r="A140" s="70" t="s">
        <v>288</v>
      </c>
      <c r="B140" s="48" t="s">
        <v>119</v>
      </c>
      <c r="C140" s="64" t="s">
        <v>121</v>
      </c>
      <c r="D140" s="50"/>
      <c r="E140" s="51"/>
      <c r="F140" s="50"/>
      <c r="G140" s="52"/>
      <c r="H140" s="1" t="s">
        <v>122</v>
      </c>
      <c r="I140" s="1" t="s">
        <v>121</v>
      </c>
      <c r="J140" s="1" t="s">
        <v>137</v>
      </c>
      <c r="K140" s="55" t="s">
        <v>123</v>
      </c>
      <c r="M140" s="1" t="s">
        <v>127</v>
      </c>
      <c r="N140" s="1" t="s">
        <v>145</v>
      </c>
      <c r="O140" s="1" t="s">
        <v>126</v>
      </c>
      <c r="P140" s="1" t="s">
        <v>146</v>
      </c>
      <c r="Q140" s="1" t="s">
        <v>128</v>
      </c>
      <c r="R140" s="1" t="s">
        <v>129</v>
      </c>
      <c r="S140" s="12">
        <f> VLOOKUP($K140,Team_Data!$B$10:$O$20,10, FALSE)</f>
        <v>75</v>
      </c>
      <c r="T140" s="12">
        <f> VLOOKUP($K140,Team_Data!$B$10:$O$20,11, FALSE)</f>
        <v>100</v>
      </c>
      <c r="U140" s="12">
        <f> VLOOKUP($K140,Team_Data!$B$10:$O$20,12, FALSE)</f>
        <v>50</v>
      </c>
      <c r="V140" s="12">
        <f> VLOOKUP($K140,Team_Data!$B$10:$O$20,13, FALSE)</f>
        <v>0</v>
      </c>
      <c r="W140" s="12">
        <f> VLOOKUP($K140,Team_Data!$B$10:$O$20,14, FALSE)</f>
        <v>50</v>
      </c>
      <c r="X140" s="1" t="b">
        <v>1</v>
      </c>
      <c r="Y140" s="12" t="b">
        <v>0</v>
      </c>
      <c r="Z140" s="12" t="b">
        <v>0</v>
      </c>
      <c r="AA140" s="12" t="b">
        <v>0</v>
      </c>
      <c r="AB140" s="1" t="b">
        <v>1</v>
      </c>
      <c r="AC140" s="59"/>
    </row>
    <row r="141" ht="22.5" customHeight="1">
      <c r="A141" s="70" t="s">
        <v>41</v>
      </c>
      <c r="B141" s="61" t="s">
        <v>137</v>
      </c>
      <c r="C141" s="62" t="s">
        <v>119</v>
      </c>
      <c r="D141" s="50"/>
      <c r="E141" s="51"/>
      <c r="F141" s="50"/>
      <c r="G141" s="52"/>
      <c r="H141" s="1" t="s">
        <v>122</v>
      </c>
      <c r="I141" s="1" t="s">
        <v>121</v>
      </c>
      <c r="J141" s="1" t="s">
        <v>122</v>
      </c>
      <c r="K141" s="55" t="s">
        <v>123</v>
      </c>
      <c r="L141" s="1" t="s">
        <v>166</v>
      </c>
      <c r="M141" s="1" t="s">
        <v>127</v>
      </c>
      <c r="N141" s="1" t="s">
        <v>125</v>
      </c>
      <c r="O141" s="1" t="s">
        <v>126</v>
      </c>
      <c r="P141" s="1" t="s">
        <v>146</v>
      </c>
      <c r="Q141" s="1" t="s">
        <v>128</v>
      </c>
      <c r="R141" s="1" t="s">
        <v>129</v>
      </c>
      <c r="S141" s="12">
        <f> VLOOKUP($K141,Team_Data!$B$10:$O$20,10, FALSE)</f>
        <v>75</v>
      </c>
      <c r="T141" s="12">
        <f> VLOOKUP($K141,Team_Data!$B$10:$O$20,11, FALSE)</f>
        <v>100</v>
      </c>
      <c r="U141" s="12">
        <f> VLOOKUP($K141,Team_Data!$B$10:$O$20,12, FALSE)</f>
        <v>50</v>
      </c>
      <c r="V141" s="12">
        <f> VLOOKUP($K141,Team_Data!$B$10:$O$20,13, FALSE)</f>
        <v>0</v>
      </c>
      <c r="W141" s="12">
        <f> VLOOKUP($K141,Team_Data!$B$10:$O$20,14, FALSE)</f>
        <v>50</v>
      </c>
      <c r="X141" s="12" t="b">
        <v>0</v>
      </c>
      <c r="Y141" s="12" t="b">
        <v>0</v>
      </c>
      <c r="Z141" s="12" t="b">
        <v>0</v>
      </c>
      <c r="AA141" s="12" t="b">
        <v>0</v>
      </c>
      <c r="AB141" s="1" t="b">
        <v>1</v>
      </c>
      <c r="AC141" s="59"/>
    </row>
    <row r="142" ht="22.5" customHeight="1">
      <c r="A142" s="70" t="s">
        <v>289</v>
      </c>
      <c r="B142" s="60" t="s">
        <v>137</v>
      </c>
      <c r="C142" s="53" t="s">
        <v>143</v>
      </c>
      <c r="D142" s="50"/>
      <c r="E142" s="51"/>
      <c r="F142" s="50"/>
      <c r="G142" s="52"/>
      <c r="H142" s="1" t="s">
        <v>122</v>
      </c>
      <c r="I142" s="1" t="s">
        <v>122</v>
      </c>
      <c r="J142" s="1" t="s">
        <v>121</v>
      </c>
      <c r="K142" s="55" t="s">
        <v>149</v>
      </c>
      <c r="M142" s="1" t="s">
        <v>127</v>
      </c>
      <c r="N142" s="1" t="s">
        <v>145</v>
      </c>
      <c r="O142" s="1" t="s">
        <v>127</v>
      </c>
      <c r="P142" s="1" t="s">
        <v>128</v>
      </c>
      <c r="Q142" s="1" t="s">
        <v>128</v>
      </c>
      <c r="R142" s="1" t="s">
        <v>135</v>
      </c>
      <c r="S142" s="12">
        <f> VLOOKUP($K142,Team_Data!$B$10:$O$20,10, FALSE)</f>
        <v>75</v>
      </c>
      <c r="T142" s="12">
        <f> VLOOKUP($K142,Team_Data!$B$10:$O$20,11, FALSE)</f>
        <v>50</v>
      </c>
      <c r="U142" s="12">
        <f> VLOOKUP($K142,Team_Data!$B$10:$O$20,12, FALSE)</f>
        <v>75</v>
      </c>
      <c r="V142" s="12">
        <f> VLOOKUP($K142,Team_Data!$B$10:$O$20,13, FALSE)</f>
        <v>75</v>
      </c>
      <c r="W142" s="12">
        <f> VLOOKUP($K142,Team_Data!$B$10:$O$20,14, FALSE)</f>
        <v>50</v>
      </c>
      <c r="X142" s="12" t="b">
        <v>0</v>
      </c>
      <c r="Y142" s="12" t="b">
        <v>0</v>
      </c>
      <c r="Z142" s="1" t="b">
        <v>1</v>
      </c>
      <c r="AA142" s="1" t="b">
        <v>1</v>
      </c>
      <c r="AB142" s="12" t="b">
        <v>0</v>
      </c>
      <c r="AC142" s="59"/>
    </row>
    <row r="143" ht="22.5" customHeight="1">
      <c r="A143" s="70" t="s">
        <v>290</v>
      </c>
      <c r="B143" s="64" t="s">
        <v>121</v>
      </c>
      <c r="C143" s="60" t="s">
        <v>137</v>
      </c>
      <c r="D143" s="65" t="s">
        <v>120</v>
      </c>
      <c r="E143" s="51"/>
      <c r="F143" s="50"/>
      <c r="G143" s="52"/>
      <c r="H143" s="1" t="s">
        <v>137</v>
      </c>
      <c r="I143" s="1" t="s">
        <v>122</v>
      </c>
      <c r="J143" s="1" t="s">
        <v>121</v>
      </c>
      <c r="K143" s="55" t="s">
        <v>149</v>
      </c>
      <c r="M143" s="1" t="s">
        <v>124</v>
      </c>
      <c r="N143" s="1" t="s">
        <v>125</v>
      </c>
      <c r="O143" s="1" t="s">
        <v>177</v>
      </c>
      <c r="P143" s="1" t="s">
        <v>128</v>
      </c>
      <c r="Q143" s="1" t="s">
        <v>128</v>
      </c>
      <c r="R143" s="1" t="s">
        <v>135</v>
      </c>
      <c r="S143" s="12">
        <f> VLOOKUP($K143,Team_Data!$B$10:$O$20,10, FALSE)</f>
        <v>75</v>
      </c>
      <c r="T143" s="12">
        <f> VLOOKUP($K143,Team_Data!$B$10:$O$20,11, FALSE)</f>
        <v>50</v>
      </c>
      <c r="U143" s="12">
        <f> VLOOKUP($K143,Team_Data!$B$10:$O$20,12, FALSE)</f>
        <v>75</v>
      </c>
      <c r="V143" s="12">
        <f> VLOOKUP($K143,Team_Data!$B$10:$O$20,13, FALSE)</f>
        <v>75</v>
      </c>
      <c r="W143" s="12">
        <f> VLOOKUP($K143,Team_Data!$B$10:$O$20,14, FALSE)</f>
        <v>50</v>
      </c>
      <c r="X143" s="12" t="b">
        <v>0</v>
      </c>
      <c r="Y143" s="12" t="b">
        <v>0</v>
      </c>
      <c r="Z143" s="12" t="b">
        <v>0</v>
      </c>
      <c r="AA143" s="1" t="b">
        <v>1</v>
      </c>
      <c r="AB143" s="12" t="b">
        <v>0</v>
      </c>
      <c r="AC143" s="59"/>
    </row>
    <row r="144" ht="22.5" customHeight="1">
      <c r="A144" s="70" t="s">
        <v>291</v>
      </c>
      <c r="B144" s="64" t="s">
        <v>121</v>
      </c>
      <c r="C144" s="65" t="s">
        <v>120</v>
      </c>
      <c r="D144" s="50"/>
      <c r="E144" s="51"/>
      <c r="F144" s="50"/>
      <c r="G144" s="52"/>
      <c r="H144" s="1" t="s">
        <v>121</v>
      </c>
      <c r="I144" s="1" t="s">
        <v>122</v>
      </c>
      <c r="J144" s="1" t="s">
        <v>137</v>
      </c>
      <c r="K144" s="55" t="s">
        <v>170</v>
      </c>
      <c r="M144" s="1" t="s">
        <v>127</v>
      </c>
      <c r="N144" s="1" t="s">
        <v>127</v>
      </c>
      <c r="O144" s="1" t="s">
        <v>127</v>
      </c>
      <c r="P144" s="1" t="s">
        <v>146</v>
      </c>
      <c r="Q144" s="1" t="s">
        <v>128</v>
      </c>
      <c r="R144" s="1" t="s">
        <v>129</v>
      </c>
      <c r="S144" s="12">
        <f> VLOOKUP($K144,Team_Data!$B$10:$O$20,10, FALSE)</f>
        <v>25</v>
      </c>
      <c r="T144" s="12">
        <f> VLOOKUP($K144,Team_Data!$B$10:$O$20,11, FALSE)</f>
        <v>50</v>
      </c>
      <c r="U144" s="12">
        <f> VLOOKUP($K144,Team_Data!$B$10:$O$20,12, FALSE)</f>
        <v>75</v>
      </c>
      <c r="V144" s="12">
        <f> VLOOKUP($K144,Team_Data!$B$10:$O$20,13, FALSE)</f>
        <v>50</v>
      </c>
      <c r="W144" s="12">
        <f> VLOOKUP($K144,Team_Data!$B$10:$O$20,14, FALSE)</f>
        <v>100</v>
      </c>
      <c r="X144" s="12" t="b">
        <v>0</v>
      </c>
      <c r="Y144" s="12" t="b">
        <v>0</v>
      </c>
      <c r="Z144" s="12" t="b">
        <v>0</v>
      </c>
      <c r="AA144" s="12" t="b">
        <v>0</v>
      </c>
      <c r="AB144" s="1" t="b">
        <v>1</v>
      </c>
      <c r="AC144" s="59"/>
    </row>
    <row r="145" ht="22.5" customHeight="1">
      <c r="A145" s="70" t="s">
        <v>292</v>
      </c>
      <c r="B145" s="48" t="s">
        <v>119</v>
      </c>
      <c r="C145" s="64" t="s">
        <v>121</v>
      </c>
      <c r="D145" s="50"/>
      <c r="E145" s="51"/>
      <c r="F145" s="50"/>
      <c r="G145" s="52"/>
      <c r="H145" s="1" t="s">
        <v>121</v>
      </c>
      <c r="I145" s="1" t="s">
        <v>122</v>
      </c>
      <c r="J145" s="1" t="s">
        <v>137</v>
      </c>
      <c r="K145" s="55" t="s">
        <v>123</v>
      </c>
      <c r="M145" s="1" t="s">
        <v>124</v>
      </c>
      <c r="N145" s="1" t="s">
        <v>125</v>
      </c>
      <c r="O145" s="1" t="s">
        <v>126</v>
      </c>
      <c r="P145" s="1" t="s">
        <v>146</v>
      </c>
      <c r="Q145" s="1" t="s">
        <v>128</v>
      </c>
      <c r="R145" s="1" t="s">
        <v>129</v>
      </c>
      <c r="S145" s="12">
        <f> VLOOKUP($K145,Team_Data!$B$10:$O$20,10, FALSE)</f>
        <v>75</v>
      </c>
      <c r="T145" s="12">
        <f> VLOOKUP($K145,Team_Data!$B$10:$O$20,11, FALSE)</f>
        <v>100</v>
      </c>
      <c r="U145" s="12">
        <f> VLOOKUP($K145,Team_Data!$B$10:$O$20,12, FALSE)</f>
        <v>50</v>
      </c>
      <c r="V145" s="12">
        <f> VLOOKUP($K145,Team_Data!$B$10:$O$20,13, FALSE)</f>
        <v>0</v>
      </c>
      <c r="W145" s="12">
        <f> VLOOKUP($K145,Team_Data!$B$10:$O$20,14, FALSE)</f>
        <v>50</v>
      </c>
      <c r="X145" s="12" t="b">
        <v>0</v>
      </c>
      <c r="Y145" s="12" t="b">
        <v>0</v>
      </c>
      <c r="Z145" s="12" t="b">
        <v>0</v>
      </c>
      <c r="AA145" s="12" t="b">
        <v>0</v>
      </c>
      <c r="AB145" s="1" t="b">
        <v>1</v>
      </c>
      <c r="AC145" s="59"/>
    </row>
    <row r="146" ht="22.5" customHeight="1">
      <c r="A146" s="70" t="s">
        <v>69</v>
      </c>
      <c r="B146" s="64" t="s">
        <v>121</v>
      </c>
      <c r="C146" s="60" t="s">
        <v>137</v>
      </c>
      <c r="D146" s="50"/>
      <c r="E146" s="51"/>
      <c r="F146" s="50"/>
      <c r="G146" s="52"/>
      <c r="H146" s="1" t="s">
        <v>122</v>
      </c>
      <c r="I146" s="1" t="s">
        <v>121</v>
      </c>
      <c r="J146" s="1" t="s">
        <v>122</v>
      </c>
      <c r="K146" s="55" t="s">
        <v>123</v>
      </c>
      <c r="M146" s="1" t="s">
        <v>134</v>
      </c>
      <c r="N146" s="1" t="s">
        <v>145</v>
      </c>
      <c r="O146" s="1" t="s">
        <v>126</v>
      </c>
      <c r="P146" s="1" t="s">
        <v>127</v>
      </c>
      <c r="Q146" s="1" t="s">
        <v>128</v>
      </c>
      <c r="R146" s="1" t="s">
        <v>138</v>
      </c>
      <c r="S146" s="12">
        <f> VLOOKUP($K146,Team_Data!$B$10:$O$20,10, FALSE)</f>
        <v>75</v>
      </c>
      <c r="T146" s="12">
        <f> VLOOKUP($K146,Team_Data!$B$10:$O$20,11, FALSE)</f>
        <v>100</v>
      </c>
      <c r="U146" s="12">
        <f> VLOOKUP($K146,Team_Data!$B$10:$O$20,12, FALSE)</f>
        <v>50</v>
      </c>
      <c r="V146" s="12">
        <f> VLOOKUP($K146,Team_Data!$B$10:$O$20,13, FALSE)</f>
        <v>0</v>
      </c>
      <c r="W146" s="12">
        <f> VLOOKUP($K146,Team_Data!$B$10:$O$20,14, FALSE)</f>
        <v>50</v>
      </c>
      <c r="X146" s="1" t="b">
        <v>1</v>
      </c>
      <c r="Y146" s="12" t="b">
        <v>0</v>
      </c>
      <c r="Z146" s="12" t="b">
        <v>0</v>
      </c>
      <c r="AA146" s="12" t="b">
        <v>0</v>
      </c>
      <c r="AB146" s="1" t="b">
        <v>1</v>
      </c>
      <c r="AC146" s="59"/>
    </row>
    <row r="147" ht="22.5" customHeight="1">
      <c r="A147" s="70" t="s">
        <v>293</v>
      </c>
      <c r="B147" s="48" t="s">
        <v>119</v>
      </c>
      <c r="C147" s="53" t="s">
        <v>143</v>
      </c>
      <c r="D147" s="50"/>
      <c r="E147" s="58" t="s">
        <v>122</v>
      </c>
      <c r="F147" s="50"/>
      <c r="G147" s="52"/>
      <c r="H147" s="1" t="s">
        <v>137</v>
      </c>
      <c r="I147" s="1" t="s">
        <v>122</v>
      </c>
      <c r="J147" s="1" t="s">
        <v>121</v>
      </c>
      <c r="K147" s="55" t="s">
        <v>140</v>
      </c>
      <c r="M147" s="1" t="s">
        <v>127</v>
      </c>
      <c r="N147" s="1" t="s">
        <v>128</v>
      </c>
      <c r="O147" s="1" t="s">
        <v>126</v>
      </c>
      <c r="P147" s="1" t="s">
        <v>128</v>
      </c>
      <c r="Q147" s="1" t="s">
        <v>128</v>
      </c>
      <c r="R147" s="1" t="s">
        <v>152</v>
      </c>
      <c r="S147" s="1">
        <v>75.0</v>
      </c>
      <c r="T147" s="1">
        <v>0.0</v>
      </c>
      <c r="U147" s="1">
        <v>75.0</v>
      </c>
      <c r="V147" s="1">
        <v>50.0</v>
      </c>
      <c r="W147" s="1">
        <v>50.0</v>
      </c>
      <c r="X147" s="1" t="b">
        <v>0</v>
      </c>
      <c r="Y147" s="1" t="b">
        <v>1</v>
      </c>
      <c r="Z147" s="1" t="b">
        <v>0</v>
      </c>
      <c r="AA147" s="1" t="b">
        <v>0</v>
      </c>
      <c r="AB147" s="1" t="b">
        <v>1</v>
      </c>
      <c r="AC147" s="66" t="s">
        <v>294</v>
      </c>
    </row>
    <row r="148" ht="22.5" customHeight="1">
      <c r="A148" s="70" t="s">
        <v>295</v>
      </c>
      <c r="B148" s="60" t="s">
        <v>137</v>
      </c>
      <c r="C148" s="50"/>
      <c r="D148" s="50"/>
      <c r="E148" s="51"/>
      <c r="F148" s="50"/>
      <c r="G148" s="52"/>
      <c r="H148" s="1" t="s">
        <v>122</v>
      </c>
      <c r="I148" s="1" t="s">
        <v>122</v>
      </c>
      <c r="J148" s="1" t="s">
        <v>121</v>
      </c>
      <c r="K148" s="55" t="s">
        <v>173</v>
      </c>
      <c r="M148" s="1" t="s">
        <v>127</v>
      </c>
      <c r="N148" s="1" t="s">
        <v>128</v>
      </c>
      <c r="O148" s="1" t="s">
        <v>127</v>
      </c>
      <c r="P148" s="1" t="s">
        <v>128</v>
      </c>
      <c r="Q148" s="1" t="s">
        <v>128</v>
      </c>
      <c r="R148" s="1" t="s">
        <v>152</v>
      </c>
      <c r="S148" s="12">
        <f> VLOOKUP($K148,Team_Data!$B$10:$O$20,10, FALSE)</f>
        <v>75</v>
      </c>
      <c r="T148" s="12">
        <f> VLOOKUP($K148,Team_Data!$B$10:$O$20,11, FALSE)</f>
        <v>50</v>
      </c>
      <c r="U148" s="12">
        <f> VLOOKUP($K148,Team_Data!$B$10:$O$20,12, FALSE)</f>
        <v>0</v>
      </c>
      <c r="V148" s="12">
        <f> VLOOKUP($K148,Team_Data!$B$10:$O$20,13, FALSE)</f>
        <v>100</v>
      </c>
      <c r="W148" s="12">
        <f> VLOOKUP($K148,Team_Data!$B$10:$O$20,14, FALSE)</f>
        <v>0</v>
      </c>
      <c r="X148" s="12" t="b">
        <v>0</v>
      </c>
      <c r="Y148" s="12" t="b">
        <v>0</v>
      </c>
      <c r="Z148" s="1" t="b">
        <v>1</v>
      </c>
      <c r="AA148" s="1" t="b">
        <v>1</v>
      </c>
      <c r="AB148" s="12" t="b">
        <v>0</v>
      </c>
      <c r="AC148" s="59"/>
    </row>
    <row r="149" ht="22.5" customHeight="1">
      <c r="A149" s="70" t="s">
        <v>296</v>
      </c>
      <c r="B149" s="48" t="s">
        <v>119</v>
      </c>
      <c r="C149" s="53" t="s">
        <v>143</v>
      </c>
      <c r="D149" s="50"/>
      <c r="E149" s="58" t="s">
        <v>137</v>
      </c>
      <c r="F149" s="50"/>
      <c r="G149" s="52"/>
      <c r="H149" s="1" t="s">
        <v>121</v>
      </c>
      <c r="I149" s="1" t="s">
        <v>121</v>
      </c>
      <c r="J149" s="1" t="s">
        <v>137</v>
      </c>
      <c r="K149" s="55" t="s">
        <v>123</v>
      </c>
      <c r="M149" s="1" t="s">
        <v>124</v>
      </c>
      <c r="N149" s="1" t="s">
        <v>127</v>
      </c>
      <c r="O149" s="1" t="s">
        <v>126</v>
      </c>
      <c r="P149" s="1" t="s">
        <v>146</v>
      </c>
      <c r="Q149" s="1" t="s">
        <v>128</v>
      </c>
      <c r="R149" s="1" t="s">
        <v>129</v>
      </c>
      <c r="S149" s="12">
        <f> VLOOKUP($K149,Team_Data!$B$10:$O$20,10, FALSE)</f>
        <v>75</v>
      </c>
      <c r="T149" s="12">
        <f> VLOOKUP($K149,Team_Data!$B$10:$O$20,11, FALSE)</f>
        <v>100</v>
      </c>
      <c r="U149" s="12">
        <f> VLOOKUP($K149,Team_Data!$B$10:$O$20,12, FALSE)</f>
        <v>50</v>
      </c>
      <c r="V149" s="12">
        <f> VLOOKUP($K149,Team_Data!$B$10:$O$20,13, FALSE)</f>
        <v>0</v>
      </c>
      <c r="W149" s="12">
        <f> VLOOKUP($K149,Team_Data!$B$10:$O$20,14, FALSE)</f>
        <v>50</v>
      </c>
      <c r="X149" s="12" t="b">
        <v>0</v>
      </c>
      <c r="Y149" s="1" t="b">
        <v>1</v>
      </c>
      <c r="Z149" s="12" t="b">
        <v>0</v>
      </c>
      <c r="AA149" s="12" t="b">
        <v>0</v>
      </c>
      <c r="AB149" s="1" t="b">
        <v>1</v>
      </c>
      <c r="AC149" s="59"/>
    </row>
    <row r="150" ht="22.5" customHeight="1">
      <c r="A150" s="70" t="s">
        <v>297</v>
      </c>
      <c r="B150" s="53" t="s">
        <v>143</v>
      </c>
      <c r="C150" s="68" t="s">
        <v>122</v>
      </c>
      <c r="D150" s="50"/>
      <c r="E150" s="51"/>
      <c r="F150" s="50"/>
      <c r="G150" s="52"/>
      <c r="H150" s="1" t="s">
        <v>122</v>
      </c>
      <c r="I150" s="1" t="s">
        <v>122</v>
      </c>
      <c r="J150" s="1" t="s">
        <v>121</v>
      </c>
      <c r="K150" s="55" t="s">
        <v>166</v>
      </c>
      <c r="M150" s="1" t="s">
        <v>124</v>
      </c>
      <c r="N150" s="1" t="s">
        <v>145</v>
      </c>
      <c r="O150" s="1" t="s">
        <v>126</v>
      </c>
      <c r="P150" s="1" t="s">
        <v>146</v>
      </c>
      <c r="Q150" s="1" t="s">
        <v>128</v>
      </c>
      <c r="R150" s="1" t="s">
        <v>138</v>
      </c>
      <c r="S150" s="12">
        <f> VLOOKUP($K150,Team_Data!$B$10:$O$20,10, FALSE)</f>
        <v>25</v>
      </c>
      <c r="T150" s="12">
        <f> VLOOKUP($K150,Team_Data!$B$10:$O$20,11, FALSE)</f>
        <v>50</v>
      </c>
      <c r="U150" s="12">
        <f> VLOOKUP($K150,Team_Data!$B$10:$O$20,12, FALSE)</f>
        <v>25</v>
      </c>
      <c r="V150" s="12">
        <f> VLOOKUP($K150,Team_Data!$B$10:$O$20,13, FALSE)</f>
        <v>0</v>
      </c>
      <c r="W150" s="12">
        <f> VLOOKUP($K150,Team_Data!$B$10:$O$20,14, FALSE)</f>
        <v>100</v>
      </c>
      <c r="X150" s="12" t="b">
        <v>0</v>
      </c>
      <c r="Y150" s="12" t="b">
        <v>0</v>
      </c>
      <c r="Z150" s="1" t="b">
        <v>1</v>
      </c>
      <c r="AA150" s="12" t="b">
        <v>0</v>
      </c>
      <c r="AB150" s="1" t="b">
        <v>1</v>
      </c>
      <c r="AC150" s="59"/>
    </row>
    <row r="151" ht="22.5" customHeight="1">
      <c r="A151" s="70" t="s">
        <v>298</v>
      </c>
      <c r="B151" s="62" t="s">
        <v>119</v>
      </c>
      <c r="C151" s="61" t="s">
        <v>137</v>
      </c>
      <c r="D151" s="50"/>
      <c r="E151" s="51"/>
      <c r="F151" s="50"/>
      <c r="G151" s="52"/>
      <c r="H151" s="1" t="s">
        <v>122</v>
      </c>
      <c r="I151" s="1" t="s">
        <v>121</v>
      </c>
      <c r="J151" s="1" t="s">
        <v>121</v>
      </c>
      <c r="K151" s="55" t="s">
        <v>166</v>
      </c>
      <c r="M151" s="1" t="s">
        <v>124</v>
      </c>
      <c r="N151" s="1" t="s">
        <v>125</v>
      </c>
      <c r="O151" s="1" t="s">
        <v>127</v>
      </c>
      <c r="P151" s="1" t="s">
        <v>146</v>
      </c>
      <c r="Q151" s="1" t="s">
        <v>128</v>
      </c>
      <c r="R151" s="1" t="s">
        <v>138</v>
      </c>
      <c r="S151" s="12">
        <f> VLOOKUP($K151,Team_Data!$B$10:$O$20,10, FALSE)</f>
        <v>25</v>
      </c>
      <c r="T151" s="12">
        <f> VLOOKUP($K151,Team_Data!$B$10:$O$20,11, FALSE)</f>
        <v>50</v>
      </c>
      <c r="U151" s="12">
        <f> VLOOKUP($K151,Team_Data!$B$10:$O$20,12, FALSE)</f>
        <v>25</v>
      </c>
      <c r="V151" s="12">
        <f> VLOOKUP($K151,Team_Data!$B$10:$O$20,13, FALSE)</f>
        <v>0</v>
      </c>
      <c r="W151" s="12">
        <f> VLOOKUP($K151,Team_Data!$B$10:$O$20,14, FALSE)</f>
        <v>100</v>
      </c>
      <c r="X151" s="1" t="b">
        <v>1</v>
      </c>
      <c r="Y151" s="12" t="b">
        <v>0</v>
      </c>
      <c r="Z151" s="1" t="b">
        <v>1</v>
      </c>
      <c r="AA151" s="12" t="b">
        <v>0</v>
      </c>
      <c r="AB151" s="1" t="b">
        <v>1</v>
      </c>
      <c r="AC151" s="59"/>
    </row>
    <row r="152" ht="22.5" customHeight="1">
      <c r="A152" s="70" t="s">
        <v>299</v>
      </c>
      <c r="B152" s="64" t="s">
        <v>121</v>
      </c>
      <c r="C152" s="65" t="s">
        <v>120</v>
      </c>
      <c r="D152" s="50"/>
      <c r="E152" s="51"/>
      <c r="F152" s="50"/>
      <c r="G152" s="52"/>
      <c r="H152" s="1" t="s">
        <v>122</v>
      </c>
      <c r="I152" s="1" t="s">
        <v>121</v>
      </c>
      <c r="J152" s="1" t="s">
        <v>122</v>
      </c>
      <c r="K152" s="55" t="s">
        <v>170</v>
      </c>
      <c r="M152" s="1" t="s">
        <v>124</v>
      </c>
      <c r="N152" s="1" t="s">
        <v>125</v>
      </c>
      <c r="O152" s="1" t="s">
        <v>217</v>
      </c>
      <c r="P152" s="1" t="s">
        <v>128</v>
      </c>
      <c r="Q152" s="1" t="s">
        <v>128</v>
      </c>
      <c r="R152" s="1" t="s">
        <v>129</v>
      </c>
      <c r="S152" s="12">
        <f> VLOOKUP($K152,Team_Data!$B$10:$O$20,10, FALSE)</f>
        <v>25</v>
      </c>
      <c r="T152" s="12">
        <f> VLOOKUP($K152,Team_Data!$B$10:$O$20,11, FALSE)</f>
        <v>50</v>
      </c>
      <c r="U152" s="12">
        <f> VLOOKUP($K152,Team_Data!$B$10:$O$20,12, FALSE)</f>
        <v>75</v>
      </c>
      <c r="V152" s="12">
        <f> VLOOKUP($K152,Team_Data!$B$10:$O$20,13, FALSE)</f>
        <v>50</v>
      </c>
      <c r="W152" s="12">
        <f> VLOOKUP($K152,Team_Data!$B$10:$O$20,14, FALSE)</f>
        <v>100</v>
      </c>
      <c r="X152" s="12" t="b">
        <v>0</v>
      </c>
      <c r="Y152" s="12" t="b">
        <v>0</v>
      </c>
      <c r="Z152" s="12" t="b">
        <v>0</v>
      </c>
      <c r="AA152" s="12" t="b">
        <v>0</v>
      </c>
      <c r="AB152" s="1" t="b">
        <v>1</v>
      </c>
      <c r="AC152" s="59"/>
    </row>
    <row r="153" ht="22.5" customHeight="1">
      <c r="A153" s="70" t="s">
        <v>300</v>
      </c>
      <c r="B153" s="68" t="s">
        <v>122</v>
      </c>
      <c r="C153" s="50"/>
      <c r="D153" s="50"/>
      <c r="E153" s="51"/>
      <c r="F153" s="50"/>
      <c r="G153" s="52"/>
      <c r="H153" s="1" t="s">
        <v>137</v>
      </c>
      <c r="I153" s="1" t="s">
        <v>122</v>
      </c>
      <c r="J153" s="1" t="s">
        <v>121</v>
      </c>
      <c r="K153" s="55" t="s">
        <v>197</v>
      </c>
      <c r="M153" s="1" t="s">
        <v>128</v>
      </c>
      <c r="N153" s="1" t="s">
        <v>128</v>
      </c>
      <c r="O153" s="1" t="s">
        <v>127</v>
      </c>
      <c r="P153" s="1" t="s">
        <v>163</v>
      </c>
      <c r="Q153" s="1" t="s">
        <v>127</v>
      </c>
      <c r="R153" s="1" t="s">
        <v>152</v>
      </c>
      <c r="S153" s="12">
        <f> VLOOKUP($K153,Team_Data!$B$10:$O$20,10, FALSE)</f>
        <v>25</v>
      </c>
      <c r="T153" s="12">
        <f> VLOOKUP($K153,Team_Data!$B$10:$O$20,11, FALSE)</f>
        <v>0</v>
      </c>
      <c r="U153" s="12">
        <f> VLOOKUP($K153,Team_Data!$B$10:$O$20,12, FALSE)</f>
        <v>100</v>
      </c>
      <c r="V153" s="12">
        <f> VLOOKUP($K153,Team_Data!$B$10:$O$20,13, FALSE)</f>
        <v>100</v>
      </c>
      <c r="W153" s="12">
        <f> VLOOKUP($K153,Team_Data!$B$10:$O$20,14, FALSE)</f>
        <v>75</v>
      </c>
      <c r="X153" s="12" t="b">
        <v>0</v>
      </c>
      <c r="Y153" s="1" t="b">
        <v>1</v>
      </c>
      <c r="Z153" s="12" t="b">
        <v>0</v>
      </c>
      <c r="AA153" s="12" t="b">
        <v>0</v>
      </c>
      <c r="AB153" s="12" t="b">
        <v>0</v>
      </c>
      <c r="AC153" s="59"/>
    </row>
    <row r="154" ht="22.5" customHeight="1">
      <c r="A154" s="70" t="s">
        <v>301</v>
      </c>
      <c r="B154" s="64" t="s">
        <v>121</v>
      </c>
      <c r="C154" s="50"/>
      <c r="D154" s="50"/>
      <c r="E154" s="51"/>
      <c r="F154" s="50"/>
      <c r="G154" s="52"/>
      <c r="H154" s="1" t="s">
        <v>137</v>
      </c>
      <c r="I154" s="1" t="s">
        <v>122</v>
      </c>
      <c r="J154" s="1" t="s">
        <v>121</v>
      </c>
      <c r="K154" s="55" t="s">
        <v>144</v>
      </c>
      <c r="M154" s="1" t="s">
        <v>124</v>
      </c>
      <c r="N154" s="1" t="s">
        <v>125</v>
      </c>
      <c r="O154" s="1" t="s">
        <v>126</v>
      </c>
      <c r="P154" s="1" t="s">
        <v>146</v>
      </c>
      <c r="Q154" s="1" t="s">
        <v>128</v>
      </c>
      <c r="R154" s="1" t="s">
        <v>129</v>
      </c>
      <c r="S154" s="12">
        <f> VLOOKUP($K154,Team_Data!$B$10:$O$20,10, FALSE)</f>
        <v>100</v>
      </c>
      <c r="T154" s="12">
        <f> VLOOKUP($K154,Team_Data!$B$10:$O$20,11, FALSE)</f>
        <v>75</v>
      </c>
      <c r="U154" s="12">
        <f> VLOOKUP($K154,Team_Data!$B$10:$O$20,12, FALSE)</f>
        <v>50</v>
      </c>
      <c r="V154" s="12">
        <f> VLOOKUP($K154,Team_Data!$B$10:$O$20,13, FALSE)</f>
        <v>25</v>
      </c>
      <c r="W154" s="12">
        <f> VLOOKUP($K154,Team_Data!$B$10:$O$20,14, FALSE)</f>
        <v>25</v>
      </c>
      <c r="X154" s="1" t="b">
        <v>1</v>
      </c>
      <c r="Y154" s="12" t="b">
        <v>0</v>
      </c>
      <c r="Z154" s="12" t="b">
        <v>0</v>
      </c>
      <c r="AA154" s="1" t="b">
        <v>1</v>
      </c>
      <c r="AB154" s="12" t="b">
        <v>0</v>
      </c>
      <c r="AC154" s="59"/>
    </row>
    <row r="155" ht="22.5" customHeight="1">
      <c r="A155" s="70" t="s">
        <v>302</v>
      </c>
      <c r="B155" s="71" t="s">
        <v>120</v>
      </c>
      <c r="C155" s="50"/>
      <c r="D155" s="50"/>
      <c r="E155" s="51"/>
      <c r="F155" s="50"/>
      <c r="G155" s="52"/>
      <c r="H155" s="1" t="s">
        <v>122</v>
      </c>
      <c r="I155" s="1" t="s">
        <v>121</v>
      </c>
      <c r="J155" s="1" t="s">
        <v>137</v>
      </c>
      <c r="K155" s="55" t="s">
        <v>133</v>
      </c>
      <c r="M155" s="1" t="s">
        <v>134</v>
      </c>
      <c r="N155" s="1" t="s">
        <v>128</v>
      </c>
      <c r="O155" s="1" t="s">
        <v>217</v>
      </c>
      <c r="P155" s="1" t="s">
        <v>127</v>
      </c>
      <c r="Q155" s="1" t="s">
        <v>128</v>
      </c>
      <c r="R155" s="1" t="s">
        <v>138</v>
      </c>
      <c r="S155" s="12">
        <f> VLOOKUP($K155,Team_Data!$B$10:$O$20,10, FALSE)</f>
        <v>25</v>
      </c>
      <c r="T155" s="12">
        <f> VLOOKUP($K155,Team_Data!$B$10:$O$20,11, FALSE)</f>
        <v>100</v>
      </c>
      <c r="U155" s="12">
        <f> VLOOKUP($K155,Team_Data!$B$10:$O$20,12, FALSE)</f>
        <v>0</v>
      </c>
      <c r="V155" s="12">
        <f> VLOOKUP($K155,Team_Data!$B$10:$O$20,13, FALSE)</f>
        <v>25</v>
      </c>
      <c r="W155" s="12">
        <f> VLOOKUP($K155,Team_Data!$B$10:$O$20,14, FALSE)</f>
        <v>75</v>
      </c>
      <c r="X155" s="12" t="b">
        <v>0</v>
      </c>
      <c r="Y155" s="12" t="b">
        <v>0</v>
      </c>
      <c r="Z155" s="12" t="b">
        <v>0</v>
      </c>
      <c r="AA155" s="12" t="b">
        <v>0</v>
      </c>
      <c r="AB155" s="1" t="b">
        <v>1</v>
      </c>
      <c r="AC155" s="59"/>
    </row>
    <row r="156" ht="22.5" customHeight="1">
      <c r="A156" s="70" t="s">
        <v>303</v>
      </c>
      <c r="B156" s="61" t="s">
        <v>119</v>
      </c>
      <c r="C156" s="62" t="s">
        <v>137</v>
      </c>
      <c r="D156" s="50"/>
      <c r="E156" s="51"/>
      <c r="F156" s="50"/>
      <c r="G156" s="52"/>
      <c r="H156" s="1" t="s">
        <v>122</v>
      </c>
      <c r="I156" s="1" t="s">
        <v>122</v>
      </c>
      <c r="J156" s="1" t="s">
        <v>121</v>
      </c>
      <c r="K156" s="55" t="s">
        <v>140</v>
      </c>
      <c r="M156" s="1" t="s">
        <v>124</v>
      </c>
      <c r="N156" s="1" t="s">
        <v>128</v>
      </c>
      <c r="O156" s="1" t="s">
        <v>217</v>
      </c>
      <c r="P156" s="1" t="s">
        <v>163</v>
      </c>
      <c r="Q156" s="1" t="s">
        <v>128</v>
      </c>
      <c r="R156" s="1" t="s">
        <v>152</v>
      </c>
      <c r="S156" s="1">
        <v>75.0</v>
      </c>
      <c r="T156" s="1">
        <v>25.0</v>
      </c>
      <c r="U156" s="1">
        <v>100.0</v>
      </c>
      <c r="V156" s="1">
        <v>0.0</v>
      </c>
      <c r="W156" s="1">
        <v>50.0</v>
      </c>
      <c r="X156" s="1" t="b">
        <v>0</v>
      </c>
      <c r="Y156" s="1" t="b">
        <v>0</v>
      </c>
      <c r="Z156" s="1" t="b">
        <v>1</v>
      </c>
      <c r="AA156" s="1" t="b">
        <v>0</v>
      </c>
      <c r="AB156" s="1" t="b">
        <v>1</v>
      </c>
      <c r="AC156" s="59"/>
    </row>
    <row r="157" ht="22.5" customHeight="1">
      <c r="A157" s="70" t="s">
        <v>304</v>
      </c>
      <c r="B157" s="60" t="s">
        <v>137</v>
      </c>
      <c r="C157" s="53" t="s">
        <v>143</v>
      </c>
      <c r="D157" s="50"/>
      <c r="E157" s="58" t="s">
        <v>143</v>
      </c>
      <c r="F157" s="50"/>
      <c r="G157" s="52"/>
      <c r="H157" s="1" t="s">
        <v>137</v>
      </c>
      <c r="I157" s="1" t="s">
        <v>122</v>
      </c>
      <c r="J157" s="1" t="s">
        <v>121</v>
      </c>
      <c r="K157" s="55" t="s">
        <v>173</v>
      </c>
      <c r="M157" s="1" t="s">
        <v>127</v>
      </c>
      <c r="N157" s="1" t="s">
        <v>128</v>
      </c>
      <c r="O157" s="1" t="s">
        <v>217</v>
      </c>
      <c r="P157" s="1" t="s">
        <v>163</v>
      </c>
      <c r="Q157" s="1" t="s">
        <v>128</v>
      </c>
      <c r="R157" s="1" t="s">
        <v>152</v>
      </c>
      <c r="S157" s="12">
        <f> VLOOKUP($K157,Team_Data!$B$10:$O$20,10, FALSE)</f>
        <v>75</v>
      </c>
      <c r="T157" s="12">
        <f> VLOOKUP($K157,Team_Data!$B$10:$O$20,11, FALSE)</f>
        <v>50</v>
      </c>
      <c r="U157" s="12">
        <f> VLOOKUP($K157,Team_Data!$B$10:$O$20,12, FALSE)</f>
        <v>0</v>
      </c>
      <c r="V157" s="12">
        <f> VLOOKUP($K157,Team_Data!$B$10:$O$20,13, FALSE)</f>
        <v>100</v>
      </c>
      <c r="W157" s="12">
        <f> VLOOKUP($K157,Team_Data!$B$10:$O$20,14, FALSE)</f>
        <v>0</v>
      </c>
      <c r="X157" s="12" t="b">
        <v>0</v>
      </c>
      <c r="Y157" s="12" t="b">
        <v>0</v>
      </c>
      <c r="Z157" s="1" t="b">
        <v>1</v>
      </c>
      <c r="AA157" s="1" t="b">
        <v>1</v>
      </c>
      <c r="AB157" s="12" t="b">
        <v>0</v>
      </c>
      <c r="AC157" s="59"/>
    </row>
    <row r="158" ht="22.5" customHeight="1">
      <c r="A158" s="70" t="s">
        <v>305</v>
      </c>
      <c r="B158" s="60" t="s">
        <v>137</v>
      </c>
      <c r="C158" s="53" t="s">
        <v>143</v>
      </c>
      <c r="D158" s="50"/>
      <c r="E158" s="51"/>
      <c r="F158" s="50"/>
      <c r="G158" s="52"/>
      <c r="H158" s="1" t="s">
        <v>122</v>
      </c>
      <c r="I158" s="1" t="s">
        <v>121</v>
      </c>
      <c r="J158" s="1" t="s">
        <v>121</v>
      </c>
      <c r="K158" s="55" t="s">
        <v>149</v>
      </c>
      <c r="L158" s="1" t="s">
        <v>197</v>
      </c>
      <c r="M158" s="1" t="s">
        <v>127</v>
      </c>
      <c r="N158" s="1" t="s">
        <v>128</v>
      </c>
      <c r="O158" s="1" t="s">
        <v>127</v>
      </c>
      <c r="P158" s="1" t="s">
        <v>128</v>
      </c>
      <c r="Q158" s="1" t="s">
        <v>127</v>
      </c>
      <c r="R158" s="1" t="s">
        <v>135</v>
      </c>
      <c r="S158" s="12">
        <f> VLOOKUP($K158,Team_Data!$B$10:$O$20,10, FALSE)</f>
        <v>75</v>
      </c>
      <c r="T158" s="12">
        <f> VLOOKUP($K158,Team_Data!$B$10:$O$20,11, FALSE)</f>
        <v>50</v>
      </c>
      <c r="U158" s="12">
        <f> VLOOKUP($K158,Team_Data!$B$10:$O$20,12, FALSE)</f>
        <v>75</v>
      </c>
      <c r="V158" s="12">
        <f> VLOOKUP($K158,Team_Data!$B$10:$O$20,13, FALSE)</f>
        <v>75</v>
      </c>
      <c r="W158" s="12">
        <f> VLOOKUP($K158,Team_Data!$B$10:$O$20,14, FALSE)</f>
        <v>50</v>
      </c>
      <c r="X158" s="12" t="b">
        <v>0</v>
      </c>
      <c r="Y158" s="12" t="b">
        <v>0</v>
      </c>
      <c r="Z158" s="1" t="b">
        <v>1</v>
      </c>
      <c r="AA158" s="12" t="b">
        <v>0</v>
      </c>
      <c r="AB158" s="12" t="b">
        <v>0</v>
      </c>
      <c r="AC158" s="59"/>
    </row>
    <row r="159" ht="22.5" customHeight="1">
      <c r="A159" s="70" t="s">
        <v>306</v>
      </c>
      <c r="B159" s="68" t="s">
        <v>122</v>
      </c>
      <c r="C159" s="50"/>
      <c r="D159" s="50"/>
      <c r="E159" s="51"/>
      <c r="F159" s="50"/>
      <c r="G159" s="52"/>
      <c r="H159" s="1" t="s">
        <v>122</v>
      </c>
      <c r="I159" s="1" t="s">
        <v>121</v>
      </c>
      <c r="J159" s="1" t="s">
        <v>122</v>
      </c>
      <c r="K159" s="55" t="s">
        <v>132</v>
      </c>
      <c r="M159" s="1" t="s">
        <v>134</v>
      </c>
      <c r="N159" s="1" t="s">
        <v>128</v>
      </c>
      <c r="O159" s="1" t="s">
        <v>126</v>
      </c>
      <c r="P159" s="1" t="s">
        <v>128</v>
      </c>
      <c r="Q159" s="1" t="s">
        <v>128</v>
      </c>
      <c r="R159" s="1" t="s">
        <v>152</v>
      </c>
      <c r="S159" s="12">
        <f> VLOOKUP($K159,Team_Data!$B$10:$O$20,10, FALSE)</f>
        <v>100</v>
      </c>
      <c r="T159" s="12">
        <f> VLOOKUP($K159,Team_Data!$B$10:$O$20,11, FALSE)</f>
        <v>100</v>
      </c>
      <c r="U159" s="12">
        <f> VLOOKUP($K159,Team_Data!$B$10:$O$20,12, FALSE)</f>
        <v>25</v>
      </c>
      <c r="V159" s="12">
        <f> VLOOKUP($K159,Team_Data!$B$10:$O$20,13, FALSE)</f>
        <v>75</v>
      </c>
      <c r="W159" s="12">
        <f> VLOOKUP($K159,Team_Data!$B$10:$O$20,14, FALSE)</f>
        <v>25</v>
      </c>
      <c r="X159" s="12" t="b">
        <v>0</v>
      </c>
      <c r="Y159" s="12" t="b">
        <v>0</v>
      </c>
      <c r="Z159" s="12" t="b">
        <v>0</v>
      </c>
      <c r="AA159" s="1" t="b">
        <v>1</v>
      </c>
      <c r="AB159" s="12" t="b">
        <v>0</v>
      </c>
      <c r="AC159" s="59"/>
    </row>
    <row r="160" ht="22.5" customHeight="1">
      <c r="A160" s="72" t="s">
        <v>307</v>
      </c>
      <c r="B160" s="60" t="s">
        <v>137</v>
      </c>
      <c r="C160" s="53" t="s">
        <v>143</v>
      </c>
      <c r="D160" s="50"/>
      <c r="E160" s="58" t="s">
        <v>119</v>
      </c>
      <c r="F160" s="50"/>
      <c r="G160" s="52"/>
      <c r="H160" s="1" t="s">
        <v>121</v>
      </c>
      <c r="I160" s="1" t="s">
        <v>122</v>
      </c>
      <c r="J160" s="1" t="s">
        <v>122</v>
      </c>
      <c r="K160" s="55" t="s">
        <v>158</v>
      </c>
      <c r="M160" s="1" t="s">
        <v>134</v>
      </c>
      <c r="N160" s="1" t="s">
        <v>128</v>
      </c>
      <c r="O160" s="1" t="s">
        <v>126</v>
      </c>
      <c r="P160" s="1" t="s">
        <v>128</v>
      </c>
      <c r="Q160" s="1" t="s">
        <v>128</v>
      </c>
      <c r="R160" s="1" t="s">
        <v>135</v>
      </c>
      <c r="S160" s="12">
        <f> VLOOKUP($K160,Team_Data!$B$10:$O$20,10, FALSE)</f>
        <v>50</v>
      </c>
      <c r="T160" s="12">
        <f> VLOOKUP($K160,Team_Data!$B$10:$O$20,11, FALSE)</f>
        <v>100</v>
      </c>
      <c r="U160" s="12">
        <f> VLOOKUP($K160,Team_Data!$B$10:$O$20,12, FALSE)</f>
        <v>50</v>
      </c>
      <c r="V160" s="12">
        <f> VLOOKUP($K160,Team_Data!$B$10:$O$20,13, FALSE)</f>
        <v>75</v>
      </c>
      <c r="W160" s="12">
        <f> VLOOKUP($K160,Team_Data!$B$10:$O$20,14, FALSE)</f>
        <v>25</v>
      </c>
      <c r="X160" s="12" t="b">
        <v>0</v>
      </c>
      <c r="Y160" s="12" t="b">
        <v>0</v>
      </c>
      <c r="Z160" s="12" t="b">
        <v>0</v>
      </c>
      <c r="AA160" s="1" t="b">
        <v>1</v>
      </c>
      <c r="AB160" s="12" t="b">
        <v>0</v>
      </c>
      <c r="AC160" s="59"/>
    </row>
    <row r="161" ht="22.5" customHeight="1">
      <c r="A161" s="73" t="s">
        <v>308</v>
      </c>
      <c r="B161" s="74"/>
      <c r="C161" s="75"/>
      <c r="D161" s="76"/>
      <c r="E161" s="77"/>
      <c r="F161" s="78"/>
      <c r="G161" s="79"/>
      <c r="H161" s="80"/>
      <c r="I161" s="80"/>
      <c r="J161" s="80"/>
      <c r="K161" s="81"/>
      <c r="L161" s="80"/>
      <c r="M161" s="80"/>
      <c r="N161" s="80"/>
      <c r="O161" s="80"/>
      <c r="P161" s="80"/>
      <c r="Q161" s="80"/>
      <c r="R161" s="80"/>
      <c r="S161" s="80"/>
      <c r="T161" s="80"/>
      <c r="U161" s="80"/>
      <c r="V161" s="80"/>
      <c r="W161" s="80"/>
      <c r="X161" s="80" t="b">
        <v>0</v>
      </c>
      <c r="Y161" s="80" t="b">
        <v>0</v>
      </c>
      <c r="Z161" s="80" t="b">
        <v>0</v>
      </c>
      <c r="AA161" s="80" t="b">
        <v>0</v>
      </c>
      <c r="AB161" s="46" t="b">
        <v>0</v>
      </c>
      <c r="AC161" s="82"/>
      <c r="AD161" s="80"/>
    </row>
    <row r="162" ht="22.5" customHeight="1">
      <c r="A162" s="73" t="s">
        <v>309</v>
      </c>
      <c r="B162" s="74"/>
      <c r="C162" s="75"/>
      <c r="D162" s="76"/>
      <c r="E162" s="77"/>
      <c r="F162" s="78"/>
      <c r="G162" s="79"/>
      <c r="H162" s="80"/>
      <c r="I162" s="80"/>
      <c r="J162" s="80"/>
      <c r="K162" s="81"/>
      <c r="L162" s="80"/>
      <c r="M162" s="80"/>
      <c r="N162" s="80"/>
      <c r="O162" s="80"/>
      <c r="P162" s="80"/>
      <c r="Q162" s="80"/>
      <c r="R162" s="80"/>
      <c r="S162" s="80"/>
      <c r="T162" s="80"/>
      <c r="U162" s="80"/>
      <c r="V162" s="80"/>
      <c r="W162" s="80"/>
      <c r="X162" s="80" t="b">
        <v>0</v>
      </c>
      <c r="Y162" s="80" t="b">
        <v>0</v>
      </c>
      <c r="Z162" s="80" t="b">
        <v>0</v>
      </c>
      <c r="AA162" s="80" t="b">
        <v>0</v>
      </c>
      <c r="AB162" s="46" t="b">
        <v>0</v>
      </c>
      <c r="AC162" s="82"/>
      <c r="AD162" s="80"/>
    </row>
    <row r="163" ht="22.5" customHeight="1">
      <c r="A163" s="73" t="s">
        <v>310</v>
      </c>
      <c r="B163" s="74"/>
      <c r="C163" s="75"/>
      <c r="D163" s="76"/>
      <c r="E163" s="77"/>
      <c r="F163" s="78"/>
      <c r="G163" s="79"/>
      <c r="H163" s="80"/>
      <c r="I163" s="80"/>
      <c r="J163" s="80"/>
      <c r="K163" s="81"/>
      <c r="L163" s="80"/>
      <c r="M163" s="80"/>
      <c r="N163" s="80"/>
      <c r="O163" s="80"/>
      <c r="P163" s="80"/>
      <c r="Q163" s="80"/>
      <c r="R163" s="80"/>
      <c r="S163" s="80"/>
      <c r="T163" s="80"/>
      <c r="U163" s="80"/>
      <c r="V163" s="80"/>
      <c r="W163" s="80"/>
      <c r="X163" s="80" t="b">
        <v>0</v>
      </c>
      <c r="Y163" s="80" t="b">
        <v>0</v>
      </c>
      <c r="Z163" s="80" t="b">
        <v>0</v>
      </c>
      <c r="AA163" s="80" t="b">
        <v>0</v>
      </c>
      <c r="AB163" s="46" t="b">
        <v>0</v>
      </c>
      <c r="AC163" s="82"/>
      <c r="AD163" s="80"/>
    </row>
    <row r="164" ht="22.5" customHeight="1">
      <c r="A164" s="73" t="s">
        <v>43</v>
      </c>
      <c r="B164" s="74"/>
      <c r="C164" s="75"/>
      <c r="D164" s="76"/>
      <c r="E164" s="77"/>
      <c r="F164" s="78"/>
      <c r="G164" s="79"/>
      <c r="H164" s="80"/>
      <c r="I164" s="80"/>
      <c r="J164" s="80"/>
      <c r="K164" s="81"/>
      <c r="L164" s="80"/>
      <c r="M164" s="80"/>
      <c r="N164" s="80"/>
      <c r="O164" s="80"/>
      <c r="P164" s="80"/>
      <c r="Q164" s="80"/>
      <c r="R164" s="80"/>
      <c r="S164" s="80"/>
      <c r="T164" s="80"/>
      <c r="U164" s="80"/>
      <c r="V164" s="80"/>
      <c r="W164" s="80"/>
      <c r="X164" s="80" t="b">
        <v>0</v>
      </c>
      <c r="Y164" s="80" t="b">
        <v>0</v>
      </c>
      <c r="Z164" s="80" t="b">
        <v>0</v>
      </c>
      <c r="AA164" s="80" t="b">
        <v>0</v>
      </c>
      <c r="AB164" s="46" t="b">
        <v>0</v>
      </c>
      <c r="AC164" s="82"/>
      <c r="AD164" s="80"/>
    </row>
    <row r="165" ht="22.5" customHeight="1">
      <c r="A165" s="73" t="s">
        <v>311</v>
      </c>
      <c r="B165" s="74"/>
      <c r="C165" s="75"/>
      <c r="D165" s="76"/>
      <c r="E165" s="77"/>
      <c r="F165" s="78"/>
      <c r="G165" s="79"/>
      <c r="H165" s="80"/>
      <c r="I165" s="80"/>
      <c r="J165" s="80"/>
      <c r="K165" s="81"/>
      <c r="L165" s="80"/>
      <c r="M165" s="80"/>
      <c r="N165" s="80"/>
      <c r="O165" s="80"/>
      <c r="P165" s="80"/>
      <c r="Q165" s="80"/>
      <c r="R165" s="80"/>
      <c r="S165" s="80"/>
      <c r="T165" s="80"/>
      <c r="U165" s="80"/>
      <c r="V165" s="80"/>
      <c r="W165" s="80"/>
      <c r="X165" s="80" t="b">
        <v>0</v>
      </c>
      <c r="Y165" s="80" t="b">
        <v>0</v>
      </c>
      <c r="Z165" s="80" t="b">
        <v>0</v>
      </c>
      <c r="AA165" s="80" t="b">
        <v>0</v>
      </c>
      <c r="AB165" s="46" t="b">
        <v>0</v>
      </c>
      <c r="AC165" s="82"/>
      <c r="AD165" s="80"/>
    </row>
    <row r="166" ht="22.5" customHeight="1">
      <c r="A166" s="73" t="s">
        <v>312</v>
      </c>
      <c r="B166" s="74"/>
      <c r="C166" s="75"/>
      <c r="D166" s="76"/>
      <c r="E166" s="77"/>
      <c r="F166" s="78"/>
      <c r="G166" s="79"/>
      <c r="H166" s="80"/>
      <c r="I166" s="80"/>
      <c r="J166" s="80"/>
      <c r="K166" s="81"/>
      <c r="L166" s="80"/>
      <c r="M166" s="80"/>
      <c r="N166" s="80"/>
      <c r="O166" s="80"/>
      <c r="P166" s="80"/>
      <c r="Q166" s="80"/>
      <c r="R166" s="80"/>
      <c r="S166" s="80"/>
      <c r="T166" s="80"/>
      <c r="U166" s="80"/>
      <c r="V166" s="80"/>
      <c r="W166" s="80"/>
      <c r="X166" s="80" t="b">
        <v>0</v>
      </c>
      <c r="Y166" s="80" t="b">
        <v>0</v>
      </c>
      <c r="Z166" s="80" t="b">
        <v>0</v>
      </c>
      <c r="AA166" s="80" t="b">
        <v>0</v>
      </c>
      <c r="AB166" s="46" t="b">
        <v>0</v>
      </c>
      <c r="AC166" s="82"/>
      <c r="AD166" s="80"/>
    </row>
  </sheetData>
  <mergeCells count="2">
    <mergeCell ref="B1:D1"/>
    <mergeCell ref="E1:G1"/>
  </mergeCells>
  <conditionalFormatting sqref="H2:J166">
    <cfRule type="cellIs" dxfId="0" priority="1" operator="equal">
      <formula>"g"</formula>
    </cfRule>
  </conditionalFormatting>
  <conditionalFormatting sqref="H2:J166">
    <cfRule type="cellIs" dxfId="1" priority="2" operator="equal">
      <formula>"b"</formula>
    </cfRule>
  </conditionalFormatting>
  <conditionalFormatting sqref="H2:J166">
    <cfRule type="cellIs" dxfId="2" priority="3" operator="equal">
      <formula>"c"</formula>
    </cfRule>
  </conditionalFormatting>
  <conditionalFormatting sqref="B2:G166">
    <cfRule type="cellIs" dxfId="16" priority="4" operator="equal">
      <formula>"r"</formula>
    </cfRule>
  </conditionalFormatting>
  <conditionalFormatting sqref="B2:G166">
    <cfRule type="cellIs" dxfId="6" priority="5" operator="equal">
      <formula>"g"</formula>
    </cfRule>
  </conditionalFormatting>
  <conditionalFormatting sqref="B2:G166">
    <cfRule type="cellIs" dxfId="5" priority="6" operator="equal">
      <formula>"b"</formula>
    </cfRule>
  </conditionalFormatting>
  <conditionalFormatting sqref="B2:G166">
    <cfRule type="cellIs" dxfId="8" priority="7" operator="equal">
      <formula>"w"</formula>
    </cfRule>
  </conditionalFormatting>
  <conditionalFormatting sqref="B2:G166">
    <cfRule type="cellIs" dxfId="17" priority="8" operator="equal">
      <formula>"bl"</formula>
    </cfRule>
  </conditionalFormatting>
  <conditionalFormatting sqref="B2:G166">
    <cfRule type="cellIs" dxfId="7" priority="9" operator="equal">
      <formula>"c"</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13.63"/>
  </cols>
  <sheetData>
    <row r="1">
      <c r="A1" s="1"/>
      <c r="B1" s="1">
        <v>0.0</v>
      </c>
      <c r="C1" s="1">
        <v>0.25</v>
      </c>
      <c r="D1" s="1">
        <v>0.5</v>
      </c>
      <c r="E1" s="1">
        <v>1.0</v>
      </c>
      <c r="F1" s="1" t="s">
        <v>313</v>
      </c>
      <c r="G1" s="1" t="s">
        <v>314</v>
      </c>
    </row>
    <row r="2">
      <c r="A2" s="1" t="s">
        <v>110</v>
      </c>
      <c r="B2" s="1" t="s">
        <v>315</v>
      </c>
      <c r="C2" s="1" t="s">
        <v>316</v>
      </c>
      <c r="D2" s="1" t="s">
        <v>317</v>
      </c>
      <c r="E2" s="1" t="s">
        <v>318</v>
      </c>
      <c r="F2" s="37">
        <f>(COUNTIF(Data_champ!$M$2:$M$166,"=Dps") + COUNTIF(Data_champ!$M$2:$M$166,"=Both") * 0.5 + + COUNTIF(Data_champ!$M$2:$M$166,"=Burst") * 0.25 )/ COUNTA(Data_champ!$M$2:$M$166)</f>
        <v>0.5110062893</v>
      </c>
      <c r="G2" s="12">
        <f t="shared" ref="G2:G6" si="1">5* ROUND(F2,1)</f>
        <v>2.5</v>
      </c>
    </row>
    <row r="3">
      <c r="A3" s="1" t="s">
        <v>111</v>
      </c>
      <c r="B3" s="1" t="s">
        <v>315</v>
      </c>
      <c r="C3" s="1" t="s">
        <v>319</v>
      </c>
      <c r="D3" s="1" t="s">
        <v>317</v>
      </c>
      <c r="E3" s="1" t="s">
        <v>320</v>
      </c>
      <c r="F3" s="37">
        <f>(COUNTIF(Data_champ!$N$2:$N$166,"=Sustain") + COUNTIF(Data_champ!$N$2:$N$166,"=Both") * 0.5 + COUNTIF(Data_champ!$N$2:$N$166,"=Mitigation") * 0.25) / COUNTA(Data_champ!$N$2:$N$166)</f>
        <v>0.2940251572</v>
      </c>
      <c r="G3" s="12">
        <f t="shared" si="1"/>
        <v>1.5</v>
      </c>
    </row>
    <row r="4">
      <c r="A4" s="1" t="s">
        <v>91</v>
      </c>
      <c r="B4" s="1" t="s">
        <v>315</v>
      </c>
      <c r="C4" s="1" t="s">
        <v>321</v>
      </c>
      <c r="D4" s="1" t="s">
        <v>317</v>
      </c>
      <c r="E4" s="1" t="s">
        <v>322</v>
      </c>
      <c r="F4" s="37">
        <f>(COUNTIF(Data_champ!$O$2:$O$166,"=Slow") + COUNTIF(Data_champ!$O$2:$O$166,"=Both") * 0.5 + COUNTIF(Data_champ!$O$2:$O$166,"=Hard") * 0.25) / COUNTA(Data_champ!$O$2:$O$166)</f>
        <v>0.2924528302</v>
      </c>
      <c r="G4" s="12">
        <f t="shared" si="1"/>
        <v>1.5</v>
      </c>
    </row>
    <row r="5">
      <c r="A5" s="1" t="s">
        <v>112</v>
      </c>
      <c r="B5" s="1" t="s">
        <v>323</v>
      </c>
      <c r="C5" s="1" t="s">
        <v>317</v>
      </c>
      <c r="D5" s="1" t="s">
        <v>324</v>
      </c>
      <c r="E5" s="1" t="s">
        <v>315</v>
      </c>
      <c r="F5" s="37">
        <f>(COUNTIF(Data_champ!$P$2:$P$166,"=Reposition") + COUNTIF(Data_champ!$P$2:$P$166,"=Both") * 0.5 + COUNTIF(Data_champ!$P$2:$P$166,"=Engage") *0.25) / COUNTA(Data_champ!$P$2:$P$166)</f>
        <v>0.2610062893</v>
      </c>
      <c r="G5" s="12">
        <f t="shared" si="1"/>
        <v>1.5</v>
      </c>
    </row>
    <row r="6">
      <c r="A6" s="1" t="s">
        <v>113</v>
      </c>
      <c r="B6" s="1" t="s">
        <v>315</v>
      </c>
      <c r="C6" s="1" t="s">
        <v>325</v>
      </c>
      <c r="D6" s="1" t="s">
        <v>317</v>
      </c>
      <c r="E6" s="1" t="s">
        <v>326</v>
      </c>
      <c r="F6" s="37">
        <f>(COUNTIF(Data_champ!$Q$2:$Q$166,"=Defensive") + COUNTIF(Data_champ!$Q$2:$Q$166,"=Both") * 0.5 + COUNTIF(Data_champ!$Q$2:$Q$166,"=Offensive") * 0.25) / COUNTA(Data_champ!$Q$2:$Q$166)</f>
        <v>0.2059748428</v>
      </c>
      <c r="G6" s="12">
        <f t="shared" si="1"/>
        <v>1</v>
      </c>
    </row>
    <row r="7">
      <c r="A7" s="1" t="s">
        <v>51</v>
      </c>
      <c r="B7" s="1" t="s">
        <v>327</v>
      </c>
      <c r="C7" s="1" t="s">
        <v>328</v>
      </c>
      <c r="D7" s="1" t="s">
        <v>329</v>
      </c>
      <c r="E7" s="1" t="s">
        <v>330</v>
      </c>
    </row>
    <row r="8">
      <c r="A8" s="1"/>
      <c r="B8" s="1"/>
      <c r="C8" s="1"/>
      <c r="D8" s="1"/>
    </row>
    <row r="9">
      <c r="A9" s="1" t="s">
        <v>331</v>
      </c>
      <c r="B9" s="1" t="s">
        <v>332</v>
      </c>
      <c r="C9" s="1" t="s">
        <v>333</v>
      </c>
      <c r="D9" s="1" t="s">
        <v>334</v>
      </c>
      <c r="E9" s="1" t="s">
        <v>110</v>
      </c>
      <c r="F9" s="1" t="s">
        <v>111</v>
      </c>
      <c r="G9" s="1" t="s">
        <v>91</v>
      </c>
      <c r="H9" s="1" t="s">
        <v>112</v>
      </c>
      <c r="I9" s="1" t="s">
        <v>113</v>
      </c>
      <c r="J9" s="1" t="s">
        <v>51</v>
      </c>
      <c r="K9" s="44" t="s">
        <v>114</v>
      </c>
      <c r="L9" s="44" t="s">
        <v>81</v>
      </c>
      <c r="M9" s="44" t="s">
        <v>84</v>
      </c>
      <c r="N9" s="44" t="s">
        <v>86</v>
      </c>
      <c r="O9" s="44" t="s">
        <v>88</v>
      </c>
    </row>
    <row r="10">
      <c r="A10" s="1" t="s">
        <v>335</v>
      </c>
      <c r="B10" s="1" t="s">
        <v>133</v>
      </c>
      <c r="C10" s="1" t="s">
        <v>134</v>
      </c>
      <c r="D10" s="1" t="s">
        <v>112</v>
      </c>
      <c r="E10" s="1" t="s">
        <v>336</v>
      </c>
      <c r="F10" s="1" t="s">
        <v>127</v>
      </c>
      <c r="G10" s="1" t="s">
        <v>337</v>
      </c>
      <c r="H10" s="1" t="s">
        <v>338</v>
      </c>
      <c r="I10" s="1" t="s">
        <v>338</v>
      </c>
      <c r="J10" s="1" t="s">
        <v>138</v>
      </c>
      <c r="K10" s="1">
        <v>25.0</v>
      </c>
      <c r="L10" s="1">
        <v>100.0</v>
      </c>
      <c r="M10" s="1">
        <v>0.0</v>
      </c>
      <c r="N10" s="1">
        <v>25.0</v>
      </c>
      <c r="O10" s="1">
        <v>75.0</v>
      </c>
    </row>
    <row r="11">
      <c r="A11" s="1" t="s">
        <v>335</v>
      </c>
      <c r="B11" s="1" t="s">
        <v>166</v>
      </c>
      <c r="C11" s="1" t="s">
        <v>110</v>
      </c>
      <c r="D11" s="1" t="s">
        <v>112</v>
      </c>
      <c r="E11" s="1" t="s">
        <v>339</v>
      </c>
      <c r="F11" s="1" t="s">
        <v>338</v>
      </c>
      <c r="G11" s="1" t="s">
        <v>340</v>
      </c>
      <c r="H11" s="1" t="s">
        <v>341</v>
      </c>
      <c r="I11" s="1" t="s">
        <v>338</v>
      </c>
      <c r="J11" s="1" t="s">
        <v>138</v>
      </c>
      <c r="K11" s="1">
        <v>25.0</v>
      </c>
      <c r="L11" s="1">
        <v>50.0</v>
      </c>
      <c r="M11" s="1">
        <v>25.0</v>
      </c>
      <c r="N11" s="1">
        <v>0.0</v>
      </c>
      <c r="O11" s="1">
        <v>100.0</v>
      </c>
    </row>
    <row r="12">
      <c r="A12" s="1" t="s">
        <v>342</v>
      </c>
      <c r="B12" s="1" t="s">
        <v>123</v>
      </c>
      <c r="C12" s="1" t="s">
        <v>112</v>
      </c>
      <c r="D12" s="1" t="s">
        <v>343</v>
      </c>
      <c r="E12" s="1" t="s">
        <v>339</v>
      </c>
      <c r="F12" s="1" t="s">
        <v>338</v>
      </c>
      <c r="G12" s="1" t="s">
        <v>340</v>
      </c>
      <c r="H12" s="1" t="s">
        <v>344</v>
      </c>
      <c r="I12" s="1" t="s">
        <v>338</v>
      </c>
      <c r="J12" s="1" t="s">
        <v>129</v>
      </c>
      <c r="K12" s="1">
        <v>75.0</v>
      </c>
      <c r="L12" s="1">
        <v>100.0</v>
      </c>
      <c r="M12" s="1">
        <v>50.0</v>
      </c>
      <c r="N12" s="1">
        <v>0.0</v>
      </c>
      <c r="O12" s="1">
        <v>50.0</v>
      </c>
    </row>
    <row r="13">
      <c r="A13" s="1" t="s">
        <v>342</v>
      </c>
      <c r="B13" s="1" t="s">
        <v>170</v>
      </c>
      <c r="C13" s="1" t="s">
        <v>111</v>
      </c>
      <c r="D13" s="1" t="s">
        <v>345</v>
      </c>
      <c r="E13" s="1" t="s">
        <v>345</v>
      </c>
      <c r="F13" s="1" t="s">
        <v>346</v>
      </c>
      <c r="G13" s="1" t="s">
        <v>338</v>
      </c>
      <c r="H13" s="1" t="s">
        <v>341</v>
      </c>
      <c r="I13" s="1" t="s">
        <v>338</v>
      </c>
      <c r="J13" s="1" t="s">
        <v>129</v>
      </c>
      <c r="K13" s="1">
        <v>25.0</v>
      </c>
      <c r="L13" s="1">
        <v>50.0</v>
      </c>
      <c r="M13" s="1">
        <v>75.0</v>
      </c>
      <c r="N13" s="1">
        <v>50.0</v>
      </c>
      <c r="O13" s="1">
        <v>100.0</v>
      </c>
    </row>
    <row r="14">
      <c r="A14" s="1" t="s">
        <v>171</v>
      </c>
      <c r="B14" s="1" t="s">
        <v>144</v>
      </c>
      <c r="C14" s="1" t="s">
        <v>343</v>
      </c>
      <c r="D14" s="1" t="s">
        <v>146</v>
      </c>
      <c r="E14" s="1" t="s">
        <v>345</v>
      </c>
      <c r="F14" s="1" t="s">
        <v>347</v>
      </c>
      <c r="G14" s="1" t="s">
        <v>340</v>
      </c>
      <c r="H14" s="1" t="s">
        <v>344</v>
      </c>
      <c r="I14" s="1" t="s">
        <v>348</v>
      </c>
      <c r="J14" s="1" t="s">
        <v>129</v>
      </c>
      <c r="K14" s="1">
        <v>100.0</v>
      </c>
      <c r="L14" s="1">
        <v>75.0</v>
      </c>
      <c r="M14" s="1">
        <v>50.0</v>
      </c>
      <c r="N14" s="1">
        <v>25.0</v>
      </c>
      <c r="O14" s="1">
        <v>25.0</v>
      </c>
    </row>
    <row r="15">
      <c r="A15" s="1" t="s">
        <v>171</v>
      </c>
      <c r="B15" s="1" t="s">
        <v>162</v>
      </c>
      <c r="C15" s="1" t="s">
        <v>343</v>
      </c>
      <c r="D15" s="1" t="s">
        <v>113</v>
      </c>
      <c r="E15" s="1" t="s">
        <v>124</v>
      </c>
      <c r="F15" s="1" t="s">
        <v>347</v>
      </c>
      <c r="G15" s="1" t="s">
        <v>340</v>
      </c>
      <c r="H15" s="1" t="s">
        <v>344</v>
      </c>
      <c r="I15" s="1" t="s">
        <v>348</v>
      </c>
      <c r="J15" s="1" t="s">
        <v>106</v>
      </c>
      <c r="K15" s="1">
        <v>50.0</v>
      </c>
      <c r="L15" s="1">
        <v>50.0</v>
      </c>
      <c r="M15" s="1">
        <v>100.0</v>
      </c>
      <c r="N15" s="1">
        <v>100.0</v>
      </c>
      <c r="O15" s="1">
        <v>50.0</v>
      </c>
    </row>
    <row r="16">
      <c r="A16" s="1" t="s">
        <v>349</v>
      </c>
      <c r="B16" s="1" t="s">
        <v>158</v>
      </c>
      <c r="C16" s="1" t="s">
        <v>91</v>
      </c>
      <c r="E16" s="1" t="s">
        <v>339</v>
      </c>
      <c r="F16" s="1" t="s">
        <v>347</v>
      </c>
      <c r="G16" s="1" t="s">
        <v>340</v>
      </c>
      <c r="H16" s="1" t="s">
        <v>344</v>
      </c>
      <c r="I16" s="1" t="s">
        <v>348</v>
      </c>
      <c r="J16" s="1" t="s">
        <v>106</v>
      </c>
      <c r="K16" s="1">
        <v>50.0</v>
      </c>
      <c r="L16" s="1">
        <v>100.0</v>
      </c>
      <c r="M16" s="1">
        <v>50.0</v>
      </c>
      <c r="N16" s="1">
        <v>75.0</v>
      </c>
      <c r="O16" s="1">
        <v>25.0</v>
      </c>
    </row>
    <row r="17">
      <c r="A17" s="1" t="s">
        <v>349</v>
      </c>
      <c r="B17" s="1" t="s">
        <v>197</v>
      </c>
      <c r="C17" s="1" t="s">
        <v>113</v>
      </c>
      <c r="D17" s="1" t="s">
        <v>91</v>
      </c>
      <c r="E17" s="1" t="s">
        <v>339</v>
      </c>
      <c r="F17" s="1" t="s">
        <v>338</v>
      </c>
      <c r="G17" s="1" t="s">
        <v>340</v>
      </c>
      <c r="H17" s="1" t="s">
        <v>338</v>
      </c>
      <c r="I17" s="1" t="s">
        <v>338</v>
      </c>
      <c r="J17" s="1" t="s">
        <v>152</v>
      </c>
      <c r="K17" s="1">
        <v>25.0</v>
      </c>
      <c r="L17" s="1">
        <v>0.0</v>
      </c>
      <c r="M17" s="1">
        <v>100.0</v>
      </c>
      <c r="N17" s="1">
        <v>100.0</v>
      </c>
      <c r="O17" s="1">
        <v>75.0</v>
      </c>
    </row>
    <row r="18">
      <c r="A18" s="1" t="s">
        <v>350</v>
      </c>
      <c r="B18" s="1" t="s">
        <v>173</v>
      </c>
      <c r="C18" s="1" t="s">
        <v>110</v>
      </c>
      <c r="D18" s="1" t="s">
        <v>351</v>
      </c>
      <c r="E18" s="1" t="s">
        <v>339</v>
      </c>
      <c r="F18" s="1" t="s">
        <v>338</v>
      </c>
      <c r="G18" s="1" t="s">
        <v>338</v>
      </c>
      <c r="H18" s="1" t="s">
        <v>338</v>
      </c>
      <c r="I18" s="1" t="s">
        <v>338</v>
      </c>
      <c r="J18" s="1" t="s">
        <v>152</v>
      </c>
      <c r="K18" s="1">
        <v>75.0</v>
      </c>
      <c r="L18" s="1">
        <v>50.0</v>
      </c>
      <c r="M18" s="1">
        <v>0.0</v>
      </c>
      <c r="N18" s="1">
        <v>100.0</v>
      </c>
      <c r="O18" s="1">
        <v>0.0</v>
      </c>
    </row>
    <row r="19">
      <c r="A19" s="1" t="s">
        <v>350</v>
      </c>
      <c r="B19" s="1" t="s">
        <v>132</v>
      </c>
      <c r="C19" s="1" t="s">
        <v>134</v>
      </c>
      <c r="D19" s="1" t="s">
        <v>91</v>
      </c>
      <c r="E19" s="1" t="s">
        <v>336</v>
      </c>
      <c r="F19" s="1" t="s">
        <v>338</v>
      </c>
      <c r="G19" s="1" t="s">
        <v>340</v>
      </c>
      <c r="H19" s="1" t="s">
        <v>344</v>
      </c>
      <c r="I19" s="1" t="s">
        <v>348</v>
      </c>
      <c r="J19" s="1" t="s">
        <v>152</v>
      </c>
      <c r="K19" s="1">
        <v>100.0</v>
      </c>
      <c r="L19" s="1">
        <v>100.0</v>
      </c>
      <c r="M19" s="1">
        <v>25.0</v>
      </c>
      <c r="N19" s="1">
        <v>75.0</v>
      </c>
      <c r="O19" s="1">
        <v>25.0</v>
      </c>
    </row>
    <row r="20">
      <c r="A20" s="1" t="s">
        <v>350</v>
      </c>
      <c r="B20" s="1" t="s">
        <v>149</v>
      </c>
      <c r="C20" s="1" t="s">
        <v>110</v>
      </c>
      <c r="E20" s="1" t="s">
        <v>339</v>
      </c>
      <c r="F20" s="1" t="s">
        <v>346</v>
      </c>
      <c r="G20" s="1" t="s">
        <v>338</v>
      </c>
      <c r="H20" s="1" t="s">
        <v>341</v>
      </c>
      <c r="I20" s="1" t="s">
        <v>352</v>
      </c>
      <c r="J20" s="1" t="s">
        <v>106</v>
      </c>
      <c r="K20" s="1">
        <v>75.0</v>
      </c>
      <c r="L20" s="1">
        <v>50.0</v>
      </c>
      <c r="M20" s="1">
        <v>75.0</v>
      </c>
      <c r="N20" s="1">
        <v>75.0</v>
      </c>
      <c r="O20" s="1">
        <v>50.0</v>
      </c>
    </row>
    <row r="21">
      <c r="A21" s="1" t="s">
        <v>140</v>
      </c>
      <c r="C21" s="1" t="s">
        <v>345</v>
      </c>
      <c r="E21" s="1" t="s">
        <v>345</v>
      </c>
      <c r="F21" s="1" t="s">
        <v>346</v>
      </c>
      <c r="G21" s="1" t="s">
        <v>338</v>
      </c>
      <c r="H21" s="1" t="s">
        <v>341</v>
      </c>
      <c r="I21" s="1" t="s">
        <v>348</v>
      </c>
      <c r="J21" s="1" t="s">
        <v>152</v>
      </c>
    </row>
    <row r="22">
      <c r="A22" s="1" t="s">
        <v>353</v>
      </c>
    </row>
    <row r="24">
      <c r="J24" s="1" t="s">
        <v>354</v>
      </c>
      <c r="K24" s="1" t="s">
        <v>355</v>
      </c>
      <c r="L24" s="1" t="s">
        <v>356</v>
      </c>
      <c r="M24" s="1" t="s">
        <v>357</v>
      </c>
      <c r="N24" s="1" t="s">
        <v>358</v>
      </c>
      <c r="O24" s="1" t="s">
        <v>359</v>
      </c>
    </row>
    <row r="25">
      <c r="A25" s="83" t="s">
        <v>360</v>
      </c>
      <c r="F25" s="84" t="s">
        <v>361</v>
      </c>
    </row>
    <row r="26">
      <c r="A26" s="85" t="s">
        <v>362</v>
      </c>
      <c r="F26" s="86" t="s">
        <v>363</v>
      </c>
    </row>
    <row r="27">
      <c r="A27" s="87"/>
      <c r="B27" s="56" t="s">
        <v>364</v>
      </c>
      <c r="C27" s="87"/>
    </row>
    <row r="28">
      <c r="A28" s="87"/>
      <c r="B28" s="56" t="s">
        <v>365</v>
      </c>
      <c r="C28" s="87"/>
    </row>
    <row r="29">
      <c r="A29" s="87"/>
      <c r="B29" s="88" t="s">
        <v>366</v>
      </c>
      <c r="C29" s="87"/>
    </row>
    <row r="30">
      <c r="A30" s="87"/>
      <c r="B30" s="56" t="s">
        <v>367</v>
      </c>
      <c r="C30" s="87"/>
    </row>
    <row r="31">
      <c r="A31" s="87"/>
      <c r="B31" s="56" t="s">
        <v>368</v>
      </c>
      <c r="C31" s="87"/>
    </row>
    <row r="32">
      <c r="A32" s="87"/>
      <c r="B32" s="56" t="s">
        <v>369</v>
      </c>
      <c r="C32" s="87"/>
    </row>
    <row r="33">
      <c r="A33" s="87"/>
      <c r="B33" s="56"/>
      <c r="C33" s="87"/>
    </row>
    <row r="34">
      <c r="A34" s="89" t="s">
        <v>370</v>
      </c>
      <c r="B34" s="90" t="s">
        <v>371</v>
      </c>
      <c r="C34" s="87"/>
    </row>
    <row r="35">
      <c r="A35" s="91" t="s">
        <v>372</v>
      </c>
      <c r="B35" s="90" t="s">
        <v>373</v>
      </c>
      <c r="C35" s="87"/>
    </row>
  </sheetData>
  <hyperlinks>
    <hyperlink r:id="rId1" ref="F26"/>
  </hyperlinks>
  <drawing r:id="rId2"/>
</worksheet>
</file>