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\PlanisphereTest\Documents\"/>
    </mc:Choice>
  </mc:AlternateContent>
  <xr:revisionPtr revIDLastSave="0" documentId="13_ncr:40009_{A2A2F573-6A79-4122-A74C-7EB8FFAA0B05}" xr6:coauthVersionLast="47" xr6:coauthVersionMax="47" xr10:uidLastSave="{00000000-0000-0000-0000-000000000000}"/>
  <bookViews>
    <workbookView xWindow="-108" yWindow="-108" windowWidth="23256" windowHeight="12576" activeTab="1"/>
  </bookViews>
  <sheets>
    <sheet name="a" sheetId="1" r:id="rId1"/>
    <sheet name="a2" sheetId="5" r:id="rId2"/>
    <sheet name="WeekEndTable" sheetId="2" r:id="rId3"/>
    <sheet name="PlanBillTable" sheetId="3" r:id="rId4"/>
    <sheet name="UserType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90" i="1" l="1" a="1"/>
  <c r="N90" i="1" s="1"/>
  <c r="N89" i="1"/>
  <c r="N89" i="1" a="1"/>
  <c r="N88" i="1" a="1"/>
  <c r="N88" i="1" s="1"/>
  <c r="N87" i="1"/>
  <c r="N87" i="1" a="1"/>
  <c r="N86" i="1" a="1"/>
  <c r="N86" i="1" s="1"/>
  <c r="N85" i="1" a="1"/>
  <c r="N85" i="1" s="1"/>
  <c r="N84" i="1" a="1"/>
  <c r="N84" i="1" s="1"/>
  <c r="N83" i="1"/>
  <c r="N83" i="1" a="1"/>
  <c r="N82" i="1" a="1"/>
  <c r="N82" i="1" s="1"/>
  <c r="N81" i="1"/>
  <c r="N81" i="1" a="1"/>
  <c r="N80" i="1" a="1"/>
  <c r="N80" i="1" s="1"/>
  <c r="N79" i="1" a="1"/>
  <c r="N79" i="1" s="1"/>
  <c r="N78" i="1" a="1"/>
  <c r="N78" i="1" s="1"/>
  <c r="N77" i="1" a="1"/>
  <c r="N77" i="1" s="1"/>
  <c r="N76" i="1" a="1"/>
  <c r="N76" i="1" s="1"/>
  <c r="N75" i="1"/>
  <c r="N75" i="1" a="1"/>
  <c r="N74" i="1" a="1"/>
  <c r="N74" i="1" s="1"/>
  <c r="N73" i="1"/>
  <c r="N73" i="1" a="1"/>
  <c r="N72" i="1" a="1"/>
  <c r="N72" i="1" s="1"/>
  <c r="N71" i="1" a="1"/>
  <c r="N71" i="1" s="1"/>
  <c r="N70" i="1" a="1"/>
  <c r="N70" i="1" s="1"/>
  <c r="N69" i="1" a="1"/>
  <c r="N69" i="1" s="1"/>
  <c r="N68" i="1" a="1"/>
  <c r="N68" i="1" s="1"/>
  <c r="N67" i="1"/>
  <c r="N67" i="1" a="1"/>
  <c r="N66" i="1" a="1"/>
  <c r="N66" i="1" s="1"/>
  <c r="N65" i="1"/>
  <c r="N65" i="1" a="1"/>
  <c r="N64" i="1" a="1"/>
  <c r="N64" i="1" s="1"/>
  <c r="N63" i="1" a="1"/>
  <c r="N63" i="1" s="1"/>
  <c r="N62" i="1" a="1"/>
  <c r="N62" i="1" s="1"/>
  <c r="N61" i="1" a="1"/>
  <c r="N61" i="1" s="1"/>
  <c r="N60" i="1" a="1"/>
  <c r="N60" i="1" s="1"/>
  <c r="N59" i="1" a="1"/>
  <c r="N59" i="1" s="1"/>
  <c r="N58" i="1" a="1"/>
  <c r="N58" i="1" s="1"/>
  <c r="N57" i="1"/>
  <c r="N57" i="1" a="1"/>
  <c r="N56" i="1" a="1"/>
  <c r="N56" i="1" s="1"/>
  <c r="N55" i="1" a="1"/>
  <c r="N55" i="1" s="1"/>
  <c r="N54" i="1" a="1"/>
  <c r="N54" i="1" s="1"/>
  <c r="N53" i="1" a="1"/>
  <c r="N53" i="1" s="1"/>
  <c r="N52" i="1" a="1"/>
  <c r="N52" i="1" s="1"/>
  <c r="N51" i="1" a="1"/>
  <c r="N51" i="1" s="1"/>
  <c r="N50" i="1" a="1"/>
  <c r="N50" i="1" s="1"/>
  <c r="N49" i="1"/>
  <c r="N49" i="1" a="1"/>
  <c r="N48" i="1" a="1"/>
  <c r="N48" i="1" s="1"/>
  <c r="N47" i="1" a="1"/>
  <c r="N47" i="1" s="1"/>
  <c r="N46" i="1" a="1"/>
  <c r="N46" i="1" s="1"/>
  <c r="N45" i="1" a="1"/>
  <c r="N45" i="1" s="1"/>
  <c r="N44" i="1" a="1"/>
  <c r="N44" i="1" s="1"/>
  <c r="N43" i="1" a="1"/>
  <c r="N43" i="1" s="1"/>
  <c r="N42" i="1" a="1"/>
  <c r="N42" i="1" s="1"/>
  <c r="N41" i="1"/>
  <c r="N41" i="1" a="1"/>
  <c r="N40" i="1" a="1"/>
  <c r="N40" i="1" s="1"/>
  <c r="N39" i="1" a="1"/>
  <c r="N39" i="1" s="1"/>
  <c r="N38" i="1" a="1"/>
  <c r="N38" i="1" s="1"/>
  <c r="N37" i="1" a="1"/>
  <c r="N37" i="1" s="1"/>
  <c r="N36" i="1" a="1"/>
  <c r="N36" i="1" s="1"/>
  <c r="N35" i="1" a="1"/>
  <c r="N35" i="1" s="1"/>
  <c r="N34" i="1" a="1"/>
  <c r="N34" i="1" s="1"/>
  <c r="N33" i="1"/>
  <c r="N33" i="1" a="1"/>
  <c r="N32" i="1" a="1"/>
  <c r="N32" i="1" s="1"/>
  <c r="N31" i="1" a="1"/>
  <c r="N31" i="1" s="1"/>
  <c r="N30" i="1" a="1"/>
  <c r="N30" i="1" s="1"/>
  <c r="N29" i="1" a="1"/>
  <c r="N29" i="1" s="1"/>
  <c r="N28" i="1" a="1"/>
  <c r="N28" i="1" s="1"/>
  <c r="N27" i="1" a="1"/>
  <c r="N27" i="1" s="1"/>
  <c r="N26" i="1" a="1"/>
  <c r="N26" i="1" s="1"/>
  <c r="N25" i="1" a="1"/>
  <c r="N25" i="1" s="1"/>
  <c r="N24" i="1" a="1"/>
  <c r="N24" i="1" s="1"/>
  <c r="N23" i="1" a="1"/>
  <c r="N23" i="1" s="1"/>
  <c r="N22" i="1" a="1"/>
  <c r="N22" i="1" s="1"/>
  <c r="N21" i="1" a="1"/>
  <c r="N21" i="1" s="1"/>
  <c r="N20" i="1" a="1"/>
  <c r="N20" i="1" s="1"/>
  <c r="N19" i="1" a="1"/>
  <c r="N19" i="1" s="1"/>
  <c r="N18" i="1" a="1"/>
  <c r="N18" i="1" s="1"/>
  <c r="N17" i="1" a="1"/>
  <c r="N17" i="1" s="1"/>
  <c r="N16" i="1" a="1"/>
  <c r="N16" i="1" s="1"/>
  <c r="N15" i="1" a="1"/>
  <c r="N15" i="1" s="1"/>
  <c r="N14" i="1" a="1"/>
  <c r="N14" i="1" s="1"/>
  <c r="N13" i="1" a="1"/>
  <c r="N13" i="1" s="1"/>
  <c r="N12" i="1" a="1"/>
  <c r="N12" i="1" s="1"/>
  <c r="N11" i="1" a="1"/>
  <c r="N11" i="1" s="1"/>
  <c r="N10" i="1" a="1"/>
  <c r="N10" i="1" s="1"/>
  <c r="N9" i="1" a="1"/>
  <c r="N9" i="1" s="1"/>
  <c r="AA90" i="1" a="1"/>
  <c r="AA90" i="1" s="1"/>
  <c r="Z90" i="1" a="1"/>
  <c r="Z90" i="1" s="1"/>
  <c r="X90" i="1"/>
  <c r="W90" i="1"/>
  <c r="V90" i="1"/>
  <c r="U90" i="1"/>
  <c r="T90" i="1"/>
  <c r="S90" i="1" a="1"/>
  <c r="S90" i="1" s="1"/>
  <c r="AA89" i="1" a="1"/>
  <c r="AA89" i="1" s="1"/>
  <c r="Z89" i="1" a="1"/>
  <c r="Z89" i="1" s="1"/>
  <c r="X89" i="1"/>
  <c r="W89" i="1"/>
  <c r="V89" i="1"/>
  <c r="U89" i="1"/>
  <c r="T89" i="1"/>
  <c r="S89" i="1" a="1"/>
  <c r="S89" i="1" s="1"/>
  <c r="AA88" i="1" a="1"/>
  <c r="AA88" i="1" s="1"/>
  <c r="Z88" i="1" a="1"/>
  <c r="Z88" i="1" s="1"/>
  <c r="X88" i="1"/>
  <c r="W88" i="1"/>
  <c r="V88" i="1"/>
  <c r="U88" i="1"/>
  <c r="T88" i="1"/>
  <c r="S88" i="1" a="1"/>
  <c r="S88" i="1" s="1"/>
  <c r="R88" i="1" s="1"/>
  <c r="AA87" i="1" a="1"/>
  <c r="AA87" i="1" s="1"/>
  <c r="Z87" i="1" a="1"/>
  <c r="Z87" i="1" s="1"/>
  <c r="X87" i="1"/>
  <c r="W87" i="1"/>
  <c r="V87" i="1"/>
  <c r="U87" i="1"/>
  <c r="T87" i="1"/>
  <c r="S87" i="1" a="1"/>
  <c r="S87" i="1" s="1"/>
  <c r="AA86" i="1" a="1"/>
  <c r="AA86" i="1" s="1"/>
  <c r="Z86" i="1" a="1"/>
  <c r="Z86" i="1" s="1"/>
  <c r="X86" i="1"/>
  <c r="W86" i="1"/>
  <c r="V86" i="1"/>
  <c r="U86" i="1"/>
  <c r="T86" i="1"/>
  <c r="S86" i="1" a="1"/>
  <c r="S86" i="1" s="1"/>
  <c r="R86" i="1" s="1"/>
  <c r="AA85" i="1" a="1"/>
  <c r="AA85" i="1" s="1"/>
  <c r="Z85" i="1" a="1"/>
  <c r="Z85" i="1" s="1"/>
  <c r="X85" i="1"/>
  <c r="W85" i="1"/>
  <c r="V85" i="1"/>
  <c r="U85" i="1"/>
  <c r="T85" i="1"/>
  <c r="S85" i="1" a="1"/>
  <c r="S85" i="1" s="1"/>
  <c r="AA84" i="1" a="1"/>
  <c r="AA84" i="1" s="1"/>
  <c r="Z84" i="1" a="1"/>
  <c r="Z84" i="1" s="1"/>
  <c r="X84" i="1"/>
  <c r="W84" i="1"/>
  <c r="V84" i="1"/>
  <c r="U84" i="1"/>
  <c r="T84" i="1"/>
  <c r="AD84" i="1" s="1"/>
  <c r="S84" i="1" a="1"/>
  <c r="S84" i="1" s="1"/>
  <c r="AA83" i="1" a="1"/>
  <c r="AA83" i="1" s="1"/>
  <c r="AC83" i="1" s="1"/>
  <c r="Z83" i="1" a="1"/>
  <c r="Z83" i="1" s="1"/>
  <c r="X83" i="1"/>
  <c r="W83" i="1"/>
  <c r="V83" i="1"/>
  <c r="U83" i="1"/>
  <c r="T83" i="1"/>
  <c r="S83" i="1" a="1"/>
  <c r="S83" i="1" s="1"/>
  <c r="AA82" i="1" a="1"/>
  <c r="AA82" i="1" s="1"/>
  <c r="Z82" i="1" a="1"/>
  <c r="Z82" i="1" s="1"/>
  <c r="X82" i="1"/>
  <c r="W82" i="1"/>
  <c r="V82" i="1"/>
  <c r="U82" i="1"/>
  <c r="T82" i="1"/>
  <c r="S82" i="1" a="1"/>
  <c r="S82" i="1" s="1"/>
  <c r="R82" i="1" s="1"/>
  <c r="AA81" i="1" a="1"/>
  <c r="AA81" i="1" s="1"/>
  <c r="AC81" i="1" s="1"/>
  <c r="Z81" i="1" a="1"/>
  <c r="Z81" i="1" s="1"/>
  <c r="X81" i="1"/>
  <c r="W81" i="1"/>
  <c r="V81" i="1"/>
  <c r="U81" i="1"/>
  <c r="T81" i="1"/>
  <c r="S81" i="1" a="1"/>
  <c r="S81" i="1" s="1"/>
  <c r="AA80" i="1" a="1"/>
  <c r="AA80" i="1" s="1"/>
  <c r="Z80" i="1" a="1"/>
  <c r="Z80" i="1" s="1"/>
  <c r="X80" i="1"/>
  <c r="W80" i="1"/>
  <c r="V80" i="1"/>
  <c r="U80" i="1"/>
  <c r="T80" i="1"/>
  <c r="AD80" i="1" s="1"/>
  <c r="S80" i="1" a="1"/>
  <c r="S80" i="1" s="1"/>
  <c r="AA79" i="1" a="1"/>
  <c r="AA79" i="1" s="1"/>
  <c r="AC79" i="1" s="1"/>
  <c r="Z79" i="1" a="1"/>
  <c r="Z79" i="1" s="1"/>
  <c r="X79" i="1"/>
  <c r="W79" i="1"/>
  <c r="V79" i="1"/>
  <c r="U79" i="1"/>
  <c r="T79" i="1"/>
  <c r="AD79" i="1" s="1"/>
  <c r="S79" i="1" a="1"/>
  <c r="S79" i="1" s="1"/>
  <c r="AA78" i="1" a="1"/>
  <c r="AA78" i="1" s="1"/>
  <c r="Z78" i="1" a="1"/>
  <c r="Z78" i="1" s="1"/>
  <c r="X78" i="1"/>
  <c r="W78" i="1"/>
  <c r="V78" i="1"/>
  <c r="U78" i="1"/>
  <c r="AD78" i="1" s="1"/>
  <c r="T78" i="1"/>
  <c r="S78" i="1" a="1"/>
  <c r="S78" i="1" s="1"/>
  <c r="AA77" i="1" a="1"/>
  <c r="AA77" i="1" s="1"/>
  <c r="Z77" i="1" a="1"/>
  <c r="Z77" i="1" s="1"/>
  <c r="X77" i="1"/>
  <c r="W77" i="1"/>
  <c r="V77" i="1"/>
  <c r="U77" i="1"/>
  <c r="T77" i="1"/>
  <c r="S77" i="1" a="1"/>
  <c r="S77" i="1" s="1"/>
  <c r="R77" i="1" s="1"/>
  <c r="AA76" i="1" a="1"/>
  <c r="AA76" i="1" s="1"/>
  <c r="Z76" i="1" a="1"/>
  <c r="Z76" i="1" s="1"/>
  <c r="X76" i="1"/>
  <c r="W76" i="1"/>
  <c r="V76" i="1"/>
  <c r="U76" i="1"/>
  <c r="T76" i="1"/>
  <c r="S76" i="1" a="1"/>
  <c r="S76" i="1" s="1"/>
  <c r="R76" i="1" s="1"/>
  <c r="AA75" i="1" a="1"/>
  <c r="AA75" i="1" s="1"/>
  <c r="Z75" i="1" a="1"/>
  <c r="Z75" i="1" s="1"/>
  <c r="X75" i="1"/>
  <c r="W75" i="1"/>
  <c r="V75" i="1"/>
  <c r="U75" i="1"/>
  <c r="T75" i="1"/>
  <c r="S75" i="1" a="1"/>
  <c r="S75" i="1" s="1"/>
  <c r="AA74" i="1" a="1"/>
  <c r="AA74" i="1" s="1"/>
  <c r="Z74" i="1" a="1"/>
  <c r="Z74" i="1" s="1"/>
  <c r="X74" i="1"/>
  <c r="W74" i="1"/>
  <c r="V74" i="1"/>
  <c r="U74" i="1"/>
  <c r="T74" i="1"/>
  <c r="S74" i="1" a="1"/>
  <c r="S74" i="1" s="1"/>
  <c r="AA73" i="1" a="1"/>
  <c r="AA73" i="1" s="1"/>
  <c r="Z73" i="1" a="1"/>
  <c r="Z73" i="1" s="1"/>
  <c r="X73" i="1"/>
  <c r="W73" i="1"/>
  <c r="V73" i="1"/>
  <c r="U73" i="1"/>
  <c r="T73" i="1"/>
  <c r="S73" i="1" a="1"/>
  <c r="S73" i="1" s="1"/>
  <c r="AA72" i="1" a="1"/>
  <c r="AA72" i="1" s="1"/>
  <c r="Z72" i="1" a="1"/>
  <c r="Z72" i="1" s="1"/>
  <c r="X72" i="1"/>
  <c r="W72" i="1"/>
  <c r="V72" i="1"/>
  <c r="U72" i="1"/>
  <c r="T72" i="1"/>
  <c r="S72" i="1" a="1"/>
  <c r="S72" i="1" s="1"/>
  <c r="R72" i="1" s="1"/>
  <c r="AA71" i="1" a="1"/>
  <c r="AA71" i="1" s="1"/>
  <c r="Z71" i="1" a="1"/>
  <c r="Z71" i="1" s="1"/>
  <c r="X71" i="1"/>
  <c r="W71" i="1"/>
  <c r="V71" i="1"/>
  <c r="U71" i="1"/>
  <c r="T71" i="1"/>
  <c r="S71" i="1" a="1"/>
  <c r="S71" i="1" s="1"/>
  <c r="AA70" i="1" a="1"/>
  <c r="AA70" i="1" s="1"/>
  <c r="Z70" i="1" a="1"/>
  <c r="Z70" i="1" s="1"/>
  <c r="X70" i="1"/>
  <c r="W70" i="1"/>
  <c r="V70" i="1"/>
  <c r="U70" i="1"/>
  <c r="T70" i="1"/>
  <c r="S70" i="1" a="1"/>
  <c r="S70" i="1" s="1"/>
  <c r="R70" i="1" s="1"/>
  <c r="AA69" i="1" a="1"/>
  <c r="AA69" i="1" s="1"/>
  <c r="Z69" i="1" a="1"/>
  <c r="Z69" i="1" s="1"/>
  <c r="X69" i="1"/>
  <c r="W69" i="1"/>
  <c r="V69" i="1"/>
  <c r="U69" i="1"/>
  <c r="T69" i="1"/>
  <c r="S69" i="1" a="1"/>
  <c r="S69" i="1" s="1"/>
  <c r="AA68" i="1" a="1"/>
  <c r="AA68" i="1" s="1"/>
  <c r="Z68" i="1" a="1"/>
  <c r="Z68" i="1" s="1"/>
  <c r="X68" i="1"/>
  <c r="W68" i="1"/>
  <c r="V68" i="1"/>
  <c r="U68" i="1"/>
  <c r="T68" i="1"/>
  <c r="S68" i="1" a="1"/>
  <c r="S68" i="1" s="1"/>
  <c r="R68" i="1" s="1"/>
  <c r="AA67" i="1" a="1"/>
  <c r="AA67" i="1" s="1"/>
  <c r="Z67" i="1" a="1"/>
  <c r="Z67" i="1" s="1"/>
  <c r="X67" i="1"/>
  <c r="W67" i="1"/>
  <c r="V67" i="1"/>
  <c r="U67" i="1"/>
  <c r="T67" i="1"/>
  <c r="S67" i="1" a="1"/>
  <c r="S67" i="1" s="1"/>
  <c r="AA66" i="1" a="1"/>
  <c r="AA66" i="1" s="1"/>
  <c r="Z66" i="1" a="1"/>
  <c r="Z66" i="1" s="1"/>
  <c r="X66" i="1"/>
  <c r="W66" i="1"/>
  <c r="V66" i="1"/>
  <c r="U66" i="1"/>
  <c r="T66" i="1"/>
  <c r="S66" i="1" a="1"/>
  <c r="S66" i="1" s="1"/>
  <c r="AA65" i="1" a="1"/>
  <c r="AA65" i="1" s="1"/>
  <c r="AC65" i="1" s="1"/>
  <c r="Z65" i="1" a="1"/>
  <c r="Z65" i="1" s="1"/>
  <c r="X65" i="1"/>
  <c r="W65" i="1"/>
  <c r="V65" i="1"/>
  <c r="U65" i="1"/>
  <c r="T65" i="1"/>
  <c r="S65" i="1" a="1"/>
  <c r="S65" i="1" s="1"/>
  <c r="AA64" i="1" a="1"/>
  <c r="AA64" i="1" s="1"/>
  <c r="AC64" i="1" s="1"/>
  <c r="Z64" i="1" a="1"/>
  <c r="Z64" i="1" s="1"/>
  <c r="X64" i="1"/>
  <c r="W64" i="1"/>
  <c r="V64" i="1"/>
  <c r="U64" i="1"/>
  <c r="T64" i="1"/>
  <c r="S64" i="1" a="1"/>
  <c r="S64" i="1" s="1"/>
  <c r="AA63" i="1"/>
  <c r="AA63" i="1" a="1"/>
  <c r="Z63" i="1" a="1"/>
  <c r="Z63" i="1" s="1"/>
  <c r="X63" i="1"/>
  <c r="W63" i="1"/>
  <c r="V63" i="1"/>
  <c r="U63" i="1"/>
  <c r="T63" i="1"/>
  <c r="S63" i="1" a="1"/>
  <c r="S63" i="1" s="1"/>
  <c r="R63" i="1" s="1"/>
  <c r="AA62" i="1" a="1"/>
  <c r="AA62" i="1" s="1"/>
  <c r="AC62" i="1" s="1"/>
  <c r="Z62" i="1" a="1"/>
  <c r="Z62" i="1" s="1"/>
  <c r="X62" i="1"/>
  <c r="W62" i="1"/>
  <c r="V62" i="1"/>
  <c r="U62" i="1"/>
  <c r="T62" i="1"/>
  <c r="R62" i="1" s="1"/>
  <c r="AB62" i="1" s="1"/>
  <c r="S62" i="1" a="1"/>
  <c r="S62" i="1" s="1"/>
  <c r="AA61" i="1" a="1"/>
  <c r="AA61" i="1" s="1"/>
  <c r="Z61" i="1" a="1"/>
  <c r="Z61" i="1" s="1"/>
  <c r="X61" i="1"/>
  <c r="W61" i="1"/>
  <c r="V61" i="1"/>
  <c r="U61" i="1"/>
  <c r="T61" i="1"/>
  <c r="S61" i="1" a="1"/>
  <c r="S61" i="1" s="1"/>
  <c r="AA60" i="1" a="1"/>
  <c r="AA60" i="1" s="1"/>
  <c r="Z60" i="1" a="1"/>
  <c r="Z60" i="1" s="1"/>
  <c r="X60" i="1"/>
  <c r="W60" i="1"/>
  <c r="V60" i="1"/>
  <c r="U60" i="1"/>
  <c r="T60" i="1"/>
  <c r="R60" i="1" s="1"/>
  <c r="S60" i="1" a="1"/>
  <c r="S60" i="1" s="1"/>
  <c r="AA59" i="1" a="1"/>
  <c r="AA59" i="1" s="1"/>
  <c r="Z59" i="1" a="1"/>
  <c r="Z59" i="1" s="1"/>
  <c r="X59" i="1"/>
  <c r="W59" i="1"/>
  <c r="V59" i="1"/>
  <c r="U59" i="1"/>
  <c r="T59" i="1"/>
  <c r="S59" i="1" a="1"/>
  <c r="S59" i="1" s="1"/>
  <c r="AA58" i="1" a="1"/>
  <c r="AA58" i="1" s="1"/>
  <c r="Z58" i="1" a="1"/>
  <c r="Z58" i="1" s="1"/>
  <c r="X58" i="1"/>
  <c r="W58" i="1"/>
  <c r="V58" i="1"/>
  <c r="U58" i="1"/>
  <c r="T58" i="1"/>
  <c r="S58" i="1" a="1"/>
  <c r="S58" i="1" s="1"/>
  <c r="AA57" i="1" a="1"/>
  <c r="AA57" i="1" s="1"/>
  <c r="Z57" i="1" a="1"/>
  <c r="Z57" i="1" s="1"/>
  <c r="X57" i="1"/>
  <c r="W57" i="1"/>
  <c r="V57" i="1"/>
  <c r="U57" i="1"/>
  <c r="T57" i="1"/>
  <c r="S57" i="1" a="1"/>
  <c r="S57" i="1" s="1"/>
  <c r="AA56" i="1" a="1"/>
  <c r="AA56" i="1" s="1"/>
  <c r="Z56" i="1" a="1"/>
  <c r="Z56" i="1" s="1"/>
  <c r="X56" i="1"/>
  <c r="W56" i="1"/>
  <c r="V56" i="1"/>
  <c r="U56" i="1"/>
  <c r="T56" i="1"/>
  <c r="S56" i="1" a="1"/>
  <c r="S56" i="1" s="1"/>
  <c r="R56" i="1" s="1"/>
  <c r="AA55" i="1" a="1"/>
  <c r="AA55" i="1" s="1"/>
  <c r="Z55" i="1" a="1"/>
  <c r="Z55" i="1" s="1"/>
  <c r="X55" i="1"/>
  <c r="W55" i="1"/>
  <c r="V55" i="1"/>
  <c r="U55" i="1"/>
  <c r="T55" i="1"/>
  <c r="S55" i="1" a="1"/>
  <c r="S55" i="1" s="1"/>
  <c r="AA54" i="1" a="1"/>
  <c r="AA54" i="1" s="1"/>
  <c r="Z54" i="1" a="1"/>
  <c r="Z54" i="1" s="1"/>
  <c r="X54" i="1"/>
  <c r="W54" i="1"/>
  <c r="V54" i="1"/>
  <c r="U54" i="1"/>
  <c r="AD54" i="1" s="1"/>
  <c r="T54" i="1"/>
  <c r="S54" i="1" a="1"/>
  <c r="S54" i="1" s="1"/>
  <c r="R54" i="1" s="1"/>
  <c r="AA53" i="1" a="1"/>
  <c r="AA53" i="1" s="1"/>
  <c r="Z53" i="1" a="1"/>
  <c r="Z53" i="1" s="1"/>
  <c r="X53" i="1"/>
  <c r="W53" i="1"/>
  <c r="V53" i="1"/>
  <c r="U53" i="1"/>
  <c r="T53" i="1"/>
  <c r="S53" i="1" a="1"/>
  <c r="S53" i="1" s="1"/>
  <c r="AA52" i="1" a="1"/>
  <c r="AA52" i="1" s="1"/>
  <c r="Z52" i="1" a="1"/>
  <c r="Z52" i="1" s="1"/>
  <c r="X52" i="1"/>
  <c r="W52" i="1"/>
  <c r="V52" i="1"/>
  <c r="U52" i="1"/>
  <c r="AD52" i="1" s="1"/>
  <c r="T52" i="1"/>
  <c r="S52" i="1" a="1"/>
  <c r="S52" i="1" s="1"/>
  <c r="R52" i="1" s="1"/>
  <c r="AA51" i="1" a="1"/>
  <c r="AA51" i="1" s="1"/>
  <c r="Z51" i="1" a="1"/>
  <c r="Z51" i="1" s="1"/>
  <c r="X51" i="1"/>
  <c r="W51" i="1"/>
  <c r="V51" i="1"/>
  <c r="U51" i="1"/>
  <c r="T51" i="1"/>
  <c r="S51" i="1" a="1"/>
  <c r="S51" i="1" s="1"/>
  <c r="R51" i="1" s="1"/>
  <c r="AB51" i="1" s="1"/>
  <c r="AA50" i="1" a="1"/>
  <c r="AA50" i="1" s="1"/>
  <c r="Z50" i="1" a="1"/>
  <c r="Z50" i="1" s="1"/>
  <c r="X50" i="1"/>
  <c r="W50" i="1"/>
  <c r="V50" i="1"/>
  <c r="U50" i="1"/>
  <c r="T50" i="1"/>
  <c r="R50" i="1" s="1"/>
  <c r="S50" i="1" a="1"/>
  <c r="S50" i="1" s="1"/>
  <c r="AA49" i="1" a="1"/>
  <c r="AA49" i="1" s="1"/>
  <c r="Z49" i="1" a="1"/>
  <c r="Z49" i="1" s="1"/>
  <c r="X49" i="1"/>
  <c r="W49" i="1"/>
  <c r="V49" i="1"/>
  <c r="U49" i="1"/>
  <c r="T49" i="1"/>
  <c r="S49" i="1" a="1"/>
  <c r="S49" i="1" s="1"/>
  <c r="AA48" i="1" a="1"/>
  <c r="AA48" i="1" s="1"/>
  <c r="AC48" i="1" s="1"/>
  <c r="Z48" i="1" a="1"/>
  <c r="Z48" i="1" s="1"/>
  <c r="X48" i="1"/>
  <c r="W48" i="1"/>
  <c r="V48" i="1"/>
  <c r="U48" i="1"/>
  <c r="T48" i="1"/>
  <c r="S48" i="1" a="1"/>
  <c r="S48" i="1" s="1"/>
  <c r="AA47" i="1" a="1"/>
  <c r="AA47" i="1" s="1"/>
  <c r="Z47" i="1" a="1"/>
  <c r="Z47" i="1" s="1"/>
  <c r="X47" i="1"/>
  <c r="W47" i="1"/>
  <c r="V47" i="1"/>
  <c r="U47" i="1"/>
  <c r="T47" i="1"/>
  <c r="S47" i="1" a="1"/>
  <c r="S47" i="1" s="1"/>
  <c r="R47" i="1" s="1"/>
  <c r="AA46" i="1" a="1"/>
  <c r="AA46" i="1" s="1"/>
  <c r="Z46" i="1" a="1"/>
  <c r="Z46" i="1" s="1"/>
  <c r="X46" i="1"/>
  <c r="W46" i="1"/>
  <c r="V46" i="1"/>
  <c r="U46" i="1"/>
  <c r="T46" i="1"/>
  <c r="S46" i="1" a="1"/>
  <c r="S46" i="1" s="1"/>
  <c r="R46" i="1" s="1"/>
  <c r="AA45" i="1" a="1"/>
  <c r="AA45" i="1" s="1"/>
  <c r="Z45" i="1" a="1"/>
  <c r="Z45" i="1" s="1"/>
  <c r="X45" i="1"/>
  <c r="W45" i="1"/>
  <c r="V45" i="1"/>
  <c r="U45" i="1"/>
  <c r="T45" i="1"/>
  <c r="S45" i="1" a="1"/>
  <c r="S45" i="1" s="1"/>
  <c r="R45" i="1" s="1"/>
  <c r="AA44" i="1" a="1"/>
  <c r="AA44" i="1" s="1"/>
  <c r="Z44" i="1" a="1"/>
  <c r="Z44" i="1" s="1"/>
  <c r="X44" i="1"/>
  <c r="W44" i="1"/>
  <c r="V44" i="1"/>
  <c r="U44" i="1"/>
  <c r="T44" i="1"/>
  <c r="S44" i="1" a="1"/>
  <c r="S44" i="1" s="1"/>
  <c r="AA43" i="1"/>
  <c r="AA43" i="1" a="1"/>
  <c r="Z43" i="1" a="1"/>
  <c r="Z43" i="1" s="1"/>
  <c r="X43" i="1"/>
  <c r="W43" i="1"/>
  <c r="V43" i="1"/>
  <c r="U43" i="1"/>
  <c r="T43" i="1"/>
  <c r="S43" i="1" a="1"/>
  <c r="S43" i="1" s="1"/>
  <c r="AC43" i="1" s="1"/>
  <c r="AA42" i="1" a="1"/>
  <c r="AA42" i="1" s="1"/>
  <c r="Z42" i="1" a="1"/>
  <c r="Z42" i="1" s="1"/>
  <c r="X42" i="1"/>
  <c r="W42" i="1"/>
  <c r="V42" i="1"/>
  <c r="U42" i="1"/>
  <c r="T42" i="1"/>
  <c r="S42" i="1" a="1"/>
  <c r="S42" i="1" s="1"/>
  <c r="AA41" i="1" a="1"/>
  <c r="AA41" i="1" s="1"/>
  <c r="Z41" i="1" a="1"/>
  <c r="Z41" i="1" s="1"/>
  <c r="X41" i="1"/>
  <c r="W41" i="1"/>
  <c r="V41" i="1"/>
  <c r="U41" i="1"/>
  <c r="T41" i="1"/>
  <c r="S41" i="1" a="1"/>
  <c r="S41" i="1" s="1"/>
  <c r="R41" i="1" s="1"/>
  <c r="AA40" i="1" a="1"/>
  <c r="AA40" i="1" s="1"/>
  <c r="Z40" i="1" a="1"/>
  <c r="Z40" i="1" s="1"/>
  <c r="X40" i="1"/>
  <c r="W40" i="1"/>
  <c r="V40" i="1"/>
  <c r="U40" i="1"/>
  <c r="T40" i="1"/>
  <c r="S40" i="1" a="1"/>
  <c r="S40" i="1" s="1"/>
  <c r="AA39" i="1" a="1"/>
  <c r="AA39" i="1" s="1"/>
  <c r="Z39" i="1" a="1"/>
  <c r="Z39" i="1" s="1"/>
  <c r="X39" i="1"/>
  <c r="W39" i="1"/>
  <c r="V39" i="1"/>
  <c r="U39" i="1"/>
  <c r="T39" i="1"/>
  <c r="S39" i="1" a="1"/>
  <c r="S39" i="1" s="1"/>
  <c r="AA38" i="1" a="1"/>
  <c r="AA38" i="1" s="1"/>
  <c r="Z38" i="1" a="1"/>
  <c r="Z38" i="1" s="1"/>
  <c r="X38" i="1"/>
  <c r="W38" i="1"/>
  <c r="V38" i="1"/>
  <c r="U38" i="1"/>
  <c r="T38" i="1"/>
  <c r="S38" i="1" a="1"/>
  <c r="S38" i="1" s="1"/>
  <c r="AA37" i="1" a="1"/>
  <c r="AA37" i="1" s="1"/>
  <c r="Z37" i="1" a="1"/>
  <c r="Z37" i="1" s="1"/>
  <c r="X37" i="1"/>
  <c r="W37" i="1"/>
  <c r="V37" i="1"/>
  <c r="U37" i="1"/>
  <c r="T37" i="1"/>
  <c r="S37" i="1" a="1"/>
  <c r="S37" i="1" s="1"/>
  <c r="AA36" i="1" a="1"/>
  <c r="AA36" i="1" s="1"/>
  <c r="Z36" i="1" a="1"/>
  <c r="Z36" i="1" s="1"/>
  <c r="X36" i="1"/>
  <c r="W36" i="1"/>
  <c r="V36" i="1"/>
  <c r="U36" i="1"/>
  <c r="T36" i="1"/>
  <c r="AD36" i="1" s="1"/>
  <c r="S36" i="1" a="1"/>
  <c r="S36" i="1" s="1"/>
  <c r="AA35" i="1" a="1"/>
  <c r="AA35" i="1" s="1"/>
  <c r="Z35" i="1" a="1"/>
  <c r="Z35" i="1" s="1"/>
  <c r="X35" i="1"/>
  <c r="W35" i="1"/>
  <c r="V35" i="1"/>
  <c r="U35" i="1"/>
  <c r="T35" i="1"/>
  <c r="R35" i="1" s="1"/>
  <c r="AB35" i="1" s="1"/>
  <c r="S35" i="1" a="1"/>
  <c r="S35" i="1" s="1"/>
  <c r="AA34" i="1" a="1"/>
  <c r="AA34" i="1" s="1"/>
  <c r="Z34" i="1" a="1"/>
  <c r="Z34" i="1" s="1"/>
  <c r="X34" i="1"/>
  <c r="W34" i="1"/>
  <c r="V34" i="1"/>
  <c r="U34" i="1"/>
  <c r="T34" i="1"/>
  <c r="R34" i="1" s="1"/>
  <c r="S34" i="1" a="1"/>
  <c r="S34" i="1" s="1"/>
  <c r="AA33" i="1" a="1"/>
  <c r="AA33" i="1" s="1"/>
  <c r="Z33" i="1" a="1"/>
  <c r="Z33" i="1" s="1"/>
  <c r="X33" i="1"/>
  <c r="W33" i="1"/>
  <c r="V33" i="1"/>
  <c r="U33" i="1"/>
  <c r="T33" i="1"/>
  <c r="R33" i="1" s="1"/>
  <c r="S33" i="1" a="1"/>
  <c r="S33" i="1" s="1"/>
  <c r="AA32" i="1" a="1"/>
  <c r="AA32" i="1" s="1"/>
  <c r="Z32" i="1" a="1"/>
  <c r="Z32" i="1" s="1"/>
  <c r="X32" i="1"/>
  <c r="W32" i="1"/>
  <c r="V32" i="1"/>
  <c r="U32" i="1"/>
  <c r="T32" i="1"/>
  <c r="S32" i="1" a="1"/>
  <c r="S32" i="1" s="1"/>
  <c r="AA31" i="1" a="1"/>
  <c r="AA31" i="1" s="1"/>
  <c r="Z31" i="1" a="1"/>
  <c r="Z31" i="1" s="1"/>
  <c r="X31" i="1"/>
  <c r="W31" i="1"/>
  <c r="V31" i="1"/>
  <c r="U31" i="1"/>
  <c r="T31" i="1"/>
  <c r="R31" i="1" s="1"/>
  <c r="S31" i="1" a="1"/>
  <c r="S31" i="1" s="1"/>
  <c r="AA30" i="1" a="1"/>
  <c r="AA30" i="1" s="1"/>
  <c r="Z30" i="1" a="1"/>
  <c r="Z30" i="1" s="1"/>
  <c r="X30" i="1"/>
  <c r="W30" i="1"/>
  <c r="V30" i="1"/>
  <c r="U30" i="1"/>
  <c r="T30" i="1"/>
  <c r="S30" i="1" a="1"/>
  <c r="S30" i="1" s="1"/>
  <c r="AA29" i="1" a="1"/>
  <c r="AA29" i="1" s="1"/>
  <c r="Z29" i="1" a="1"/>
  <c r="Z29" i="1" s="1"/>
  <c r="X29" i="1"/>
  <c r="W29" i="1"/>
  <c r="V29" i="1"/>
  <c r="U29" i="1"/>
  <c r="T29" i="1"/>
  <c r="R29" i="1" s="1"/>
  <c r="S29" i="1" a="1"/>
  <c r="S29" i="1" s="1"/>
  <c r="AA28" i="1" a="1"/>
  <c r="AA28" i="1" s="1"/>
  <c r="Z28" i="1" a="1"/>
  <c r="Z28" i="1" s="1"/>
  <c r="X28" i="1"/>
  <c r="W28" i="1"/>
  <c r="V28" i="1"/>
  <c r="U28" i="1"/>
  <c r="T28" i="1"/>
  <c r="AD28" i="1" s="1"/>
  <c r="S28" i="1" a="1"/>
  <c r="S28" i="1" s="1"/>
  <c r="AA27" i="1" a="1"/>
  <c r="AA27" i="1" s="1"/>
  <c r="Z27" i="1" a="1"/>
  <c r="Z27" i="1" s="1"/>
  <c r="X27" i="1"/>
  <c r="W27" i="1"/>
  <c r="V27" i="1"/>
  <c r="U27" i="1"/>
  <c r="T27" i="1"/>
  <c r="S27" i="1" a="1"/>
  <c r="S27" i="1" s="1"/>
  <c r="AA26" i="1" a="1"/>
  <c r="AA26" i="1" s="1"/>
  <c r="Z26" i="1" a="1"/>
  <c r="Z26" i="1" s="1"/>
  <c r="X26" i="1"/>
  <c r="W26" i="1"/>
  <c r="V26" i="1"/>
  <c r="U26" i="1"/>
  <c r="T26" i="1"/>
  <c r="S26" i="1" a="1"/>
  <c r="S26" i="1" s="1"/>
  <c r="AA25" i="1" a="1"/>
  <c r="AA25" i="1" s="1"/>
  <c r="Z25" i="1" a="1"/>
  <c r="Z25" i="1" s="1"/>
  <c r="X25" i="1"/>
  <c r="W25" i="1"/>
  <c r="V25" i="1"/>
  <c r="U25" i="1"/>
  <c r="T25" i="1"/>
  <c r="S25" i="1" a="1"/>
  <c r="S25" i="1" s="1"/>
  <c r="AA24" i="1" a="1"/>
  <c r="AA24" i="1" s="1"/>
  <c r="AC24" i="1" s="1"/>
  <c r="Z24" i="1" a="1"/>
  <c r="Z24" i="1" s="1"/>
  <c r="X24" i="1"/>
  <c r="W24" i="1"/>
  <c r="V24" i="1"/>
  <c r="U24" i="1"/>
  <c r="T24" i="1"/>
  <c r="S24" i="1" a="1"/>
  <c r="S24" i="1" s="1"/>
  <c r="AA23" i="1" a="1"/>
  <c r="AA23" i="1" s="1"/>
  <c r="Z23" i="1" a="1"/>
  <c r="Z23" i="1" s="1"/>
  <c r="X23" i="1"/>
  <c r="W23" i="1"/>
  <c r="V23" i="1"/>
  <c r="U23" i="1"/>
  <c r="T23" i="1"/>
  <c r="S23" i="1" a="1"/>
  <c r="S23" i="1" s="1"/>
  <c r="R23" i="1" s="1"/>
  <c r="AA22" i="1" a="1"/>
  <c r="AA22" i="1" s="1"/>
  <c r="AC22" i="1" s="1"/>
  <c r="Z22" i="1" a="1"/>
  <c r="Z22" i="1" s="1"/>
  <c r="X22" i="1"/>
  <c r="W22" i="1"/>
  <c r="V22" i="1"/>
  <c r="U22" i="1"/>
  <c r="T22" i="1"/>
  <c r="S22" i="1" a="1"/>
  <c r="S22" i="1" s="1"/>
  <c r="AA21" i="1" a="1"/>
  <c r="AA21" i="1" s="1"/>
  <c r="Z21" i="1" a="1"/>
  <c r="Z21" i="1" s="1"/>
  <c r="X21" i="1"/>
  <c r="W21" i="1"/>
  <c r="V21" i="1"/>
  <c r="U21" i="1"/>
  <c r="T21" i="1"/>
  <c r="S21" i="1" a="1"/>
  <c r="S21" i="1" s="1"/>
  <c r="R21" i="1"/>
  <c r="AA20" i="1" a="1"/>
  <c r="AA20" i="1" s="1"/>
  <c r="Z20" i="1" a="1"/>
  <c r="Z20" i="1" s="1"/>
  <c r="X20" i="1"/>
  <c r="W20" i="1"/>
  <c r="V20" i="1"/>
  <c r="U20" i="1"/>
  <c r="T20" i="1"/>
  <c r="S20" i="1" a="1"/>
  <c r="S20" i="1" s="1"/>
  <c r="AA19" i="1" a="1"/>
  <c r="AA19" i="1" s="1"/>
  <c r="Z19" i="1" a="1"/>
  <c r="Z19" i="1" s="1"/>
  <c r="X19" i="1"/>
  <c r="W19" i="1"/>
  <c r="V19" i="1"/>
  <c r="U19" i="1"/>
  <c r="T19" i="1"/>
  <c r="S19" i="1" a="1"/>
  <c r="S19" i="1" s="1"/>
  <c r="AA18" i="1"/>
  <c r="AA18" i="1" a="1"/>
  <c r="Z18" i="1" a="1"/>
  <c r="Z18" i="1" s="1"/>
  <c r="X18" i="1"/>
  <c r="W18" i="1"/>
  <c r="V18" i="1"/>
  <c r="U18" i="1"/>
  <c r="T18" i="1"/>
  <c r="S18" i="1" a="1"/>
  <c r="S18" i="1" s="1"/>
  <c r="AA17" i="1" a="1"/>
  <c r="AA17" i="1" s="1"/>
  <c r="Z17" i="1" a="1"/>
  <c r="Z17" i="1" s="1"/>
  <c r="X17" i="1"/>
  <c r="W17" i="1"/>
  <c r="V17" i="1"/>
  <c r="U17" i="1"/>
  <c r="AD17" i="1" s="1"/>
  <c r="T17" i="1"/>
  <c r="S17" i="1" a="1"/>
  <c r="S17" i="1" s="1"/>
  <c r="AA16" i="1" a="1"/>
  <c r="AA16" i="1" s="1"/>
  <c r="Z16" i="1" a="1"/>
  <c r="Z16" i="1" s="1"/>
  <c r="X16" i="1"/>
  <c r="W16" i="1"/>
  <c r="V16" i="1"/>
  <c r="U16" i="1"/>
  <c r="T16" i="1"/>
  <c r="S16" i="1" a="1"/>
  <c r="S16" i="1" s="1"/>
  <c r="AA15" i="1" a="1"/>
  <c r="AA15" i="1" s="1"/>
  <c r="AC15" i="1" s="1"/>
  <c r="Z15" i="1" a="1"/>
  <c r="Z15" i="1" s="1"/>
  <c r="X15" i="1"/>
  <c r="W15" i="1"/>
  <c r="V15" i="1"/>
  <c r="U15" i="1"/>
  <c r="T15" i="1"/>
  <c r="R15" i="1" s="1"/>
  <c r="S15" i="1" a="1"/>
  <c r="S15" i="1" s="1"/>
  <c r="AA14" i="1" a="1"/>
  <c r="AA14" i="1" s="1"/>
  <c r="Z14" i="1" a="1"/>
  <c r="Z14" i="1" s="1"/>
  <c r="X14" i="1"/>
  <c r="W14" i="1"/>
  <c r="V14" i="1"/>
  <c r="U14" i="1"/>
  <c r="T14" i="1"/>
  <c r="S14" i="1" a="1"/>
  <c r="S14" i="1" s="1"/>
  <c r="AA13" i="1" a="1"/>
  <c r="AA13" i="1" s="1"/>
  <c r="Z13" i="1" a="1"/>
  <c r="Z13" i="1" s="1"/>
  <c r="X13" i="1"/>
  <c r="W13" i="1"/>
  <c r="V13" i="1"/>
  <c r="U13" i="1"/>
  <c r="T13" i="1"/>
  <c r="R13" i="1" s="1"/>
  <c r="S13" i="1" a="1"/>
  <c r="S13" i="1" s="1"/>
  <c r="AA12" i="1" a="1"/>
  <c r="AA12" i="1" s="1"/>
  <c r="AC12" i="1" s="1"/>
  <c r="Z12" i="1" a="1"/>
  <c r="Z12" i="1" s="1"/>
  <c r="X12" i="1"/>
  <c r="W12" i="1"/>
  <c r="V12" i="1"/>
  <c r="U12" i="1"/>
  <c r="T12" i="1"/>
  <c r="R12" i="1" s="1"/>
  <c r="S12" i="1" a="1"/>
  <c r="S12" i="1" s="1"/>
  <c r="AA11" i="1" a="1"/>
  <c r="AA11" i="1" s="1"/>
  <c r="Z11" i="1" a="1"/>
  <c r="Z11" i="1" s="1"/>
  <c r="X11" i="1"/>
  <c r="W11" i="1"/>
  <c r="V11" i="1"/>
  <c r="U11" i="1"/>
  <c r="T11" i="1"/>
  <c r="S11" i="1" a="1"/>
  <c r="S11" i="1" s="1"/>
  <c r="AA10" i="1" a="1"/>
  <c r="AA10" i="1" s="1"/>
  <c r="Z10" i="1" a="1"/>
  <c r="Z10" i="1" s="1"/>
  <c r="X10" i="1"/>
  <c r="W10" i="1"/>
  <c r="V10" i="1"/>
  <c r="U10" i="1"/>
  <c r="T10" i="1"/>
  <c r="S10" i="1" a="1"/>
  <c r="S10" i="1" s="1"/>
  <c r="AA9" i="1" a="1"/>
  <c r="AA9" i="1" s="1"/>
  <c r="Z9" i="1" a="1"/>
  <c r="Z9" i="1" s="1"/>
  <c r="X9" i="1"/>
  <c r="W9" i="1"/>
  <c r="V9" i="1"/>
  <c r="U9" i="1"/>
  <c r="T9" i="1"/>
  <c r="S9" i="1" a="1"/>
  <c r="S9" i="1" s="1"/>
  <c r="AA8" i="1" a="1"/>
  <c r="AA8" i="1" s="1"/>
  <c r="Z8" i="1" a="1"/>
  <c r="Z8" i="1" s="1"/>
  <c r="X8" i="1"/>
  <c r="W8" i="1"/>
  <c r="V8" i="1"/>
  <c r="U8" i="1"/>
  <c r="T8" i="1"/>
  <c r="S8" i="1" a="1"/>
  <c r="S8" i="1" s="1"/>
  <c r="R8" i="1" s="1"/>
  <c r="AA7" i="1" a="1"/>
  <c r="AA7" i="1" s="1"/>
  <c r="Z7" i="1" a="1"/>
  <c r="Z7" i="1" s="1"/>
  <c r="X7" i="1"/>
  <c r="W7" i="1"/>
  <c r="V7" i="1"/>
  <c r="U7" i="1"/>
  <c r="T7" i="1"/>
  <c r="S7" i="1" a="1"/>
  <c r="S7" i="1" s="1"/>
  <c r="AA6" i="1" a="1"/>
  <c r="AA6" i="1" s="1"/>
  <c r="AC6" i="1" s="1"/>
  <c r="Z6" i="1" a="1"/>
  <c r="Z6" i="1" s="1"/>
  <c r="X6" i="1"/>
  <c r="W6" i="1"/>
  <c r="V6" i="1"/>
  <c r="U6" i="1"/>
  <c r="T6" i="1"/>
  <c r="S6" i="1" a="1"/>
  <c r="S6" i="1" s="1"/>
  <c r="AA5" i="1" a="1"/>
  <c r="AA5" i="1" s="1"/>
  <c r="Z5" i="1" a="1"/>
  <c r="Z5" i="1" s="1"/>
  <c r="X5" i="1"/>
  <c r="W5" i="1"/>
  <c r="V5" i="1"/>
  <c r="U5" i="1"/>
  <c r="T5" i="1"/>
  <c r="S5" i="1" a="1"/>
  <c r="S5" i="1" s="1"/>
  <c r="R5" i="1" s="1"/>
  <c r="AA4" i="1" a="1"/>
  <c r="AA4" i="1" s="1"/>
  <c r="Z4" i="1" a="1"/>
  <c r="Z4" i="1" s="1"/>
  <c r="X4" i="1"/>
  <c r="W4" i="1"/>
  <c r="V4" i="1"/>
  <c r="U4" i="1"/>
  <c r="T4" i="1"/>
  <c r="S4" i="1" a="1"/>
  <c r="S4" i="1" s="1"/>
  <c r="R4" i="1" s="1"/>
  <c r="AA3" i="1" a="1"/>
  <c r="AA3" i="1" s="1"/>
  <c r="Z3" i="1" a="1"/>
  <c r="Z3" i="1" s="1"/>
  <c r="X3" i="1"/>
  <c r="W3" i="1"/>
  <c r="V3" i="1"/>
  <c r="U3" i="1"/>
  <c r="T3" i="1"/>
  <c r="S3" i="1" a="1"/>
  <c r="S3" i="1" s="1"/>
  <c r="R3" i="1" s="1"/>
  <c r="X2" i="1"/>
  <c r="W2" i="1"/>
  <c r="V2" i="1"/>
  <c r="U2" i="1"/>
  <c r="T2" i="1"/>
  <c r="AA2" i="1" a="1"/>
  <c r="AA2" i="1" s="1"/>
  <c r="AC2" i="1" s="1"/>
  <c r="Z2" i="1" a="1"/>
  <c r="Z2" i="1" s="1"/>
  <c r="S2" i="1" a="1"/>
  <c r="S2" i="1" s="1"/>
  <c r="R2" i="1" s="1"/>
  <c r="N8" i="1" a="1"/>
  <c r="N8" i="1" s="1"/>
  <c r="N7" i="1" a="1"/>
  <c r="N7" i="1" s="1"/>
  <c r="N6" i="1" a="1"/>
  <c r="N6" i="1" s="1"/>
  <c r="N5" i="1" a="1"/>
  <c r="N5" i="1" s="1"/>
  <c r="N4" i="1" a="1"/>
  <c r="N4" i="1" s="1"/>
  <c r="N3" i="1" a="1"/>
  <c r="N3" i="1" s="1"/>
  <c r="N2" i="1" a="1"/>
  <c r="N2" i="1" s="1"/>
  <c r="C11" i="3"/>
  <c r="C10" i="3"/>
  <c r="C9" i="3"/>
  <c r="C8" i="3"/>
  <c r="C7" i="3"/>
  <c r="C6" i="3"/>
  <c r="C5" i="3"/>
  <c r="C4" i="3"/>
  <c r="C3" i="3"/>
  <c r="C2" i="3"/>
  <c r="AC28" i="1" l="1"/>
  <c r="AC32" i="1"/>
  <c r="AC34" i="1"/>
  <c r="R64" i="1"/>
  <c r="AB64" i="1" s="1"/>
  <c r="AC66" i="1"/>
  <c r="R85" i="1"/>
  <c r="AB85" i="1" s="1"/>
  <c r="AD89" i="1"/>
  <c r="AD25" i="1"/>
  <c r="AD27" i="1"/>
  <c r="AB46" i="1"/>
  <c r="R66" i="1"/>
  <c r="AB66" i="1" s="1"/>
  <c r="AE66" i="1" s="1"/>
  <c r="O66" i="1" s="1"/>
  <c r="AC71" i="1"/>
  <c r="AC73" i="1"/>
  <c r="AC44" i="1"/>
  <c r="AD2" i="1"/>
  <c r="R6" i="1"/>
  <c r="AB6" i="1" s="1"/>
  <c r="AE6" i="1" s="1"/>
  <c r="O6" i="1" s="1"/>
  <c r="R37" i="1"/>
  <c r="R10" i="1"/>
  <c r="AD41" i="1"/>
  <c r="R49" i="1"/>
  <c r="AC50" i="1"/>
  <c r="AD68" i="1"/>
  <c r="AE68" i="1" s="1"/>
  <c r="O68" i="1" s="1"/>
  <c r="R78" i="1"/>
  <c r="AB78" i="1" s="1"/>
  <c r="AE78" i="1" s="1"/>
  <c r="O78" i="1" s="1"/>
  <c r="AC60" i="1"/>
  <c r="AD8" i="1"/>
  <c r="AD12" i="1"/>
  <c r="AD16" i="1"/>
  <c r="R18" i="1"/>
  <c r="R53" i="1"/>
  <c r="R57" i="1"/>
  <c r="AB57" i="1" s="1"/>
  <c r="AE57" i="1" s="1"/>
  <c r="O57" i="1" s="1"/>
  <c r="R84" i="1"/>
  <c r="AB84" i="1" s="1"/>
  <c r="AC89" i="1"/>
  <c r="AB4" i="1"/>
  <c r="AC25" i="1"/>
  <c r="R61" i="1"/>
  <c r="AD63" i="1"/>
  <c r="AD20" i="1"/>
  <c r="R28" i="1"/>
  <c r="AB28" i="1" s="1"/>
  <c r="AE28" i="1" s="1"/>
  <c r="O28" i="1" s="1"/>
  <c r="AC29" i="1"/>
  <c r="AC31" i="1"/>
  <c r="AC35" i="1"/>
  <c r="AD26" i="1"/>
  <c r="R32" i="1"/>
  <c r="AB32" i="1" s="1"/>
  <c r="AE32" i="1" s="1"/>
  <c r="O32" i="1" s="1"/>
  <c r="R36" i="1"/>
  <c r="AC39" i="1"/>
  <c r="AC41" i="1"/>
  <c r="R67" i="1"/>
  <c r="AB67" i="1" s="1"/>
  <c r="AE67" i="1" s="1"/>
  <c r="O67" i="1" s="1"/>
  <c r="AC74" i="1"/>
  <c r="AD90" i="1"/>
  <c r="AC47" i="1"/>
  <c r="AB49" i="1"/>
  <c r="AC76" i="1"/>
  <c r="R69" i="1"/>
  <c r="AB69" i="1" s="1"/>
  <c r="AE69" i="1" s="1"/>
  <c r="O69" i="1" s="1"/>
  <c r="R73" i="1"/>
  <c r="AB73" i="1" s="1"/>
  <c r="AE73" i="1" s="1"/>
  <c r="O73" i="1" s="1"/>
  <c r="R7" i="1"/>
  <c r="AD11" i="1"/>
  <c r="AC16" i="1"/>
  <c r="AD32" i="1"/>
  <c r="R44" i="1"/>
  <c r="R48" i="1"/>
  <c r="AB48" i="1" s="1"/>
  <c r="AC51" i="1"/>
  <c r="AC57" i="1"/>
  <c r="AD73" i="1"/>
  <c r="AD9" i="1"/>
  <c r="AB56" i="1"/>
  <c r="AE56" i="1" s="1"/>
  <c r="O56" i="1" s="1"/>
  <c r="AD67" i="1"/>
  <c r="AC82" i="1"/>
  <c r="AC18" i="1"/>
  <c r="AC20" i="1"/>
  <c r="R81" i="1"/>
  <c r="AB81" i="1" s="1"/>
  <c r="AE81" i="1" s="1"/>
  <c r="O81" i="1" s="1"/>
  <c r="AB2" i="1"/>
  <c r="AC13" i="1"/>
  <c r="R19" i="1"/>
  <c r="AB19" i="1" s="1"/>
  <c r="AB29" i="1"/>
  <c r="AB31" i="1"/>
  <c r="AE31" i="1" s="1"/>
  <c r="O31" i="1" s="1"/>
  <c r="AD33" i="1"/>
  <c r="AC36" i="1"/>
  <c r="AD42" i="1"/>
  <c r="AD48" i="1"/>
  <c r="AE48" i="1" s="1"/>
  <c r="O48" i="1" s="1"/>
  <c r="AB50" i="1"/>
  <c r="AE50" i="1" s="1"/>
  <c r="O50" i="1" s="1"/>
  <c r="AC75" i="1"/>
  <c r="AB76" i="1"/>
  <c r="R80" i="1"/>
  <c r="AB80" i="1" s="1"/>
  <c r="AC86" i="1"/>
  <c r="AC88" i="1"/>
  <c r="AB45" i="1"/>
  <c r="AD61" i="1"/>
  <c r="AC67" i="1"/>
  <c r="R87" i="1"/>
  <c r="AB87" i="1" s="1"/>
  <c r="R89" i="1"/>
  <c r="AB13" i="1"/>
  <c r="AE13" i="1" s="1"/>
  <c r="O13" i="1" s="1"/>
  <c r="AC4" i="1"/>
  <c r="AE4" i="1" s="1"/>
  <c r="O4" i="1" s="1"/>
  <c r="R14" i="1"/>
  <c r="AB14" i="1" s="1"/>
  <c r="R16" i="1"/>
  <c r="AB16" i="1" s="1"/>
  <c r="AE16" i="1" s="1"/>
  <c r="O16" i="1" s="1"/>
  <c r="AB23" i="1"/>
  <c r="R25" i="1"/>
  <c r="AB25" i="1" s="1"/>
  <c r="AC38" i="1"/>
  <c r="AC40" i="1"/>
  <c r="AC45" i="1"/>
  <c r="AD47" i="1"/>
  <c r="AD56" i="1"/>
  <c r="AD57" i="1"/>
  <c r="AD66" i="1"/>
  <c r="AB68" i="1"/>
  <c r="AD75" i="1"/>
  <c r="AD83" i="1"/>
  <c r="AE83" i="1" s="1"/>
  <c r="O83" i="1" s="1"/>
  <c r="AD3" i="1"/>
  <c r="AD14" i="1"/>
  <c r="AD21" i="1"/>
  <c r="R30" i="1"/>
  <c r="AB30" i="1" s="1"/>
  <c r="R39" i="1"/>
  <c r="AB39" i="1" s="1"/>
  <c r="AD44" i="1"/>
  <c r="AB47" i="1"/>
  <c r="AD49" i="1"/>
  <c r="R58" i="1"/>
  <c r="AB58" i="1" s="1"/>
  <c r="AC69" i="1"/>
  <c r="AD85" i="1"/>
  <c r="AD87" i="1"/>
  <c r="AD5" i="1"/>
  <c r="AD30" i="1"/>
  <c r="AE30" i="1" s="1"/>
  <c r="O30" i="1" s="1"/>
  <c r="AD39" i="1"/>
  <c r="AE39" i="1" s="1"/>
  <c r="O39" i="1" s="1"/>
  <c r="AC52" i="1"/>
  <c r="AC78" i="1"/>
  <c r="AC8" i="1"/>
  <c r="AC17" i="1"/>
  <c r="AD23" i="1"/>
  <c r="R9" i="1"/>
  <c r="AB9" i="1" s="1"/>
  <c r="AE9" i="1" s="1"/>
  <c r="O9" i="1" s="1"/>
  <c r="AC10" i="1"/>
  <c r="AC26" i="1"/>
  <c r="AC33" i="1"/>
  <c r="AD58" i="1"/>
  <c r="AB61" i="1"/>
  <c r="AD64" i="1"/>
  <c r="AE64" i="1" s="1"/>
  <c r="O64" i="1" s="1"/>
  <c r="AD37" i="1"/>
  <c r="AB7" i="1"/>
  <c r="AC11" i="1"/>
  <c r="AB12" i="1"/>
  <c r="AC27" i="1"/>
  <c r="AC42" i="1"/>
  <c r="AD46" i="1"/>
  <c r="AE46" i="1" s="1"/>
  <c r="O46" i="1" s="1"/>
  <c r="AD51" i="1"/>
  <c r="AE51" i="1" s="1"/>
  <c r="O51" i="1" s="1"/>
  <c r="AC54" i="1"/>
  <c r="AC56" i="1"/>
  <c r="AC61" i="1"/>
  <c r="R65" i="1"/>
  <c r="AD70" i="1"/>
  <c r="AD77" i="1"/>
  <c r="R79" i="1"/>
  <c r="AE49" i="1"/>
  <c r="O49" i="1" s="1"/>
  <c r="R55" i="1"/>
  <c r="AB55" i="1" s="1"/>
  <c r="AD60" i="1"/>
  <c r="AB63" i="1"/>
  <c r="AD72" i="1"/>
  <c r="AD82" i="1"/>
  <c r="AC19" i="1"/>
  <c r="AC14" i="1"/>
  <c r="R20" i="1"/>
  <c r="AB20" i="1" s="1"/>
  <c r="AB21" i="1"/>
  <c r="AC49" i="1"/>
  <c r="AD65" i="1"/>
  <c r="R74" i="1"/>
  <c r="AB74" i="1" s="1"/>
  <c r="AE74" i="1" s="1"/>
  <c r="O74" i="1" s="1"/>
  <c r="AC85" i="1"/>
  <c r="AC87" i="1"/>
  <c r="AB89" i="1"/>
  <c r="AC21" i="1"/>
  <c r="AC23" i="1"/>
  <c r="AC30" i="1"/>
  <c r="AB36" i="1"/>
  <c r="AE36" i="1" s="1"/>
  <c r="O36" i="1" s="1"/>
  <c r="AB37" i="1"/>
  <c r="AD43" i="1"/>
  <c r="AD53" i="1"/>
  <c r="AD55" i="1"/>
  <c r="AC63" i="1"/>
  <c r="AC68" i="1"/>
  <c r="AC80" i="1"/>
  <c r="AB3" i="1"/>
  <c r="AB44" i="1"/>
  <c r="AC37" i="1"/>
  <c r="AB41" i="1"/>
  <c r="AC58" i="1"/>
  <c r="AD62" i="1"/>
  <c r="AB70" i="1"/>
  <c r="AB72" i="1"/>
  <c r="AD74" i="1"/>
  <c r="AB77" i="1"/>
  <c r="AE77" i="1" s="1"/>
  <c r="O77" i="1" s="1"/>
  <c r="AB82" i="1"/>
  <c r="AC5" i="1"/>
  <c r="AD4" i="1"/>
  <c r="AD13" i="1"/>
  <c r="R22" i="1"/>
  <c r="AB22" i="1" s="1"/>
  <c r="R24" i="1"/>
  <c r="AB24" i="1" s="1"/>
  <c r="AC46" i="1"/>
  <c r="AC59" i="1"/>
  <c r="AB60" i="1"/>
  <c r="AC70" i="1"/>
  <c r="AE70" i="1" s="1"/>
  <c r="O70" i="1" s="1"/>
  <c r="AC72" i="1"/>
  <c r="AC77" i="1"/>
  <c r="AD86" i="1"/>
  <c r="AC7" i="1"/>
  <c r="AC9" i="1"/>
  <c r="AD29" i="1"/>
  <c r="R38" i="1"/>
  <c r="AB38" i="1" s="1"/>
  <c r="AE38" i="1" s="1"/>
  <c r="O38" i="1" s="1"/>
  <c r="R40" i="1"/>
  <c r="AB40" i="1" s="1"/>
  <c r="R71" i="1"/>
  <c r="AB71" i="1" s="1"/>
  <c r="AE71" i="1" s="1"/>
  <c r="O71" i="1" s="1"/>
  <c r="AD76" i="1"/>
  <c r="AD88" i="1"/>
  <c r="AB8" i="1"/>
  <c r="AD45" i="1"/>
  <c r="AD50" i="1"/>
  <c r="AB52" i="1"/>
  <c r="AB53" i="1"/>
  <c r="AD59" i="1"/>
  <c r="AD81" i="1"/>
  <c r="AC90" i="1"/>
  <c r="AB5" i="1"/>
  <c r="AE5" i="1" s="1"/>
  <c r="O5" i="1" s="1"/>
  <c r="AD6" i="1"/>
  <c r="R17" i="1"/>
  <c r="AB17" i="1" s="1"/>
  <c r="AE17" i="1" s="1"/>
  <c r="O17" i="1" s="1"/>
  <c r="AC53" i="1"/>
  <c r="AC55" i="1"/>
  <c r="AD69" i="1"/>
  <c r="AD71" i="1"/>
  <c r="R83" i="1"/>
  <c r="AB83" i="1" s="1"/>
  <c r="AC84" i="1"/>
  <c r="AC3" i="1"/>
  <c r="AB65" i="1"/>
  <c r="AE65" i="1" s="1"/>
  <c r="O65" i="1" s="1"/>
  <c r="AB79" i="1"/>
  <c r="AE79" i="1" s="1"/>
  <c r="O79" i="1" s="1"/>
  <c r="AB18" i="1"/>
  <c r="AB34" i="1"/>
  <c r="AB15" i="1"/>
  <c r="AB86" i="1"/>
  <c r="AB88" i="1"/>
  <c r="AB10" i="1"/>
  <c r="AB33" i="1"/>
  <c r="AB54" i="1"/>
  <c r="AE61" i="1"/>
  <c r="O61" i="1" s="1"/>
  <c r="AD10" i="1"/>
  <c r="R11" i="1"/>
  <c r="AB11" i="1" s="1"/>
  <c r="AD15" i="1"/>
  <c r="R27" i="1"/>
  <c r="AB27" i="1" s="1"/>
  <c r="AD31" i="1"/>
  <c r="R43" i="1"/>
  <c r="AB43" i="1" s="1"/>
  <c r="R59" i="1"/>
  <c r="AB59" i="1" s="1"/>
  <c r="R75" i="1"/>
  <c r="AB75" i="1" s="1"/>
  <c r="R26" i="1"/>
  <c r="AB26" i="1" s="1"/>
  <c r="AE26" i="1" s="1"/>
  <c r="O26" i="1" s="1"/>
  <c r="R42" i="1"/>
  <c r="AB42" i="1" s="1"/>
  <c r="AE42" i="1" s="1"/>
  <c r="O42" i="1" s="1"/>
  <c r="R90" i="1"/>
  <c r="AB90" i="1" s="1"/>
  <c r="AE90" i="1" s="1"/>
  <c r="O90" i="1" s="1"/>
  <c r="AD19" i="1"/>
  <c r="AD35" i="1"/>
  <c r="AE35" i="1" s="1"/>
  <c r="O35" i="1" s="1"/>
  <c r="AD24" i="1"/>
  <c r="AD40" i="1"/>
  <c r="AD18" i="1"/>
  <c r="AD34" i="1"/>
  <c r="AD7" i="1"/>
  <c r="AD22" i="1"/>
  <c r="AD38" i="1"/>
  <c r="AE62" i="1"/>
  <c r="O62" i="1" s="1"/>
  <c r="AE7" i="1" l="1"/>
  <c r="O7" i="1" s="1"/>
  <c r="AE60" i="1"/>
  <c r="O60" i="1" s="1"/>
  <c r="AE87" i="1"/>
  <c r="O87" i="1" s="1"/>
  <c r="AE55" i="1"/>
  <c r="O55" i="1" s="1"/>
  <c r="AE89" i="1"/>
  <c r="O89" i="1" s="1"/>
  <c r="AE59" i="1"/>
  <c r="O59" i="1" s="1"/>
  <c r="AE8" i="1"/>
  <c r="O8" i="1" s="1"/>
  <c r="AE43" i="1"/>
  <c r="O43" i="1" s="1"/>
  <c r="AE2" i="1"/>
  <c r="O2" i="1" s="1"/>
  <c r="AE21" i="1"/>
  <c r="O21" i="1" s="1"/>
  <c r="AE53" i="1"/>
  <c r="O53" i="1" s="1"/>
  <c r="AE86" i="1"/>
  <c r="O86" i="1" s="1"/>
  <c r="AE58" i="1"/>
  <c r="O58" i="1" s="1"/>
  <c r="AE41" i="1"/>
  <c r="O41" i="1" s="1"/>
  <c r="AE27" i="1"/>
  <c r="O27" i="1" s="1"/>
  <c r="AE20" i="1"/>
  <c r="O20" i="1" s="1"/>
  <c r="AE40" i="1"/>
  <c r="O40" i="1" s="1"/>
  <c r="AE82" i="1"/>
  <c r="O82" i="1" s="1"/>
  <c r="AE25" i="1"/>
  <c r="O25" i="1" s="1"/>
  <c r="AE37" i="1"/>
  <c r="O37" i="1" s="1"/>
  <c r="AE54" i="1"/>
  <c r="O54" i="1" s="1"/>
  <c r="AE14" i="1"/>
  <c r="O14" i="1" s="1"/>
  <c r="AE23" i="1"/>
  <c r="O23" i="1" s="1"/>
  <c r="AE63" i="1"/>
  <c r="O63" i="1" s="1"/>
  <c r="AE12" i="1"/>
  <c r="O12" i="1" s="1"/>
  <c r="AE3" i="1"/>
  <c r="O3" i="1" s="1"/>
  <c r="AE22" i="1"/>
  <c r="O22" i="1" s="1"/>
  <c r="AE44" i="1"/>
  <c r="O44" i="1" s="1"/>
  <c r="AE29" i="1"/>
  <c r="O29" i="1" s="1"/>
  <c r="AE52" i="1"/>
  <c r="O52" i="1" s="1"/>
  <c r="AE24" i="1"/>
  <c r="O24" i="1" s="1"/>
  <c r="AE11" i="1"/>
  <c r="O11" i="1" s="1"/>
  <c r="AE45" i="1"/>
  <c r="O45" i="1" s="1"/>
  <c r="AE19" i="1"/>
  <c r="O19" i="1" s="1"/>
  <c r="AE88" i="1"/>
  <c r="O88" i="1" s="1"/>
  <c r="AE47" i="1"/>
  <c r="O47" i="1" s="1"/>
  <c r="AE85" i="1"/>
  <c r="O85" i="1" s="1"/>
  <c r="AE15" i="1"/>
  <c r="O15" i="1" s="1"/>
  <c r="AE72" i="1"/>
  <c r="O72" i="1" s="1"/>
  <c r="AE84" i="1"/>
  <c r="O84" i="1" s="1"/>
  <c r="AE80" i="1"/>
  <c r="O80" i="1" s="1"/>
  <c r="AE76" i="1"/>
  <c r="O76" i="1" s="1"/>
  <c r="AE75" i="1"/>
  <c r="O75" i="1" s="1"/>
  <c r="AE33" i="1"/>
  <c r="O33" i="1" s="1"/>
  <c r="AE34" i="1"/>
  <c r="O34" i="1" s="1"/>
  <c r="AE10" i="1"/>
  <c r="O10" i="1" s="1"/>
  <c r="AE18" i="1"/>
  <c r="O1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<sst xmlns="http://schemas.openxmlformats.org/spreadsheetml/2006/main" count="2499" uniqueCount="136">
  <si>
    <t>UserType</t>
  </si>
  <si>
    <t>宿泊プラン</t>
  </si>
  <si>
    <t>宿泊初日</t>
  </si>
  <si>
    <t>連泊数</t>
  </si>
  <si>
    <t>宿泊人数</t>
  </si>
  <si>
    <t>朝食</t>
  </si>
  <si>
    <t>昼からチェックインプラン</t>
  </si>
  <si>
    <t>お得な観光プラン</t>
  </si>
  <si>
    <t>確認のご連絡</t>
  </si>
  <si>
    <t>ご要望</t>
  </si>
  <si>
    <t>ブラウザ</t>
  </si>
  <si>
    <t>Guest</t>
  </si>
  <si>
    <t>お得な特典付きプラン</t>
  </si>
  <si>
    <t>Monday</t>
  </si>
  <si>
    <t>off</t>
  </si>
  <si>
    <t>希望しない</t>
  </si>
  <si>
    <t>Chrome</t>
  </si>
  <si>
    <t>Normal_1</t>
  </si>
  <si>
    <t>Tuesday</t>
  </si>
  <si>
    <t>on</t>
  </si>
  <si>
    <t>メールでのご連絡</t>
  </si>
  <si>
    <t>144文字</t>
  </si>
  <si>
    <t>Firefox</t>
  </si>
  <si>
    <t>Normal_2</t>
  </si>
  <si>
    <t>ディナー付きプラン</t>
  </si>
  <si>
    <t>Wednesday</t>
  </si>
  <si>
    <t>電話でのご連絡</t>
  </si>
  <si>
    <t>Edge</t>
  </si>
  <si>
    <t>Normal_3</t>
  </si>
  <si>
    <t>カップル限定プラン</t>
  </si>
  <si>
    <t>Thursday</t>
  </si>
  <si>
    <t>Normal_4</t>
  </si>
  <si>
    <t>エステ・マッサージプラン</t>
  </si>
  <si>
    <t>Premium_1</t>
  </si>
  <si>
    <t>Friday</t>
  </si>
  <si>
    <t>Premium_2</t>
  </si>
  <si>
    <t>テーマパーク優待プラン</t>
  </si>
  <si>
    <t>Saturday</t>
  </si>
  <si>
    <t>Premium_3</t>
  </si>
  <si>
    <t>Sunday</t>
  </si>
  <si>
    <t>Premium_4</t>
  </si>
  <si>
    <t>貸し切り露天風呂プラン</t>
  </si>
  <si>
    <t>プレミアムプラン</t>
  </si>
  <si>
    <t>素泊まり</t>
  </si>
  <si>
    <t>出張ビジネスプラン</t>
  </si>
  <si>
    <t>お得なプラン</t>
  </si>
  <si>
    <t>StayFromWeekDay</t>
  </si>
  <si>
    <t>Term</t>
  </si>
  <si>
    <t>WeekEnd</t>
    <phoneticPr fontId="18"/>
  </si>
  <si>
    <t>Monday</t>
    <phoneticPr fontId="18"/>
  </si>
  <si>
    <t>Tuesday</t>
    <phoneticPr fontId="18"/>
  </si>
  <si>
    <t>Wednesday</t>
    <phoneticPr fontId="18"/>
  </si>
  <si>
    <t>Thursday</t>
    <phoneticPr fontId="18"/>
  </si>
  <si>
    <t>Friday</t>
    <phoneticPr fontId="18"/>
  </si>
  <si>
    <t>Saturday</t>
    <phoneticPr fontId="18"/>
  </si>
  <si>
    <t>Sunday</t>
    <phoneticPr fontId="18"/>
  </si>
  <si>
    <t>planName</t>
    <phoneticPr fontId="18"/>
  </si>
  <si>
    <t>Bill</t>
    <phoneticPr fontId="18"/>
  </si>
  <si>
    <t>weekEndBill</t>
    <phoneticPr fontId="18"/>
  </si>
  <si>
    <t>部屋タイプ</t>
    <rPh sb="0" eb="2">
      <t>ヘヤ</t>
    </rPh>
    <phoneticPr fontId="18"/>
  </si>
  <si>
    <t>お得な特典付きプラン</t>
    <phoneticPr fontId="18"/>
  </si>
  <si>
    <t>スタンダードツイン</t>
    <phoneticPr fontId="18"/>
  </si>
  <si>
    <t>素泊まり</t>
    <phoneticPr fontId="18"/>
  </si>
  <si>
    <t>シングル</t>
    <phoneticPr fontId="18"/>
  </si>
  <si>
    <t>出張ビジネスプラン</t>
    <phoneticPr fontId="18"/>
  </si>
  <si>
    <t>エステ・マッサージプラン</t>
    <phoneticPr fontId="18"/>
  </si>
  <si>
    <t>部屋指定なし</t>
    <phoneticPr fontId="18"/>
  </si>
  <si>
    <t>貸し切り露天風呂プラン</t>
    <phoneticPr fontId="18"/>
  </si>
  <si>
    <t>カップル限定プラン</t>
    <phoneticPr fontId="18"/>
  </si>
  <si>
    <t>プレミアムツイン</t>
    <phoneticPr fontId="18"/>
  </si>
  <si>
    <t>テーマパーク優待プラン</t>
    <phoneticPr fontId="18"/>
  </si>
  <si>
    <t>ディナー付きプラン</t>
    <phoneticPr fontId="18"/>
  </si>
  <si>
    <t>お得なプラン</t>
    <phoneticPr fontId="18"/>
  </si>
  <si>
    <t>プレミアムプラン</t>
    <phoneticPr fontId="18"/>
  </si>
  <si>
    <t>UserType</t>
    <phoneticPr fontId="18"/>
  </si>
  <si>
    <t>メルアド</t>
    <phoneticPr fontId="18"/>
  </si>
  <si>
    <t>パスワード</t>
    <phoneticPr fontId="18"/>
  </si>
  <si>
    <t>氏名</t>
    <rPh sb="0" eb="2">
      <t>シメイ</t>
    </rPh>
    <phoneticPr fontId="18"/>
  </si>
  <si>
    <t>ランク</t>
    <phoneticPr fontId="18"/>
  </si>
  <si>
    <t>住所</t>
    <rPh sb="0" eb="2">
      <t>ジュウショ</t>
    </rPh>
    <phoneticPr fontId="18"/>
  </si>
  <si>
    <t>電話</t>
    <rPh sb="0" eb="2">
      <t>デンワ</t>
    </rPh>
    <phoneticPr fontId="18"/>
  </si>
  <si>
    <t>性別</t>
    <rPh sb="0" eb="2">
      <t>セイベツ</t>
    </rPh>
    <phoneticPr fontId="18"/>
  </si>
  <si>
    <t>生年月日</t>
    <rPh sb="0" eb="2">
      <t>セイネン</t>
    </rPh>
    <rPh sb="2" eb="4">
      <t>ガッピ</t>
    </rPh>
    <phoneticPr fontId="18"/>
  </si>
  <si>
    <t>お知らせ</t>
    <rPh sb="1" eb="2">
      <t>シ</t>
    </rPh>
    <phoneticPr fontId="18"/>
  </si>
  <si>
    <t>Normal_1</t>
    <phoneticPr fontId="18"/>
  </si>
  <si>
    <t>harunobu@example.jp</t>
    <phoneticPr fontId="18"/>
  </si>
  <si>
    <t>password</t>
    <phoneticPr fontId="18"/>
  </si>
  <si>
    <t>武田晴信</t>
    <phoneticPr fontId="18"/>
  </si>
  <si>
    <t>一般会員</t>
    <rPh sb="0" eb="2">
      <t>イッパン</t>
    </rPh>
    <rPh sb="2" eb="4">
      <t>カイイン</t>
    </rPh>
    <phoneticPr fontId="18"/>
  </si>
  <si>
    <t>京都府宇治市</t>
    <rPh sb="0" eb="3">
      <t>キョウトフ</t>
    </rPh>
    <rPh sb="3" eb="6">
      <t>ウジシ</t>
    </rPh>
    <phoneticPr fontId="18"/>
  </si>
  <si>
    <t>01234567890</t>
    <phoneticPr fontId="18"/>
  </si>
  <si>
    <t>男性</t>
    <rPh sb="0" eb="2">
      <t>ダンセイ</t>
    </rPh>
    <phoneticPr fontId="18"/>
  </si>
  <si>
    <t>受け取る</t>
    <rPh sb="0" eb="1">
      <t>ウ</t>
    </rPh>
    <rPh sb="2" eb="3">
      <t>ト</t>
    </rPh>
    <phoneticPr fontId="18"/>
  </si>
  <si>
    <t>Normal_2</t>
    <phoneticPr fontId="18"/>
  </si>
  <si>
    <t>kagetora@example.jp</t>
    <phoneticPr fontId="18"/>
  </si>
  <si>
    <t>pass1234</t>
    <phoneticPr fontId="18"/>
  </si>
  <si>
    <t>長尾景虎</t>
    <phoneticPr fontId="18"/>
  </si>
  <si>
    <t>_</t>
    <phoneticPr fontId="18"/>
  </si>
  <si>
    <t>受け取らない</t>
    <rPh sb="0" eb="1">
      <t>ウ</t>
    </rPh>
    <rPh sb="2" eb="3">
      <t>ト</t>
    </rPh>
    <phoneticPr fontId="18"/>
  </si>
  <si>
    <t>masatora@example.jp</t>
    <phoneticPr fontId="18"/>
  </si>
  <si>
    <t>pass5678</t>
    <phoneticPr fontId="18"/>
  </si>
  <si>
    <t>真田昌虎</t>
    <phoneticPr fontId="18"/>
  </si>
  <si>
    <t>aiko@example.jp</t>
    <phoneticPr fontId="18"/>
  </si>
  <si>
    <t>passpass</t>
    <phoneticPr fontId="18"/>
  </si>
  <si>
    <t>直江愛子</t>
    <phoneticPr fontId="18"/>
  </si>
  <si>
    <t>女性</t>
    <rPh sb="0" eb="2">
      <t>ジョセイ</t>
    </rPh>
    <phoneticPr fontId="18"/>
  </si>
  <si>
    <t>Premium_1</t>
    <phoneticPr fontId="18"/>
  </si>
  <si>
    <t>プレミアム会員</t>
    <rPh sb="5" eb="7">
      <t>カイイン</t>
    </rPh>
    <phoneticPr fontId="18"/>
  </si>
  <si>
    <t>Premium_2</t>
    <phoneticPr fontId="18"/>
  </si>
  <si>
    <t>合計料金</t>
    <rPh sb="0" eb="2">
      <t>ゴウケイ</t>
    </rPh>
    <rPh sb="2" eb="4">
      <t>リョウキン</t>
    </rPh>
    <phoneticPr fontId="18"/>
  </si>
  <si>
    <t>WeekDay</t>
    <phoneticPr fontId="18"/>
  </si>
  <si>
    <t>連泊数</t>
    <rPh sb="0" eb="3">
      <t>レンパクスウ</t>
    </rPh>
    <phoneticPr fontId="18"/>
  </si>
  <si>
    <t>宿泊人数</t>
    <rPh sb="0" eb="4">
      <t>シュクハクニンズウ</t>
    </rPh>
    <phoneticPr fontId="18"/>
  </si>
  <si>
    <t>Breakfast</t>
    <phoneticPr fontId="18"/>
  </si>
  <si>
    <t>Early</t>
    <phoneticPr fontId="18"/>
  </si>
  <si>
    <t>Sight</t>
    <phoneticPr fontId="18"/>
  </si>
  <si>
    <t>bill</t>
    <phoneticPr fontId="18"/>
  </si>
  <si>
    <t>bill25</t>
    <phoneticPr fontId="18"/>
  </si>
  <si>
    <t>WeekDayBill</t>
    <phoneticPr fontId="18"/>
  </si>
  <si>
    <t>WeekEndBill</t>
    <phoneticPr fontId="18"/>
  </si>
  <si>
    <t>OptionBill</t>
    <phoneticPr fontId="18"/>
  </si>
  <si>
    <t>TotalBill</t>
    <phoneticPr fontId="18"/>
  </si>
  <si>
    <t>武田晴信</t>
    <rPh sb="0" eb="2">
      <t>タケダ</t>
    </rPh>
    <rPh sb="2" eb="4">
      <t>ハルノブ</t>
    </rPh>
    <phoneticPr fontId="18"/>
  </si>
  <si>
    <t>山本寛太</t>
    <phoneticPr fontId="18"/>
  </si>
  <si>
    <t>上杉景虎</t>
    <phoneticPr fontId="18"/>
  </si>
  <si>
    <t>武田信子</t>
    <rPh sb="0" eb="4">
      <t>タケダノブコ</t>
    </rPh>
    <phoneticPr fontId="18"/>
  </si>
  <si>
    <t>柿崎家時</t>
    <phoneticPr fontId="18"/>
  </si>
  <si>
    <t>電話番号</t>
    <rPh sb="0" eb="2">
      <t>デンワ</t>
    </rPh>
    <rPh sb="2" eb="4">
      <t>バンゴウ</t>
    </rPh>
    <phoneticPr fontId="18"/>
  </si>
  <si>
    <t>kanta@example.jp</t>
    <phoneticPr fontId="18"/>
  </si>
  <si>
    <t>01234567890</t>
  </si>
  <si>
    <t>12345678901</t>
    <phoneticPr fontId="18"/>
  </si>
  <si>
    <t>部屋指定なし</t>
  </si>
  <si>
    <t>シングル</t>
  </si>
  <si>
    <t>スタンダードツイン</t>
  </si>
  <si>
    <t>プレミアムツイン</t>
  </si>
  <si>
    <t>ブラウザ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</si>
</sst>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yyyy\-mm\-dd;@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42">
      <alignment vertical="center"/>
    </xf>
    <xf numFmtId="0" fontId="0" fillId="0" borderId="0" xfId="0" quotePrefix="1">
      <alignment vertical="center"/>
    </xf>
    <xf numFmtId="179" fontId="0" fillId="0" borderId="0" xfId="0" applyNumberForma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getora@example.jp" TargetMode="External"/><Relationship Id="rId2" Type="http://schemas.openxmlformats.org/officeDocument/2006/relationships/hyperlink" Target="mailto:kanta@example.jp" TargetMode="External"/><Relationship Id="rId1" Type="http://schemas.openxmlformats.org/officeDocument/2006/relationships/hyperlink" Target="mailto:masatora@example.jp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masatora@example.jp" TargetMode="External"/><Relationship Id="rId21" Type="http://schemas.openxmlformats.org/officeDocument/2006/relationships/hyperlink" Target="mailto:masatora@example.jp" TargetMode="External"/><Relationship Id="rId42" Type="http://schemas.openxmlformats.org/officeDocument/2006/relationships/hyperlink" Target="mailto:harunobu@example.jp" TargetMode="External"/><Relationship Id="rId47" Type="http://schemas.openxmlformats.org/officeDocument/2006/relationships/hyperlink" Target="mailto:harunobu@example.jp" TargetMode="External"/><Relationship Id="rId63" Type="http://schemas.openxmlformats.org/officeDocument/2006/relationships/hyperlink" Target="mailto:masatora@example.jp" TargetMode="External"/><Relationship Id="rId68" Type="http://schemas.openxmlformats.org/officeDocument/2006/relationships/hyperlink" Target="mailto:masatora@example.jp" TargetMode="External"/><Relationship Id="rId16" Type="http://schemas.openxmlformats.org/officeDocument/2006/relationships/hyperlink" Target="mailto:kagetora@example.jp" TargetMode="External"/><Relationship Id="rId11" Type="http://schemas.openxmlformats.org/officeDocument/2006/relationships/hyperlink" Target="mailto:kagetora@example.jp" TargetMode="External"/><Relationship Id="rId32" Type="http://schemas.openxmlformats.org/officeDocument/2006/relationships/hyperlink" Target="mailto:aiko@example.jp" TargetMode="External"/><Relationship Id="rId37" Type="http://schemas.openxmlformats.org/officeDocument/2006/relationships/hyperlink" Target="mailto:aiko@example.jp" TargetMode="External"/><Relationship Id="rId53" Type="http://schemas.openxmlformats.org/officeDocument/2006/relationships/hyperlink" Target="mailto:kagetora@example.jp" TargetMode="External"/><Relationship Id="rId58" Type="http://schemas.openxmlformats.org/officeDocument/2006/relationships/hyperlink" Target="mailto:kagetora@example.jp" TargetMode="External"/><Relationship Id="rId74" Type="http://schemas.openxmlformats.org/officeDocument/2006/relationships/hyperlink" Target="mailto:aiko@example.jp" TargetMode="External"/><Relationship Id="rId79" Type="http://schemas.openxmlformats.org/officeDocument/2006/relationships/hyperlink" Target="mailto:aiko@example.jp" TargetMode="External"/><Relationship Id="rId5" Type="http://schemas.openxmlformats.org/officeDocument/2006/relationships/hyperlink" Target="mailto:harunobu@example.jp" TargetMode="External"/><Relationship Id="rId61" Type="http://schemas.openxmlformats.org/officeDocument/2006/relationships/hyperlink" Target="mailto:masatora@example.jp" TargetMode="External"/><Relationship Id="rId82" Type="http://schemas.openxmlformats.org/officeDocument/2006/relationships/hyperlink" Target="mailto:aiko@example.jp" TargetMode="External"/><Relationship Id="rId19" Type="http://schemas.openxmlformats.org/officeDocument/2006/relationships/hyperlink" Target="mailto:masatora@example.jp" TargetMode="External"/><Relationship Id="rId14" Type="http://schemas.openxmlformats.org/officeDocument/2006/relationships/hyperlink" Target="mailto:kagetora@example.jp" TargetMode="External"/><Relationship Id="rId22" Type="http://schemas.openxmlformats.org/officeDocument/2006/relationships/hyperlink" Target="mailto:masatora@example.jp" TargetMode="External"/><Relationship Id="rId27" Type="http://schemas.openxmlformats.org/officeDocument/2006/relationships/hyperlink" Target="mailto:masatora@example.jp" TargetMode="External"/><Relationship Id="rId30" Type="http://schemas.openxmlformats.org/officeDocument/2006/relationships/hyperlink" Target="mailto:aiko@example.jp" TargetMode="External"/><Relationship Id="rId35" Type="http://schemas.openxmlformats.org/officeDocument/2006/relationships/hyperlink" Target="mailto:aiko@example.jp" TargetMode="External"/><Relationship Id="rId43" Type="http://schemas.openxmlformats.org/officeDocument/2006/relationships/hyperlink" Target="mailto:harunobu@example.jp" TargetMode="External"/><Relationship Id="rId48" Type="http://schemas.openxmlformats.org/officeDocument/2006/relationships/hyperlink" Target="mailto:kagetora@example.jp" TargetMode="External"/><Relationship Id="rId56" Type="http://schemas.openxmlformats.org/officeDocument/2006/relationships/hyperlink" Target="mailto:kagetora@example.jp" TargetMode="External"/><Relationship Id="rId64" Type="http://schemas.openxmlformats.org/officeDocument/2006/relationships/hyperlink" Target="mailto:masatora@example.jp" TargetMode="External"/><Relationship Id="rId69" Type="http://schemas.openxmlformats.org/officeDocument/2006/relationships/hyperlink" Target="mailto:masatora@example.jp" TargetMode="External"/><Relationship Id="rId77" Type="http://schemas.openxmlformats.org/officeDocument/2006/relationships/hyperlink" Target="mailto:aiko@example.jp" TargetMode="External"/><Relationship Id="rId8" Type="http://schemas.openxmlformats.org/officeDocument/2006/relationships/hyperlink" Target="mailto:harunobu@example.jp" TargetMode="External"/><Relationship Id="rId51" Type="http://schemas.openxmlformats.org/officeDocument/2006/relationships/hyperlink" Target="mailto:kagetora@example.jp" TargetMode="External"/><Relationship Id="rId72" Type="http://schemas.openxmlformats.org/officeDocument/2006/relationships/hyperlink" Target="mailto:aiko@example.jp" TargetMode="External"/><Relationship Id="rId80" Type="http://schemas.openxmlformats.org/officeDocument/2006/relationships/hyperlink" Target="mailto:aiko@example.jp" TargetMode="External"/><Relationship Id="rId3" Type="http://schemas.openxmlformats.org/officeDocument/2006/relationships/hyperlink" Target="mailto:harunobu@example.jp" TargetMode="External"/><Relationship Id="rId12" Type="http://schemas.openxmlformats.org/officeDocument/2006/relationships/hyperlink" Target="mailto:kagetora@example.jp" TargetMode="External"/><Relationship Id="rId17" Type="http://schemas.openxmlformats.org/officeDocument/2006/relationships/hyperlink" Target="mailto:kagetora@example.jp" TargetMode="External"/><Relationship Id="rId25" Type="http://schemas.openxmlformats.org/officeDocument/2006/relationships/hyperlink" Target="mailto:masatora@example.jp" TargetMode="External"/><Relationship Id="rId33" Type="http://schemas.openxmlformats.org/officeDocument/2006/relationships/hyperlink" Target="mailto:aiko@example.jp" TargetMode="External"/><Relationship Id="rId38" Type="http://schemas.openxmlformats.org/officeDocument/2006/relationships/hyperlink" Target="mailto:harunobu@example.jp" TargetMode="External"/><Relationship Id="rId46" Type="http://schemas.openxmlformats.org/officeDocument/2006/relationships/hyperlink" Target="mailto:harunobu@example.jp" TargetMode="External"/><Relationship Id="rId59" Type="http://schemas.openxmlformats.org/officeDocument/2006/relationships/hyperlink" Target="mailto:kagetora@example.jp" TargetMode="External"/><Relationship Id="rId67" Type="http://schemas.openxmlformats.org/officeDocument/2006/relationships/hyperlink" Target="mailto:masatora@example.jp" TargetMode="External"/><Relationship Id="rId20" Type="http://schemas.openxmlformats.org/officeDocument/2006/relationships/hyperlink" Target="mailto:masatora@example.jp" TargetMode="External"/><Relationship Id="rId41" Type="http://schemas.openxmlformats.org/officeDocument/2006/relationships/hyperlink" Target="mailto:harunobu@example.jp" TargetMode="External"/><Relationship Id="rId54" Type="http://schemas.openxmlformats.org/officeDocument/2006/relationships/hyperlink" Target="mailto:kagetora@example.jp" TargetMode="External"/><Relationship Id="rId62" Type="http://schemas.openxmlformats.org/officeDocument/2006/relationships/hyperlink" Target="mailto:masatora@example.jp" TargetMode="External"/><Relationship Id="rId70" Type="http://schemas.openxmlformats.org/officeDocument/2006/relationships/hyperlink" Target="mailto:masatora@example.jp" TargetMode="External"/><Relationship Id="rId75" Type="http://schemas.openxmlformats.org/officeDocument/2006/relationships/hyperlink" Target="mailto:aiko@example.jp" TargetMode="External"/><Relationship Id="rId1" Type="http://schemas.openxmlformats.org/officeDocument/2006/relationships/hyperlink" Target="mailto:harunobu@example.jp" TargetMode="External"/><Relationship Id="rId6" Type="http://schemas.openxmlformats.org/officeDocument/2006/relationships/hyperlink" Target="mailto:harunobu@example.jp" TargetMode="External"/><Relationship Id="rId15" Type="http://schemas.openxmlformats.org/officeDocument/2006/relationships/hyperlink" Target="mailto:kagetora@example.jp" TargetMode="External"/><Relationship Id="rId23" Type="http://schemas.openxmlformats.org/officeDocument/2006/relationships/hyperlink" Target="mailto:masatora@example.jp" TargetMode="External"/><Relationship Id="rId28" Type="http://schemas.openxmlformats.org/officeDocument/2006/relationships/hyperlink" Target="mailto:aiko@example.jp" TargetMode="External"/><Relationship Id="rId36" Type="http://schemas.openxmlformats.org/officeDocument/2006/relationships/hyperlink" Target="mailto:aiko@example.jp" TargetMode="External"/><Relationship Id="rId49" Type="http://schemas.openxmlformats.org/officeDocument/2006/relationships/hyperlink" Target="mailto:kagetora@example.jp" TargetMode="External"/><Relationship Id="rId57" Type="http://schemas.openxmlformats.org/officeDocument/2006/relationships/hyperlink" Target="mailto:kagetora@example.jp" TargetMode="External"/><Relationship Id="rId10" Type="http://schemas.openxmlformats.org/officeDocument/2006/relationships/hyperlink" Target="mailto:kagetora@example.jp" TargetMode="External"/><Relationship Id="rId31" Type="http://schemas.openxmlformats.org/officeDocument/2006/relationships/hyperlink" Target="mailto:aiko@example.jp" TargetMode="External"/><Relationship Id="rId44" Type="http://schemas.openxmlformats.org/officeDocument/2006/relationships/hyperlink" Target="mailto:harunobu@example.jp" TargetMode="External"/><Relationship Id="rId52" Type="http://schemas.openxmlformats.org/officeDocument/2006/relationships/hyperlink" Target="mailto:kagetora@example.jp" TargetMode="External"/><Relationship Id="rId60" Type="http://schemas.openxmlformats.org/officeDocument/2006/relationships/hyperlink" Target="mailto:masatora@example.jp" TargetMode="External"/><Relationship Id="rId65" Type="http://schemas.openxmlformats.org/officeDocument/2006/relationships/hyperlink" Target="mailto:masatora@example.jp" TargetMode="External"/><Relationship Id="rId73" Type="http://schemas.openxmlformats.org/officeDocument/2006/relationships/hyperlink" Target="mailto:aiko@example.jp" TargetMode="External"/><Relationship Id="rId78" Type="http://schemas.openxmlformats.org/officeDocument/2006/relationships/hyperlink" Target="mailto:aiko@example.jp" TargetMode="External"/><Relationship Id="rId81" Type="http://schemas.openxmlformats.org/officeDocument/2006/relationships/hyperlink" Target="mailto:aiko@example.jp" TargetMode="External"/><Relationship Id="rId4" Type="http://schemas.openxmlformats.org/officeDocument/2006/relationships/hyperlink" Target="mailto:harunobu@example.jp" TargetMode="External"/><Relationship Id="rId9" Type="http://schemas.openxmlformats.org/officeDocument/2006/relationships/hyperlink" Target="mailto:harunobu@example.jp" TargetMode="External"/><Relationship Id="rId13" Type="http://schemas.openxmlformats.org/officeDocument/2006/relationships/hyperlink" Target="mailto:kagetora@example.jp" TargetMode="External"/><Relationship Id="rId18" Type="http://schemas.openxmlformats.org/officeDocument/2006/relationships/hyperlink" Target="mailto:kagetora@example.jp" TargetMode="External"/><Relationship Id="rId39" Type="http://schemas.openxmlformats.org/officeDocument/2006/relationships/hyperlink" Target="mailto:harunobu@example.jp" TargetMode="External"/><Relationship Id="rId34" Type="http://schemas.openxmlformats.org/officeDocument/2006/relationships/hyperlink" Target="mailto:aiko@example.jp" TargetMode="External"/><Relationship Id="rId50" Type="http://schemas.openxmlformats.org/officeDocument/2006/relationships/hyperlink" Target="mailto:kagetora@example.jp" TargetMode="External"/><Relationship Id="rId55" Type="http://schemas.openxmlformats.org/officeDocument/2006/relationships/hyperlink" Target="mailto:kagetora@example.jp" TargetMode="External"/><Relationship Id="rId76" Type="http://schemas.openxmlformats.org/officeDocument/2006/relationships/hyperlink" Target="mailto:aiko@example.jp" TargetMode="External"/><Relationship Id="rId7" Type="http://schemas.openxmlformats.org/officeDocument/2006/relationships/hyperlink" Target="mailto:harunobu@example.jp" TargetMode="External"/><Relationship Id="rId71" Type="http://schemas.openxmlformats.org/officeDocument/2006/relationships/hyperlink" Target="mailto:aiko@example.jp" TargetMode="External"/><Relationship Id="rId2" Type="http://schemas.openxmlformats.org/officeDocument/2006/relationships/hyperlink" Target="mailto:harunobu@example.jp" TargetMode="External"/><Relationship Id="rId29" Type="http://schemas.openxmlformats.org/officeDocument/2006/relationships/hyperlink" Target="mailto:aiko@example.jp" TargetMode="External"/><Relationship Id="rId24" Type="http://schemas.openxmlformats.org/officeDocument/2006/relationships/hyperlink" Target="mailto:masatora@example.jp" TargetMode="External"/><Relationship Id="rId40" Type="http://schemas.openxmlformats.org/officeDocument/2006/relationships/hyperlink" Target="mailto:harunobu@example.jp" TargetMode="External"/><Relationship Id="rId45" Type="http://schemas.openxmlformats.org/officeDocument/2006/relationships/hyperlink" Target="mailto:harunobu@example.jp" TargetMode="External"/><Relationship Id="rId66" Type="http://schemas.openxmlformats.org/officeDocument/2006/relationships/hyperlink" Target="mailto:masatora@example.j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iko@example.jp" TargetMode="External"/><Relationship Id="rId3" Type="http://schemas.openxmlformats.org/officeDocument/2006/relationships/hyperlink" Target="mailto:masatora@example.jp" TargetMode="External"/><Relationship Id="rId7" Type="http://schemas.openxmlformats.org/officeDocument/2006/relationships/hyperlink" Target="mailto:masatora@example.jp" TargetMode="External"/><Relationship Id="rId2" Type="http://schemas.openxmlformats.org/officeDocument/2006/relationships/hyperlink" Target="mailto:kagetora@example.jp" TargetMode="External"/><Relationship Id="rId1" Type="http://schemas.openxmlformats.org/officeDocument/2006/relationships/hyperlink" Target="mailto:harunobu@example.jp" TargetMode="External"/><Relationship Id="rId6" Type="http://schemas.openxmlformats.org/officeDocument/2006/relationships/hyperlink" Target="mailto:kagetora@example.jp" TargetMode="External"/><Relationship Id="rId5" Type="http://schemas.openxmlformats.org/officeDocument/2006/relationships/hyperlink" Target="mailto:harunobu@example.jp" TargetMode="External"/><Relationship Id="rId4" Type="http://schemas.openxmlformats.org/officeDocument/2006/relationships/hyperlink" Target="mailto:aiko@example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0"/>
  <sheetViews>
    <sheetView topLeftCell="A63" zoomScale="80" zoomScaleNormal="80" workbookViewId="0">
      <selection activeCell="B9" sqref="B9:P90"/>
    </sheetView>
  </sheetViews>
  <sheetFormatPr defaultRowHeight="18" x14ac:dyDescent="0.45"/>
  <cols>
    <col min="1" max="1" width="11" bestFit="1" customWidth="1"/>
    <col min="2" max="2" width="24.09765625" bestFit="1" customWidth="1"/>
    <col min="3" max="3" width="11" bestFit="1" customWidth="1"/>
    <col min="4" max="4" width="6.796875" bestFit="1" customWidth="1"/>
    <col min="5" max="5" width="8.59765625" bestFit="1" customWidth="1"/>
    <col min="6" max="6" width="5" bestFit="1" customWidth="1"/>
    <col min="7" max="7" width="24.09765625" bestFit="1" customWidth="1"/>
    <col min="8" max="8" width="16.296875" bestFit="1" customWidth="1"/>
    <col min="9" max="9" width="16.296875" customWidth="1"/>
    <col min="10" max="10" width="16.296875" bestFit="1" customWidth="1"/>
    <col min="11" max="11" width="16.296875" customWidth="1"/>
    <col min="12" max="12" width="21.3984375" bestFit="1" customWidth="1"/>
    <col min="13" max="13" width="8" bestFit="1" customWidth="1"/>
    <col min="14" max="14" width="19.19921875" bestFit="1" customWidth="1"/>
    <col min="15" max="15" width="9" bestFit="1" customWidth="1"/>
    <col min="16" max="16" width="8.59765625" bestFit="1" customWidth="1"/>
    <col min="19" max="19" width="9.59765625" bestFit="1" customWidth="1"/>
  </cols>
  <sheetData>
    <row r="1" spans="1:31" ht="18.600000000000001" thickBot="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77</v>
      </c>
      <c r="J1" t="s">
        <v>8</v>
      </c>
      <c r="K1" t="s">
        <v>127</v>
      </c>
      <c r="L1" t="s">
        <v>75</v>
      </c>
      <c r="M1" t="s">
        <v>9</v>
      </c>
      <c r="N1" t="s">
        <v>59</v>
      </c>
      <c r="O1" t="s">
        <v>109</v>
      </c>
      <c r="P1" t="s">
        <v>10</v>
      </c>
      <c r="R1" t="s">
        <v>110</v>
      </c>
      <c r="S1" t="s">
        <v>48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</row>
    <row r="2" spans="1:31" x14ac:dyDescent="0.45">
      <c r="A2" t="s">
        <v>11</v>
      </c>
      <c r="B2" t="s">
        <v>12</v>
      </c>
      <c r="C2" t="s">
        <v>13</v>
      </c>
      <c r="D2">
        <v>1</v>
      </c>
      <c r="E2">
        <v>1</v>
      </c>
      <c r="F2" t="s">
        <v>14</v>
      </c>
      <c r="G2" t="s">
        <v>14</v>
      </c>
      <c r="H2" t="s">
        <v>14</v>
      </c>
      <c r="I2" s="4" t="s">
        <v>122</v>
      </c>
      <c r="J2" t="s">
        <v>15</v>
      </c>
      <c r="M2" t="s">
        <v>14</v>
      </c>
      <c r="N2" t="str" cm="1">
        <f t="array" ref="N2">INDEX(PlanBillTable!$D$1:$D$11,SUMPRODUCT((PlanBillTable!$A$1:$A$11=a!B2)*(ROW(PlanBillTable!$A$1:$A$11))))</f>
        <v>スタンダードツイン</v>
      </c>
      <c r="O2">
        <f>AE2</f>
        <v>7000</v>
      </c>
      <c r="P2" t="s">
        <v>16</v>
      </c>
      <c r="R2">
        <f>T2-S2</f>
        <v>1</v>
      </c>
      <c r="S2" cm="1">
        <f t="array" ref="S2">INDEX(WeekEndTable!$C$1:$C$36,SUMPRODUCT((WeekEndTable!$A$1:$A$36=C2)*(WeekEndTable!$B$1:$B$36=D2),ROW(WeekEndTable!$C$1:$C$36)))</f>
        <v>0</v>
      </c>
      <c r="T2">
        <f>D2</f>
        <v>1</v>
      </c>
      <c r="U2">
        <f>E2</f>
        <v>1</v>
      </c>
      <c r="V2">
        <f>IF(F2="on",1,0)</f>
        <v>0</v>
      </c>
      <c r="W2">
        <f>IF(G2="on",1,0)</f>
        <v>0</v>
      </c>
      <c r="X2">
        <f>IF(H2="on",1,0)</f>
        <v>0</v>
      </c>
      <c r="Z2" cm="1">
        <f t="array" ref="Z2">INDEX(PlanBillTable!$B$1:$B$11,SUMPRODUCT((PlanBillTable!$A$1:$A$11=a!B2)*ROW(PlanBillTable!$A$1:$A$11)))</f>
        <v>7000</v>
      </c>
      <c r="AA2" cm="1">
        <f t="array" ref="AA2">INDEX(PlanBillTable!$C$1:$C$11,SUMPRODUCT((PlanBillTable!$A$1:$A$11=a!B2)*ROW(PlanBillTable!$A$1:$A$11)))</f>
        <v>8750</v>
      </c>
      <c r="AB2">
        <f>Z2*R2*U2</f>
        <v>7000</v>
      </c>
      <c r="AC2">
        <f>AA2*S2*U2</f>
        <v>0</v>
      </c>
      <c r="AD2">
        <f>1000*T2*U2*V2+1000*U2*W2+1000*U2*X2</f>
        <v>0</v>
      </c>
      <c r="AE2">
        <f>AB2+AC2+AD2</f>
        <v>7000</v>
      </c>
    </row>
    <row r="3" spans="1:31" x14ac:dyDescent="0.45">
      <c r="A3" t="s">
        <v>11</v>
      </c>
      <c r="B3" t="s">
        <v>44</v>
      </c>
      <c r="C3" t="s">
        <v>37</v>
      </c>
      <c r="D3">
        <v>1</v>
      </c>
      <c r="E3">
        <v>1</v>
      </c>
      <c r="F3" t="s">
        <v>14</v>
      </c>
      <c r="G3" t="s">
        <v>19</v>
      </c>
      <c r="H3" t="s">
        <v>14</v>
      </c>
      <c r="I3" t="s">
        <v>101</v>
      </c>
      <c r="J3" t="s">
        <v>20</v>
      </c>
      <c r="L3" s="1" t="s">
        <v>99</v>
      </c>
      <c r="M3" t="s">
        <v>21</v>
      </c>
      <c r="N3" t="str" cm="1">
        <f t="array" ref="N3">INDEX(PlanBillTable!$D$1:$D$11,SUMPRODUCT((PlanBillTable!$A$1:$A$11=a!B3)*(ROW(PlanBillTable!$A$1:$A$11))))</f>
        <v>シングル</v>
      </c>
      <c r="O3">
        <f t="shared" ref="O3:O66" si="0">AE3</f>
        <v>10375</v>
      </c>
      <c r="P3" t="s">
        <v>16</v>
      </c>
      <c r="R3">
        <f t="shared" ref="R3:R66" si="1">T3-S3</f>
        <v>0</v>
      </c>
      <c r="S3" cm="1">
        <f t="array" ref="S3">INDEX(WeekEndTable!$C$1:$C$36,SUMPRODUCT((WeekEndTable!$A$1:$A$36=C3)*(WeekEndTable!$B$1:$B$36=D3),ROW(WeekEndTable!$C$1:$C$36)))</f>
        <v>1</v>
      </c>
      <c r="T3">
        <f t="shared" ref="T3:T66" si="2">D3</f>
        <v>1</v>
      </c>
      <c r="U3">
        <f t="shared" ref="U3:U66" si="3">E3</f>
        <v>1</v>
      </c>
      <c r="V3">
        <f t="shared" ref="V3:V66" si="4">IF(F3="on",1,0)</f>
        <v>0</v>
      </c>
      <c r="W3">
        <f t="shared" ref="W3:W66" si="5">IF(G3="on",1,0)</f>
        <v>1</v>
      </c>
      <c r="X3">
        <f t="shared" ref="X3:X66" si="6">IF(H3="on",1,0)</f>
        <v>0</v>
      </c>
      <c r="Z3" cm="1">
        <f t="array" ref="Z3">INDEX(PlanBillTable!$B$1:$B$11,SUMPRODUCT((PlanBillTable!$A$1:$A$11=a!B3)*ROW(PlanBillTable!$A$1:$A$11)))</f>
        <v>7500</v>
      </c>
      <c r="AA3" cm="1">
        <f t="array" ref="AA3">INDEX(PlanBillTable!$C$1:$C$11,SUMPRODUCT((PlanBillTable!$A$1:$A$11=a!B3)*ROW(PlanBillTable!$A$1:$A$11)))</f>
        <v>9375</v>
      </c>
      <c r="AB3">
        <f t="shared" ref="AB3:AB66" si="7">Z3*R3*U3</f>
        <v>0</v>
      </c>
      <c r="AC3">
        <f t="shared" ref="AC3:AC66" si="8">AA3*S3*U3</f>
        <v>9375</v>
      </c>
      <c r="AD3">
        <f t="shared" ref="AD3:AD66" si="9">1000*T3*U3*V3+1000*U3*W3+1000*U3*X3</f>
        <v>1000</v>
      </c>
      <c r="AE3">
        <f t="shared" ref="AE3:AE66" si="10">AB3+AC3+AD3</f>
        <v>10375</v>
      </c>
    </row>
    <row r="4" spans="1:31" x14ac:dyDescent="0.45">
      <c r="A4" t="s">
        <v>11</v>
      </c>
      <c r="B4" t="s">
        <v>43</v>
      </c>
      <c r="C4" t="s">
        <v>30</v>
      </c>
      <c r="D4">
        <v>9</v>
      </c>
      <c r="E4">
        <v>1</v>
      </c>
      <c r="F4" t="s">
        <v>19</v>
      </c>
      <c r="G4" t="s">
        <v>19</v>
      </c>
      <c r="H4" t="s">
        <v>19</v>
      </c>
      <c r="I4" t="s">
        <v>123</v>
      </c>
      <c r="J4" t="s">
        <v>20</v>
      </c>
      <c r="L4" s="1" t="s">
        <v>128</v>
      </c>
      <c r="M4" t="s">
        <v>21</v>
      </c>
      <c r="N4" t="str" cm="1">
        <f t="array" ref="N4">INDEX(PlanBillTable!$D$1:$D$11,SUMPRODUCT((PlanBillTable!$A$1:$A$11=a!B4)*(ROW(PlanBillTable!$A$1:$A$11))))</f>
        <v>シングル</v>
      </c>
      <c r="O4">
        <f t="shared" si="0"/>
        <v>63250</v>
      </c>
      <c r="P4" t="s">
        <v>27</v>
      </c>
      <c r="R4">
        <f t="shared" si="1"/>
        <v>7</v>
      </c>
      <c r="S4" cm="1">
        <f t="array" ref="S4">INDEX(WeekEndTable!$C$1:$C$36,SUMPRODUCT((WeekEndTable!$A$1:$A$36=C4)*(WeekEndTable!$B$1:$B$36=D4),ROW(WeekEndTable!$C$1:$C$36)))</f>
        <v>2</v>
      </c>
      <c r="T4">
        <f t="shared" si="2"/>
        <v>9</v>
      </c>
      <c r="U4">
        <f t="shared" si="3"/>
        <v>1</v>
      </c>
      <c r="V4">
        <f t="shared" si="4"/>
        <v>1</v>
      </c>
      <c r="W4">
        <f t="shared" si="5"/>
        <v>1</v>
      </c>
      <c r="X4">
        <f t="shared" si="6"/>
        <v>1</v>
      </c>
      <c r="Z4" cm="1">
        <f t="array" ref="Z4">INDEX(PlanBillTable!$B$1:$B$11,SUMPRODUCT((PlanBillTable!$A$1:$A$11=a!B4)*ROW(PlanBillTable!$A$1:$A$11)))</f>
        <v>5500</v>
      </c>
      <c r="AA4" cm="1">
        <f t="array" ref="AA4">INDEX(PlanBillTable!$C$1:$C$11,SUMPRODUCT((PlanBillTable!$A$1:$A$11=a!B4)*ROW(PlanBillTable!$A$1:$A$11)))</f>
        <v>6875</v>
      </c>
      <c r="AB4">
        <f t="shared" si="7"/>
        <v>38500</v>
      </c>
      <c r="AC4">
        <f t="shared" si="8"/>
        <v>13750</v>
      </c>
      <c r="AD4">
        <f t="shared" si="9"/>
        <v>11000</v>
      </c>
      <c r="AE4">
        <f t="shared" si="10"/>
        <v>63250</v>
      </c>
    </row>
    <row r="5" spans="1:31" x14ac:dyDescent="0.45">
      <c r="A5" t="s">
        <v>11</v>
      </c>
      <c r="B5" t="s">
        <v>32</v>
      </c>
      <c r="C5" t="s">
        <v>39</v>
      </c>
      <c r="D5">
        <v>1</v>
      </c>
      <c r="E5">
        <v>1</v>
      </c>
      <c r="F5" t="s">
        <v>14</v>
      </c>
      <c r="G5" t="s">
        <v>19</v>
      </c>
      <c r="H5" t="s">
        <v>14</v>
      </c>
      <c r="I5" t="s">
        <v>124</v>
      </c>
      <c r="J5" t="s">
        <v>20</v>
      </c>
      <c r="L5" s="1" t="s">
        <v>94</v>
      </c>
      <c r="M5" t="s">
        <v>14</v>
      </c>
      <c r="N5" t="str" cm="1">
        <f t="array" ref="N5">INDEX(PlanBillTable!$D$1:$D$11,SUMPRODUCT((PlanBillTable!$A$1:$A$11=a!B5)*(ROW(PlanBillTable!$A$1:$A$11))))</f>
        <v>部屋指定なし</v>
      </c>
      <c r="O5">
        <f t="shared" si="0"/>
        <v>12250</v>
      </c>
      <c r="P5" t="s">
        <v>22</v>
      </c>
      <c r="R5">
        <f t="shared" si="1"/>
        <v>0</v>
      </c>
      <c r="S5" cm="1">
        <f t="array" ref="S5">INDEX(WeekEndTable!$C$1:$C$36,SUMPRODUCT((WeekEndTable!$A$1:$A$36=C5)*(WeekEndTable!$B$1:$B$36=D5),ROW(WeekEndTable!$C$1:$C$36)))</f>
        <v>1</v>
      </c>
      <c r="T5">
        <f t="shared" si="2"/>
        <v>1</v>
      </c>
      <c r="U5">
        <f t="shared" si="3"/>
        <v>1</v>
      </c>
      <c r="V5">
        <f t="shared" si="4"/>
        <v>0</v>
      </c>
      <c r="W5">
        <f t="shared" si="5"/>
        <v>1</v>
      </c>
      <c r="X5">
        <f t="shared" si="6"/>
        <v>0</v>
      </c>
      <c r="Z5" cm="1">
        <f t="array" ref="Z5">INDEX(PlanBillTable!$B$1:$B$11,SUMPRODUCT((PlanBillTable!$A$1:$A$11=a!B5)*ROW(PlanBillTable!$A$1:$A$11)))</f>
        <v>9000</v>
      </c>
      <c r="AA5" cm="1">
        <f t="array" ref="AA5">INDEX(PlanBillTable!$C$1:$C$11,SUMPRODUCT((PlanBillTable!$A$1:$A$11=a!B5)*ROW(PlanBillTable!$A$1:$A$11)))</f>
        <v>11250</v>
      </c>
      <c r="AB5">
        <f t="shared" si="7"/>
        <v>0</v>
      </c>
      <c r="AC5">
        <f t="shared" si="8"/>
        <v>11250</v>
      </c>
      <c r="AD5">
        <f t="shared" si="9"/>
        <v>1000</v>
      </c>
      <c r="AE5">
        <f t="shared" si="10"/>
        <v>12250</v>
      </c>
    </row>
    <row r="6" spans="1:31" x14ac:dyDescent="0.45">
      <c r="A6" t="s">
        <v>11</v>
      </c>
      <c r="B6" t="s">
        <v>29</v>
      </c>
      <c r="C6" t="s">
        <v>18</v>
      </c>
      <c r="D6">
        <v>2</v>
      </c>
      <c r="E6">
        <v>2</v>
      </c>
      <c r="F6" t="s">
        <v>19</v>
      </c>
      <c r="G6" t="s">
        <v>14</v>
      </c>
      <c r="H6" t="s">
        <v>19</v>
      </c>
      <c r="I6" t="s">
        <v>104</v>
      </c>
      <c r="J6" t="s">
        <v>26</v>
      </c>
      <c r="K6" s="2" t="s">
        <v>90</v>
      </c>
      <c r="M6" t="s">
        <v>14</v>
      </c>
      <c r="N6" t="str" cm="1">
        <f t="array" ref="N6">INDEX(PlanBillTable!$D$1:$D$11,SUMPRODUCT((PlanBillTable!$A$1:$A$11=a!B6)*(ROW(PlanBillTable!$A$1:$A$11))))</f>
        <v>プレミアムツイン</v>
      </c>
      <c r="O6">
        <f t="shared" si="0"/>
        <v>38000</v>
      </c>
      <c r="P6" t="s">
        <v>22</v>
      </c>
      <c r="R6">
        <f t="shared" si="1"/>
        <v>2</v>
      </c>
      <c r="S6" cm="1">
        <f t="array" ref="S6">INDEX(WeekEndTable!$C$1:$C$36,SUMPRODUCT((WeekEndTable!$A$1:$A$36=C6)*(WeekEndTable!$B$1:$B$36=D6),ROW(WeekEndTable!$C$1:$C$36)))</f>
        <v>0</v>
      </c>
      <c r="T6">
        <f t="shared" si="2"/>
        <v>2</v>
      </c>
      <c r="U6">
        <f t="shared" si="3"/>
        <v>2</v>
      </c>
      <c r="V6">
        <f t="shared" si="4"/>
        <v>1</v>
      </c>
      <c r="W6">
        <f t="shared" si="5"/>
        <v>0</v>
      </c>
      <c r="X6">
        <f t="shared" si="6"/>
        <v>1</v>
      </c>
      <c r="Z6" cm="1">
        <f t="array" ref="Z6">INDEX(PlanBillTable!$B$1:$B$11,SUMPRODUCT((PlanBillTable!$A$1:$A$11=a!B6)*ROW(PlanBillTable!$A$1:$A$11)))</f>
        <v>8000</v>
      </c>
      <c r="AA6" cm="1">
        <f t="array" ref="AA6">INDEX(PlanBillTable!$C$1:$C$11,SUMPRODUCT((PlanBillTable!$A$1:$A$11=a!B6)*ROW(PlanBillTable!$A$1:$A$11)))</f>
        <v>10000</v>
      </c>
      <c r="AB6">
        <f t="shared" si="7"/>
        <v>32000</v>
      </c>
      <c r="AC6">
        <f t="shared" si="8"/>
        <v>0</v>
      </c>
      <c r="AD6">
        <f t="shared" si="9"/>
        <v>6000</v>
      </c>
      <c r="AE6">
        <f t="shared" si="10"/>
        <v>38000</v>
      </c>
    </row>
    <row r="7" spans="1:31" x14ac:dyDescent="0.45">
      <c r="A7" t="s">
        <v>11</v>
      </c>
      <c r="B7" t="s">
        <v>36</v>
      </c>
      <c r="C7" t="s">
        <v>34</v>
      </c>
      <c r="D7">
        <v>5</v>
      </c>
      <c r="E7">
        <v>9</v>
      </c>
      <c r="F7" t="s">
        <v>19</v>
      </c>
      <c r="G7" t="s">
        <v>14</v>
      </c>
      <c r="H7" t="s">
        <v>14</v>
      </c>
      <c r="I7" t="s">
        <v>125</v>
      </c>
      <c r="J7" t="s">
        <v>26</v>
      </c>
      <c r="K7" s="2" t="s">
        <v>130</v>
      </c>
      <c r="M7" t="s">
        <v>21</v>
      </c>
      <c r="N7" t="str" cm="1">
        <f t="array" ref="N7">INDEX(PlanBillTable!$D$1:$D$11,SUMPRODUCT((PlanBillTable!$A$1:$A$11=a!B7)*(ROW(PlanBillTable!$A$1:$A$11))))</f>
        <v>部屋指定なし</v>
      </c>
      <c r="O7">
        <f t="shared" si="0"/>
        <v>540000</v>
      </c>
      <c r="P7" t="s">
        <v>22</v>
      </c>
      <c r="R7">
        <f t="shared" si="1"/>
        <v>3</v>
      </c>
      <c r="S7" cm="1">
        <f t="array" ref="S7">INDEX(WeekEndTable!$C$1:$C$36,SUMPRODUCT((WeekEndTable!$A$1:$A$36=C7)*(WeekEndTable!$B$1:$B$36=D7),ROW(WeekEndTable!$C$1:$C$36)))</f>
        <v>2</v>
      </c>
      <c r="T7">
        <f t="shared" si="2"/>
        <v>5</v>
      </c>
      <c r="U7">
        <f t="shared" si="3"/>
        <v>9</v>
      </c>
      <c r="V7">
        <f t="shared" si="4"/>
        <v>1</v>
      </c>
      <c r="W7">
        <f t="shared" si="5"/>
        <v>0</v>
      </c>
      <c r="X7">
        <f t="shared" si="6"/>
        <v>0</v>
      </c>
      <c r="Z7" cm="1">
        <f t="array" ref="Z7">INDEX(PlanBillTable!$B$1:$B$11,SUMPRODUCT((PlanBillTable!$A$1:$A$11=a!B7)*ROW(PlanBillTable!$A$1:$A$11)))</f>
        <v>10000</v>
      </c>
      <c r="AA7" cm="1">
        <f t="array" ref="AA7">INDEX(PlanBillTable!$C$1:$C$11,SUMPRODUCT((PlanBillTable!$A$1:$A$11=a!B7)*ROW(PlanBillTable!$A$1:$A$11)))</f>
        <v>12500</v>
      </c>
      <c r="AB7">
        <f t="shared" si="7"/>
        <v>270000</v>
      </c>
      <c r="AC7">
        <f t="shared" si="8"/>
        <v>225000</v>
      </c>
      <c r="AD7">
        <f t="shared" si="9"/>
        <v>45000</v>
      </c>
      <c r="AE7">
        <f t="shared" si="10"/>
        <v>540000</v>
      </c>
    </row>
    <row r="8" spans="1:31" ht="18.600000000000001" thickBot="1" x14ac:dyDescent="0.5">
      <c r="A8" t="s">
        <v>11</v>
      </c>
      <c r="B8" t="s">
        <v>41</v>
      </c>
      <c r="C8" t="s">
        <v>25</v>
      </c>
      <c r="D8">
        <v>3</v>
      </c>
      <c r="E8">
        <v>6</v>
      </c>
      <c r="F8" t="s">
        <v>14</v>
      </c>
      <c r="G8" t="s">
        <v>19</v>
      </c>
      <c r="H8" t="s">
        <v>14</v>
      </c>
      <c r="I8" s="5" t="s">
        <v>126</v>
      </c>
      <c r="J8" t="s">
        <v>15</v>
      </c>
      <c r="M8" t="s">
        <v>21</v>
      </c>
      <c r="N8" t="str" cm="1">
        <f t="array" ref="N8">INDEX(PlanBillTable!$D$1:$D$11,SUMPRODUCT((PlanBillTable!$A$1:$A$11=a!B8)*(ROW(PlanBillTable!$A$1:$A$11))))</f>
        <v>部屋指定なし</v>
      </c>
      <c r="O8">
        <f t="shared" si="0"/>
        <v>168000</v>
      </c>
      <c r="P8" t="s">
        <v>22</v>
      </c>
      <c r="R8">
        <f t="shared" si="1"/>
        <v>3</v>
      </c>
      <c r="S8" cm="1">
        <f t="array" ref="S8">INDEX(WeekEndTable!$C$1:$C$36,SUMPRODUCT((WeekEndTable!$A$1:$A$36=C8)*(WeekEndTable!$B$1:$B$36=D8),ROW(WeekEndTable!$C$1:$C$36)))</f>
        <v>0</v>
      </c>
      <c r="T8">
        <f t="shared" si="2"/>
        <v>3</v>
      </c>
      <c r="U8">
        <f t="shared" si="3"/>
        <v>6</v>
      </c>
      <c r="V8">
        <f t="shared" si="4"/>
        <v>0</v>
      </c>
      <c r="W8">
        <f t="shared" si="5"/>
        <v>1</v>
      </c>
      <c r="X8">
        <f t="shared" si="6"/>
        <v>0</v>
      </c>
      <c r="Z8" cm="1">
        <f t="array" ref="Z8">INDEX(PlanBillTable!$B$1:$B$11,SUMPRODUCT((PlanBillTable!$A$1:$A$11=a!B8)*ROW(PlanBillTable!$A$1:$A$11)))</f>
        <v>9000</v>
      </c>
      <c r="AA8" cm="1">
        <f t="array" ref="AA8">INDEX(PlanBillTable!$C$1:$C$11,SUMPRODUCT((PlanBillTable!$A$1:$A$11=a!B8)*ROW(PlanBillTable!$A$1:$A$11)))</f>
        <v>11250</v>
      </c>
      <c r="AB8">
        <f t="shared" si="7"/>
        <v>162000</v>
      </c>
      <c r="AC8">
        <f t="shared" si="8"/>
        <v>0</v>
      </c>
      <c r="AD8">
        <f t="shared" si="9"/>
        <v>6000</v>
      </c>
      <c r="AE8">
        <f t="shared" si="10"/>
        <v>168000</v>
      </c>
    </row>
    <row r="9" spans="1:31" x14ac:dyDescent="0.45">
      <c r="A9" t="s">
        <v>17</v>
      </c>
      <c r="B9" t="s">
        <v>41</v>
      </c>
      <c r="C9" t="s">
        <v>37</v>
      </c>
      <c r="D9">
        <v>3</v>
      </c>
      <c r="E9">
        <v>6</v>
      </c>
      <c r="F9" t="s">
        <v>19</v>
      </c>
      <c r="G9" t="s">
        <v>14</v>
      </c>
      <c r="H9" t="s">
        <v>19</v>
      </c>
      <c r="J9" t="s">
        <v>26</v>
      </c>
      <c r="M9" t="s">
        <v>21</v>
      </c>
      <c r="N9" t="str" cm="1">
        <f t="array" ref="N9">INDEX(PlanBillTable!$D$1:$D$11,SUMPRODUCT((PlanBillTable!$A$1:$A$11=a!B9)*(ROW(PlanBillTable!$A$1:$A$11))))</f>
        <v>部屋指定なし</v>
      </c>
      <c r="O9">
        <f t="shared" si="0"/>
        <v>213000</v>
      </c>
      <c r="P9" t="s">
        <v>16</v>
      </c>
      <c r="R9">
        <f t="shared" si="1"/>
        <v>1</v>
      </c>
      <c r="S9" cm="1">
        <f t="array" ref="S9">INDEX(WeekEndTable!$C$1:$C$36,SUMPRODUCT((WeekEndTable!$A$1:$A$36=C9)*(WeekEndTable!$B$1:$B$36=D9),ROW(WeekEndTable!$C$1:$C$36)))</f>
        <v>2</v>
      </c>
      <c r="T9">
        <f t="shared" si="2"/>
        <v>3</v>
      </c>
      <c r="U9">
        <f t="shared" si="3"/>
        <v>6</v>
      </c>
      <c r="V9">
        <f t="shared" si="4"/>
        <v>1</v>
      </c>
      <c r="W9">
        <f t="shared" si="5"/>
        <v>0</v>
      </c>
      <c r="X9">
        <f t="shared" si="6"/>
        <v>1</v>
      </c>
      <c r="Z9" cm="1">
        <f t="array" ref="Z9">INDEX(PlanBillTable!$B$1:$B$11,SUMPRODUCT((PlanBillTable!$A$1:$A$11=a!B9)*ROW(PlanBillTable!$A$1:$A$11)))</f>
        <v>9000</v>
      </c>
      <c r="AA9" cm="1">
        <f t="array" ref="AA9">INDEX(PlanBillTable!$C$1:$C$11,SUMPRODUCT((PlanBillTable!$A$1:$A$11=a!B9)*ROW(PlanBillTable!$A$1:$A$11)))</f>
        <v>11250</v>
      </c>
      <c r="AB9">
        <f t="shared" si="7"/>
        <v>54000</v>
      </c>
      <c r="AC9">
        <f t="shared" si="8"/>
        <v>135000</v>
      </c>
      <c r="AD9">
        <f t="shared" si="9"/>
        <v>24000</v>
      </c>
      <c r="AE9">
        <f t="shared" si="10"/>
        <v>213000</v>
      </c>
    </row>
    <row r="10" spans="1:31" x14ac:dyDescent="0.45">
      <c r="A10" t="s">
        <v>17</v>
      </c>
      <c r="B10" t="s">
        <v>32</v>
      </c>
      <c r="C10" t="s">
        <v>34</v>
      </c>
      <c r="D10">
        <v>1</v>
      </c>
      <c r="E10">
        <v>1</v>
      </c>
      <c r="F10" t="s">
        <v>14</v>
      </c>
      <c r="G10" t="s">
        <v>14</v>
      </c>
      <c r="H10" t="s">
        <v>19</v>
      </c>
      <c r="J10" t="s">
        <v>26</v>
      </c>
      <c r="M10" t="s">
        <v>14</v>
      </c>
      <c r="N10" t="str" cm="1">
        <f t="array" ref="N10">INDEX(PlanBillTable!$D$1:$D$11,SUMPRODUCT((PlanBillTable!$A$1:$A$11=a!B10)*(ROW(PlanBillTable!$A$1:$A$11))))</f>
        <v>部屋指定なし</v>
      </c>
      <c r="O10">
        <f t="shared" si="0"/>
        <v>10000</v>
      </c>
      <c r="P10" t="s">
        <v>27</v>
      </c>
      <c r="R10">
        <f t="shared" si="1"/>
        <v>1</v>
      </c>
      <c r="S10" cm="1">
        <f t="array" ref="S10">INDEX(WeekEndTable!$C$1:$C$36,SUMPRODUCT((WeekEndTable!$A$1:$A$36=C10)*(WeekEndTable!$B$1:$B$36=D10),ROW(WeekEndTable!$C$1:$C$36)))</f>
        <v>0</v>
      </c>
      <c r="T10">
        <f t="shared" si="2"/>
        <v>1</v>
      </c>
      <c r="U10">
        <f t="shared" si="3"/>
        <v>1</v>
      </c>
      <c r="V10">
        <f t="shared" si="4"/>
        <v>0</v>
      </c>
      <c r="W10">
        <f t="shared" si="5"/>
        <v>0</v>
      </c>
      <c r="X10">
        <f t="shared" si="6"/>
        <v>1</v>
      </c>
      <c r="Z10" cm="1">
        <f t="array" ref="Z10">INDEX(PlanBillTable!$B$1:$B$11,SUMPRODUCT((PlanBillTable!$A$1:$A$11=a!B10)*ROW(PlanBillTable!$A$1:$A$11)))</f>
        <v>9000</v>
      </c>
      <c r="AA10" cm="1">
        <f t="array" ref="AA10">INDEX(PlanBillTable!$C$1:$C$11,SUMPRODUCT((PlanBillTable!$A$1:$A$11=a!B10)*ROW(PlanBillTable!$A$1:$A$11)))</f>
        <v>11250</v>
      </c>
      <c r="AB10">
        <f t="shared" si="7"/>
        <v>9000</v>
      </c>
      <c r="AC10">
        <f t="shared" si="8"/>
        <v>0</v>
      </c>
      <c r="AD10">
        <f t="shared" si="9"/>
        <v>1000</v>
      </c>
      <c r="AE10">
        <f t="shared" si="10"/>
        <v>10000</v>
      </c>
    </row>
    <row r="11" spans="1:31" x14ac:dyDescent="0.45">
      <c r="A11" t="s">
        <v>17</v>
      </c>
      <c r="B11" t="s">
        <v>45</v>
      </c>
      <c r="C11" t="s">
        <v>30</v>
      </c>
      <c r="D11">
        <v>1</v>
      </c>
      <c r="E11">
        <v>1</v>
      </c>
      <c r="F11" t="s">
        <v>19</v>
      </c>
      <c r="G11" t="s">
        <v>19</v>
      </c>
      <c r="H11" t="s">
        <v>19</v>
      </c>
      <c r="J11" t="s">
        <v>15</v>
      </c>
      <c r="M11" t="s">
        <v>21</v>
      </c>
      <c r="N11" t="str" cm="1">
        <f t="array" ref="N11">INDEX(PlanBillTable!$D$1:$D$11,SUMPRODUCT((PlanBillTable!$A$1:$A$11=a!B11)*(ROW(PlanBillTable!$A$1:$A$11))))</f>
        <v>部屋指定なし</v>
      </c>
      <c r="O11">
        <f t="shared" si="0"/>
        <v>9000</v>
      </c>
      <c r="P11" t="s">
        <v>27</v>
      </c>
      <c r="R11">
        <f t="shared" si="1"/>
        <v>1</v>
      </c>
      <c r="S11" cm="1">
        <f t="array" ref="S11">INDEX(WeekEndTable!$C$1:$C$36,SUMPRODUCT((WeekEndTable!$A$1:$A$36=C11)*(WeekEndTable!$B$1:$B$36=D11),ROW(WeekEndTable!$C$1:$C$36)))</f>
        <v>0</v>
      </c>
      <c r="T11">
        <f t="shared" si="2"/>
        <v>1</v>
      </c>
      <c r="U11">
        <f t="shared" si="3"/>
        <v>1</v>
      </c>
      <c r="V11">
        <f t="shared" si="4"/>
        <v>1</v>
      </c>
      <c r="W11">
        <f t="shared" si="5"/>
        <v>1</v>
      </c>
      <c r="X11">
        <f t="shared" si="6"/>
        <v>1</v>
      </c>
      <c r="Z11" cm="1">
        <f t="array" ref="Z11">INDEX(PlanBillTable!$B$1:$B$11,SUMPRODUCT((PlanBillTable!$A$1:$A$11=a!B11)*ROW(PlanBillTable!$A$1:$A$11)))</f>
        <v>6000</v>
      </c>
      <c r="AA11" cm="1">
        <f t="array" ref="AA11">INDEX(PlanBillTable!$C$1:$C$11,SUMPRODUCT((PlanBillTable!$A$1:$A$11=a!B11)*ROW(PlanBillTable!$A$1:$A$11)))</f>
        <v>7500</v>
      </c>
      <c r="AB11">
        <f t="shared" si="7"/>
        <v>6000</v>
      </c>
      <c r="AC11">
        <f t="shared" si="8"/>
        <v>0</v>
      </c>
      <c r="AD11">
        <f t="shared" si="9"/>
        <v>3000</v>
      </c>
      <c r="AE11">
        <f t="shared" si="10"/>
        <v>9000</v>
      </c>
    </row>
    <row r="12" spans="1:31" x14ac:dyDescent="0.45">
      <c r="A12" t="s">
        <v>17</v>
      </c>
      <c r="B12" t="s">
        <v>43</v>
      </c>
      <c r="C12" t="s">
        <v>18</v>
      </c>
      <c r="D12">
        <v>1</v>
      </c>
      <c r="E12">
        <v>2</v>
      </c>
      <c r="F12" t="s">
        <v>14</v>
      </c>
      <c r="G12" t="s">
        <v>14</v>
      </c>
      <c r="H12" t="s">
        <v>14</v>
      </c>
      <c r="J12" t="s">
        <v>26</v>
      </c>
      <c r="M12" t="s">
        <v>14</v>
      </c>
      <c r="N12" t="str" cm="1">
        <f t="array" ref="N12">INDEX(PlanBillTable!$D$1:$D$11,SUMPRODUCT((PlanBillTable!$A$1:$A$11=a!B12)*(ROW(PlanBillTable!$A$1:$A$11))))</f>
        <v>シングル</v>
      </c>
      <c r="O12">
        <f t="shared" si="0"/>
        <v>11000</v>
      </c>
      <c r="P12" t="s">
        <v>27</v>
      </c>
      <c r="R12">
        <f t="shared" si="1"/>
        <v>1</v>
      </c>
      <c r="S12" cm="1">
        <f t="array" ref="S12">INDEX(WeekEndTable!$C$1:$C$36,SUMPRODUCT((WeekEndTable!$A$1:$A$36=C12)*(WeekEndTable!$B$1:$B$36=D12),ROW(WeekEndTable!$C$1:$C$36)))</f>
        <v>0</v>
      </c>
      <c r="T12">
        <f t="shared" si="2"/>
        <v>1</v>
      </c>
      <c r="U12">
        <f t="shared" si="3"/>
        <v>2</v>
      </c>
      <c r="V12">
        <f t="shared" si="4"/>
        <v>0</v>
      </c>
      <c r="W12">
        <f t="shared" si="5"/>
        <v>0</v>
      </c>
      <c r="X12">
        <f t="shared" si="6"/>
        <v>0</v>
      </c>
      <c r="Z12" cm="1">
        <f t="array" ref="Z12">INDEX(PlanBillTable!$B$1:$B$11,SUMPRODUCT((PlanBillTable!$A$1:$A$11=a!B12)*ROW(PlanBillTable!$A$1:$A$11)))</f>
        <v>5500</v>
      </c>
      <c r="AA12" cm="1">
        <f t="array" ref="AA12">INDEX(PlanBillTable!$C$1:$C$11,SUMPRODUCT((PlanBillTable!$A$1:$A$11=a!B12)*ROW(PlanBillTable!$A$1:$A$11)))</f>
        <v>6875</v>
      </c>
      <c r="AB12">
        <f t="shared" si="7"/>
        <v>11000</v>
      </c>
      <c r="AC12">
        <f t="shared" si="8"/>
        <v>0</v>
      </c>
      <c r="AD12">
        <f t="shared" si="9"/>
        <v>0</v>
      </c>
      <c r="AE12">
        <f t="shared" si="10"/>
        <v>11000</v>
      </c>
    </row>
    <row r="13" spans="1:31" x14ac:dyDescent="0.45">
      <c r="A13" t="s">
        <v>17</v>
      </c>
      <c r="B13" t="s">
        <v>12</v>
      </c>
      <c r="C13" t="s">
        <v>18</v>
      </c>
      <c r="D13">
        <v>9</v>
      </c>
      <c r="E13">
        <v>9</v>
      </c>
      <c r="F13" t="s">
        <v>19</v>
      </c>
      <c r="G13" t="s">
        <v>19</v>
      </c>
      <c r="H13" t="s">
        <v>19</v>
      </c>
      <c r="J13" t="s">
        <v>20</v>
      </c>
      <c r="M13" t="s">
        <v>21</v>
      </c>
      <c r="N13" t="str" cm="1">
        <f t="array" ref="N13">INDEX(PlanBillTable!$D$1:$D$11,SUMPRODUCT((PlanBillTable!$A$1:$A$11=a!B13)*(ROW(PlanBillTable!$A$1:$A$11))))</f>
        <v>スタンダードツイン</v>
      </c>
      <c r="O13">
        <f t="shared" si="0"/>
        <v>697500</v>
      </c>
      <c r="P13" t="s">
        <v>22</v>
      </c>
      <c r="R13">
        <f t="shared" si="1"/>
        <v>7</v>
      </c>
      <c r="S13" cm="1">
        <f t="array" ref="S13">INDEX(WeekEndTable!$C$1:$C$36,SUMPRODUCT((WeekEndTable!$A$1:$A$36=C13)*(WeekEndTable!$B$1:$B$36=D13),ROW(WeekEndTable!$C$1:$C$36)))</f>
        <v>2</v>
      </c>
      <c r="T13">
        <f t="shared" si="2"/>
        <v>9</v>
      </c>
      <c r="U13">
        <f t="shared" si="3"/>
        <v>9</v>
      </c>
      <c r="V13">
        <f t="shared" si="4"/>
        <v>1</v>
      </c>
      <c r="W13">
        <f t="shared" si="5"/>
        <v>1</v>
      </c>
      <c r="X13">
        <f t="shared" si="6"/>
        <v>1</v>
      </c>
      <c r="Z13" cm="1">
        <f t="array" ref="Z13">INDEX(PlanBillTable!$B$1:$B$11,SUMPRODUCT((PlanBillTable!$A$1:$A$11=a!B13)*ROW(PlanBillTable!$A$1:$A$11)))</f>
        <v>7000</v>
      </c>
      <c r="AA13" cm="1">
        <f t="array" ref="AA13">INDEX(PlanBillTable!$C$1:$C$11,SUMPRODUCT((PlanBillTable!$A$1:$A$11=a!B13)*ROW(PlanBillTable!$A$1:$A$11)))</f>
        <v>8750</v>
      </c>
      <c r="AB13">
        <f t="shared" si="7"/>
        <v>441000</v>
      </c>
      <c r="AC13">
        <f t="shared" si="8"/>
        <v>157500</v>
      </c>
      <c r="AD13">
        <f t="shared" si="9"/>
        <v>99000</v>
      </c>
      <c r="AE13">
        <f t="shared" si="10"/>
        <v>697500</v>
      </c>
    </row>
    <row r="14" spans="1:31" x14ac:dyDescent="0.45">
      <c r="A14" t="s">
        <v>17</v>
      </c>
      <c r="B14" t="s">
        <v>29</v>
      </c>
      <c r="C14" t="s">
        <v>13</v>
      </c>
      <c r="D14">
        <v>2</v>
      </c>
      <c r="E14">
        <v>2</v>
      </c>
      <c r="F14" t="s">
        <v>19</v>
      </c>
      <c r="G14" t="s">
        <v>19</v>
      </c>
      <c r="H14" t="s">
        <v>14</v>
      </c>
      <c r="J14" t="s">
        <v>20</v>
      </c>
      <c r="M14" t="s">
        <v>21</v>
      </c>
      <c r="N14" t="str" cm="1">
        <f t="array" ref="N14">INDEX(PlanBillTable!$D$1:$D$11,SUMPRODUCT((PlanBillTable!$A$1:$A$11=a!B14)*(ROW(PlanBillTable!$A$1:$A$11))))</f>
        <v>プレミアムツイン</v>
      </c>
      <c r="O14">
        <f t="shared" si="0"/>
        <v>38000</v>
      </c>
      <c r="P14" t="s">
        <v>22</v>
      </c>
      <c r="R14">
        <f t="shared" si="1"/>
        <v>2</v>
      </c>
      <c r="S14" cm="1">
        <f t="array" ref="S14">INDEX(WeekEndTable!$C$1:$C$36,SUMPRODUCT((WeekEndTable!$A$1:$A$36=C14)*(WeekEndTable!$B$1:$B$36=D14),ROW(WeekEndTable!$C$1:$C$36)))</f>
        <v>0</v>
      </c>
      <c r="T14">
        <f t="shared" si="2"/>
        <v>2</v>
      </c>
      <c r="U14">
        <f t="shared" si="3"/>
        <v>2</v>
      </c>
      <c r="V14">
        <f t="shared" si="4"/>
        <v>1</v>
      </c>
      <c r="W14">
        <f t="shared" si="5"/>
        <v>1</v>
      </c>
      <c r="X14">
        <f t="shared" si="6"/>
        <v>0</v>
      </c>
      <c r="Z14" cm="1">
        <f t="array" ref="Z14">INDEX(PlanBillTable!$B$1:$B$11,SUMPRODUCT((PlanBillTable!$A$1:$A$11=a!B14)*ROW(PlanBillTable!$A$1:$A$11)))</f>
        <v>8000</v>
      </c>
      <c r="AA14" cm="1">
        <f t="array" ref="AA14">INDEX(PlanBillTable!$C$1:$C$11,SUMPRODUCT((PlanBillTable!$A$1:$A$11=a!B14)*ROW(PlanBillTable!$A$1:$A$11)))</f>
        <v>10000</v>
      </c>
      <c r="AB14">
        <f t="shared" si="7"/>
        <v>32000</v>
      </c>
      <c r="AC14">
        <f t="shared" si="8"/>
        <v>0</v>
      </c>
      <c r="AD14">
        <f t="shared" si="9"/>
        <v>6000</v>
      </c>
      <c r="AE14">
        <f t="shared" si="10"/>
        <v>38000</v>
      </c>
    </row>
    <row r="15" spans="1:31" x14ac:dyDescent="0.45">
      <c r="A15" t="s">
        <v>17</v>
      </c>
      <c r="B15" t="s">
        <v>24</v>
      </c>
      <c r="C15" t="s">
        <v>39</v>
      </c>
      <c r="D15">
        <v>3</v>
      </c>
      <c r="E15">
        <v>4</v>
      </c>
      <c r="F15" t="s">
        <v>14</v>
      </c>
      <c r="G15" t="s">
        <v>19</v>
      </c>
      <c r="H15" t="s">
        <v>14</v>
      </c>
      <c r="J15" t="s">
        <v>26</v>
      </c>
      <c r="M15" t="s">
        <v>21</v>
      </c>
      <c r="N15" t="str" cm="1">
        <f t="array" ref="N15">INDEX(PlanBillTable!$D$1:$D$11,SUMPRODUCT((PlanBillTable!$A$1:$A$11=a!B15)*(ROW(PlanBillTable!$A$1:$A$11))))</f>
        <v>部屋指定なし</v>
      </c>
      <c r="O15">
        <f t="shared" si="0"/>
        <v>114500</v>
      </c>
      <c r="P15" t="s">
        <v>22</v>
      </c>
      <c r="R15">
        <f t="shared" si="1"/>
        <v>2</v>
      </c>
      <c r="S15" cm="1">
        <f t="array" ref="S15">INDEX(WeekEndTable!$C$1:$C$36,SUMPRODUCT((WeekEndTable!$A$1:$A$36=C15)*(WeekEndTable!$B$1:$B$36=D15),ROW(WeekEndTable!$C$1:$C$36)))</f>
        <v>1</v>
      </c>
      <c r="T15">
        <f t="shared" si="2"/>
        <v>3</v>
      </c>
      <c r="U15">
        <f t="shared" si="3"/>
        <v>4</v>
      </c>
      <c r="V15">
        <f t="shared" si="4"/>
        <v>0</v>
      </c>
      <c r="W15">
        <f t="shared" si="5"/>
        <v>1</v>
      </c>
      <c r="X15">
        <f t="shared" si="6"/>
        <v>0</v>
      </c>
      <c r="Z15" cm="1">
        <f t="array" ref="Z15">INDEX(PlanBillTable!$B$1:$B$11,SUMPRODUCT((PlanBillTable!$A$1:$A$11=a!B15)*ROW(PlanBillTable!$A$1:$A$11)))</f>
        <v>8500</v>
      </c>
      <c r="AA15" cm="1">
        <f t="array" ref="AA15">INDEX(PlanBillTable!$C$1:$C$11,SUMPRODUCT((PlanBillTable!$A$1:$A$11=a!B15)*ROW(PlanBillTable!$A$1:$A$11)))</f>
        <v>10625</v>
      </c>
      <c r="AB15">
        <f t="shared" si="7"/>
        <v>68000</v>
      </c>
      <c r="AC15">
        <f t="shared" si="8"/>
        <v>42500</v>
      </c>
      <c r="AD15">
        <f t="shared" si="9"/>
        <v>4000</v>
      </c>
      <c r="AE15">
        <f t="shared" si="10"/>
        <v>114500</v>
      </c>
    </row>
    <row r="16" spans="1:31" x14ac:dyDescent="0.45">
      <c r="A16" t="s">
        <v>17</v>
      </c>
      <c r="B16" t="s">
        <v>36</v>
      </c>
      <c r="C16" t="s">
        <v>25</v>
      </c>
      <c r="D16">
        <v>5</v>
      </c>
      <c r="E16">
        <v>1</v>
      </c>
      <c r="F16" t="s">
        <v>14</v>
      </c>
      <c r="G16" t="s">
        <v>19</v>
      </c>
      <c r="H16" t="s">
        <v>19</v>
      </c>
      <c r="J16" t="s">
        <v>15</v>
      </c>
      <c r="M16" t="s">
        <v>14</v>
      </c>
      <c r="N16" t="str" cm="1">
        <f t="array" ref="N16">INDEX(PlanBillTable!$D$1:$D$11,SUMPRODUCT((PlanBillTable!$A$1:$A$11=a!B16)*(ROW(PlanBillTable!$A$1:$A$11))))</f>
        <v>部屋指定なし</v>
      </c>
      <c r="O16">
        <f t="shared" si="0"/>
        <v>57000</v>
      </c>
      <c r="P16" t="s">
        <v>22</v>
      </c>
      <c r="R16">
        <f t="shared" si="1"/>
        <v>3</v>
      </c>
      <c r="S16" cm="1">
        <f t="array" ref="S16">INDEX(WeekEndTable!$C$1:$C$36,SUMPRODUCT((WeekEndTable!$A$1:$A$36=C16)*(WeekEndTable!$B$1:$B$36=D16),ROW(WeekEndTable!$C$1:$C$36)))</f>
        <v>2</v>
      </c>
      <c r="T16">
        <f t="shared" si="2"/>
        <v>5</v>
      </c>
      <c r="U16">
        <f t="shared" si="3"/>
        <v>1</v>
      </c>
      <c r="V16">
        <f t="shared" si="4"/>
        <v>0</v>
      </c>
      <c r="W16">
        <f t="shared" si="5"/>
        <v>1</v>
      </c>
      <c r="X16">
        <f t="shared" si="6"/>
        <v>1</v>
      </c>
      <c r="Z16" cm="1">
        <f t="array" ref="Z16">INDEX(PlanBillTable!$B$1:$B$11,SUMPRODUCT((PlanBillTable!$A$1:$A$11=a!B16)*ROW(PlanBillTable!$A$1:$A$11)))</f>
        <v>10000</v>
      </c>
      <c r="AA16" cm="1">
        <f t="array" ref="AA16">INDEX(PlanBillTable!$C$1:$C$11,SUMPRODUCT((PlanBillTable!$A$1:$A$11=a!B16)*ROW(PlanBillTable!$A$1:$A$11)))</f>
        <v>12500</v>
      </c>
      <c r="AB16">
        <f t="shared" si="7"/>
        <v>30000</v>
      </c>
      <c r="AC16">
        <f t="shared" si="8"/>
        <v>25000</v>
      </c>
      <c r="AD16">
        <f t="shared" si="9"/>
        <v>2000</v>
      </c>
      <c r="AE16">
        <f t="shared" si="10"/>
        <v>57000</v>
      </c>
    </row>
    <row r="17" spans="1:31" x14ac:dyDescent="0.45">
      <c r="A17" t="s">
        <v>17</v>
      </c>
      <c r="B17" t="s">
        <v>44</v>
      </c>
      <c r="C17" t="s">
        <v>34</v>
      </c>
      <c r="D17">
        <v>9</v>
      </c>
      <c r="E17">
        <v>1</v>
      </c>
      <c r="F17" t="s">
        <v>14</v>
      </c>
      <c r="G17" t="s">
        <v>19</v>
      </c>
      <c r="H17" t="s">
        <v>19</v>
      </c>
      <c r="J17" t="s">
        <v>26</v>
      </c>
      <c r="M17" t="s">
        <v>21</v>
      </c>
      <c r="N17" t="str" cm="1">
        <f t="array" ref="N17">INDEX(PlanBillTable!$D$1:$D$11,SUMPRODUCT((PlanBillTable!$A$1:$A$11=a!B17)*(ROW(PlanBillTable!$A$1:$A$11))))</f>
        <v>シングル</v>
      </c>
      <c r="O17">
        <f t="shared" si="0"/>
        <v>75125</v>
      </c>
      <c r="P17" t="s">
        <v>22</v>
      </c>
      <c r="R17">
        <f t="shared" si="1"/>
        <v>6</v>
      </c>
      <c r="S17" cm="1">
        <f t="array" ref="S17">INDEX(WeekEndTable!$C$1:$C$36,SUMPRODUCT((WeekEndTable!$A$1:$A$36=C17)*(WeekEndTable!$B$1:$B$36=D17),ROW(WeekEndTable!$C$1:$C$36)))</f>
        <v>3</v>
      </c>
      <c r="T17">
        <f t="shared" si="2"/>
        <v>9</v>
      </c>
      <c r="U17">
        <f t="shared" si="3"/>
        <v>1</v>
      </c>
      <c r="V17">
        <f t="shared" si="4"/>
        <v>0</v>
      </c>
      <c r="W17">
        <f t="shared" si="5"/>
        <v>1</v>
      </c>
      <c r="X17">
        <f t="shared" si="6"/>
        <v>1</v>
      </c>
      <c r="Z17" cm="1">
        <f t="array" ref="Z17">INDEX(PlanBillTable!$B$1:$B$11,SUMPRODUCT((PlanBillTable!$A$1:$A$11=a!B17)*ROW(PlanBillTable!$A$1:$A$11)))</f>
        <v>7500</v>
      </c>
      <c r="AA17" cm="1">
        <f t="array" ref="AA17">INDEX(PlanBillTable!$C$1:$C$11,SUMPRODUCT((PlanBillTable!$A$1:$A$11=a!B17)*ROW(PlanBillTable!$A$1:$A$11)))</f>
        <v>9375</v>
      </c>
      <c r="AB17">
        <f t="shared" si="7"/>
        <v>45000</v>
      </c>
      <c r="AC17">
        <f t="shared" si="8"/>
        <v>28125</v>
      </c>
      <c r="AD17">
        <f t="shared" si="9"/>
        <v>2000</v>
      </c>
      <c r="AE17">
        <f t="shared" si="10"/>
        <v>75125</v>
      </c>
    </row>
    <row r="18" spans="1:31" x14ac:dyDescent="0.45">
      <c r="A18" t="s">
        <v>23</v>
      </c>
      <c r="B18" t="s">
        <v>45</v>
      </c>
      <c r="C18" t="s">
        <v>34</v>
      </c>
      <c r="D18">
        <v>1</v>
      </c>
      <c r="E18">
        <v>9</v>
      </c>
      <c r="F18" t="s">
        <v>14</v>
      </c>
      <c r="G18" t="s">
        <v>14</v>
      </c>
      <c r="H18" t="s">
        <v>14</v>
      </c>
      <c r="J18" t="s">
        <v>26</v>
      </c>
      <c r="M18" t="s">
        <v>14</v>
      </c>
      <c r="N18" t="str" cm="1">
        <f t="array" ref="N18">INDEX(PlanBillTable!$D$1:$D$11,SUMPRODUCT((PlanBillTable!$A$1:$A$11=a!B18)*(ROW(PlanBillTable!$A$1:$A$11))))</f>
        <v>部屋指定なし</v>
      </c>
      <c r="O18">
        <f t="shared" si="0"/>
        <v>54000</v>
      </c>
      <c r="P18" t="s">
        <v>16</v>
      </c>
      <c r="R18">
        <f t="shared" si="1"/>
        <v>1</v>
      </c>
      <c r="S18" cm="1">
        <f t="array" ref="S18">INDEX(WeekEndTable!$C$1:$C$36,SUMPRODUCT((WeekEndTable!$A$1:$A$36=C18)*(WeekEndTable!$B$1:$B$36=D18),ROW(WeekEndTable!$C$1:$C$36)))</f>
        <v>0</v>
      </c>
      <c r="T18">
        <f t="shared" si="2"/>
        <v>1</v>
      </c>
      <c r="U18">
        <f t="shared" si="3"/>
        <v>9</v>
      </c>
      <c r="V18">
        <f t="shared" si="4"/>
        <v>0</v>
      </c>
      <c r="W18">
        <f t="shared" si="5"/>
        <v>0</v>
      </c>
      <c r="X18">
        <f t="shared" si="6"/>
        <v>0</v>
      </c>
      <c r="Z18" cm="1">
        <f t="array" ref="Z18">INDEX(PlanBillTable!$B$1:$B$11,SUMPRODUCT((PlanBillTable!$A$1:$A$11=a!B18)*ROW(PlanBillTable!$A$1:$A$11)))</f>
        <v>6000</v>
      </c>
      <c r="AA18" cm="1">
        <f t="array" ref="AA18">INDEX(PlanBillTable!$C$1:$C$11,SUMPRODUCT((PlanBillTable!$A$1:$A$11=a!B18)*ROW(PlanBillTable!$A$1:$A$11)))</f>
        <v>7500</v>
      </c>
      <c r="AB18">
        <f t="shared" si="7"/>
        <v>54000</v>
      </c>
      <c r="AC18">
        <f t="shared" si="8"/>
        <v>0</v>
      </c>
      <c r="AD18">
        <f t="shared" si="9"/>
        <v>0</v>
      </c>
      <c r="AE18">
        <f t="shared" si="10"/>
        <v>54000</v>
      </c>
    </row>
    <row r="19" spans="1:31" x14ac:dyDescent="0.45">
      <c r="A19" t="s">
        <v>23</v>
      </c>
      <c r="B19" t="s">
        <v>12</v>
      </c>
      <c r="C19" t="s">
        <v>39</v>
      </c>
      <c r="D19">
        <v>1</v>
      </c>
      <c r="E19">
        <v>1</v>
      </c>
      <c r="F19" t="s">
        <v>19</v>
      </c>
      <c r="G19" t="s">
        <v>19</v>
      </c>
      <c r="H19" t="s">
        <v>14</v>
      </c>
      <c r="J19" t="s">
        <v>20</v>
      </c>
      <c r="M19" t="s">
        <v>14</v>
      </c>
      <c r="N19" t="str" cm="1">
        <f t="array" ref="N19">INDEX(PlanBillTable!$D$1:$D$11,SUMPRODUCT((PlanBillTable!$A$1:$A$11=a!B19)*(ROW(PlanBillTable!$A$1:$A$11))))</f>
        <v>スタンダードツイン</v>
      </c>
      <c r="O19">
        <f t="shared" si="0"/>
        <v>10750</v>
      </c>
      <c r="P19" t="s">
        <v>16</v>
      </c>
      <c r="R19">
        <f t="shared" si="1"/>
        <v>0</v>
      </c>
      <c r="S19" cm="1">
        <f t="array" ref="S19">INDEX(WeekEndTable!$C$1:$C$36,SUMPRODUCT((WeekEndTable!$A$1:$A$36=C19)*(WeekEndTable!$B$1:$B$36=D19),ROW(WeekEndTable!$C$1:$C$36)))</f>
        <v>1</v>
      </c>
      <c r="T19">
        <f t="shared" si="2"/>
        <v>1</v>
      </c>
      <c r="U19">
        <f t="shared" si="3"/>
        <v>1</v>
      </c>
      <c r="V19">
        <f t="shared" si="4"/>
        <v>1</v>
      </c>
      <c r="W19">
        <f t="shared" si="5"/>
        <v>1</v>
      </c>
      <c r="X19">
        <f t="shared" si="6"/>
        <v>0</v>
      </c>
      <c r="Z19" cm="1">
        <f t="array" ref="Z19">INDEX(PlanBillTable!$B$1:$B$11,SUMPRODUCT((PlanBillTable!$A$1:$A$11=a!B19)*ROW(PlanBillTable!$A$1:$A$11)))</f>
        <v>7000</v>
      </c>
      <c r="AA19" cm="1">
        <f t="array" ref="AA19">INDEX(PlanBillTable!$C$1:$C$11,SUMPRODUCT((PlanBillTable!$A$1:$A$11=a!B19)*ROW(PlanBillTable!$A$1:$A$11)))</f>
        <v>8750</v>
      </c>
      <c r="AB19">
        <f t="shared" si="7"/>
        <v>0</v>
      </c>
      <c r="AC19">
        <f t="shared" si="8"/>
        <v>8750</v>
      </c>
      <c r="AD19">
        <f t="shared" si="9"/>
        <v>2000</v>
      </c>
      <c r="AE19">
        <f t="shared" si="10"/>
        <v>10750</v>
      </c>
    </row>
    <row r="20" spans="1:31" x14ac:dyDescent="0.45">
      <c r="A20" t="s">
        <v>23</v>
      </c>
      <c r="B20" t="s">
        <v>29</v>
      </c>
      <c r="C20" t="s">
        <v>37</v>
      </c>
      <c r="D20">
        <v>2</v>
      </c>
      <c r="E20">
        <v>2</v>
      </c>
      <c r="F20" t="s">
        <v>14</v>
      </c>
      <c r="G20" t="s">
        <v>14</v>
      </c>
      <c r="H20" t="s">
        <v>14</v>
      </c>
      <c r="J20" t="s">
        <v>20</v>
      </c>
      <c r="M20" t="s">
        <v>14</v>
      </c>
      <c r="N20" t="str" cm="1">
        <f t="array" ref="N20">INDEX(PlanBillTable!$D$1:$D$11,SUMPRODUCT((PlanBillTable!$A$1:$A$11=a!B20)*(ROW(PlanBillTable!$A$1:$A$11))))</f>
        <v>プレミアムツイン</v>
      </c>
      <c r="O20">
        <f t="shared" si="0"/>
        <v>40000</v>
      </c>
      <c r="P20" t="s">
        <v>27</v>
      </c>
      <c r="R20">
        <f t="shared" si="1"/>
        <v>0</v>
      </c>
      <c r="S20" cm="1">
        <f t="array" ref="S20">INDEX(WeekEndTable!$C$1:$C$36,SUMPRODUCT((WeekEndTable!$A$1:$A$36=C20)*(WeekEndTable!$B$1:$B$36=D20),ROW(WeekEndTable!$C$1:$C$36)))</f>
        <v>2</v>
      </c>
      <c r="T20">
        <f t="shared" si="2"/>
        <v>2</v>
      </c>
      <c r="U20">
        <f t="shared" si="3"/>
        <v>2</v>
      </c>
      <c r="V20">
        <f t="shared" si="4"/>
        <v>0</v>
      </c>
      <c r="W20">
        <f t="shared" si="5"/>
        <v>0</v>
      </c>
      <c r="X20">
        <f t="shared" si="6"/>
        <v>0</v>
      </c>
      <c r="Z20" cm="1">
        <f t="array" ref="Z20">INDEX(PlanBillTable!$B$1:$B$11,SUMPRODUCT((PlanBillTable!$A$1:$A$11=a!B20)*ROW(PlanBillTable!$A$1:$A$11)))</f>
        <v>8000</v>
      </c>
      <c r="AA20" cm="1">
        <f t="array" ref="AA20">INDEX(PlanBillTable!$C$1:$C$11,SUMPRODUCT((PlanBillTable!$A$1:$A$11=a!B20)*ROW(PlanBillTable!$A$1:$A$11)))</f>
        <v>10000</v>
      </c>
      <c r="AB20">
        <f t="shared" si="7"/>
        <v>0</v>
      </c>
      <c r="AC20">
        <f t="shared" si="8"/>
        <v>40000</v>
      </c>
      <c r="AD20">
        <f t="shared" si="9"/>
        <v>0</v>
      </c>
      <c r="AE20">
        <f t="shared" si="10"/>
        <v>40000</v>
      </c>
    </row>
    <row r="21" spans="1:31" x14ac:dyDescent="0.45">
      <c r="A21" t="s">
        <v>23</v>
      </c>
      <c r="B21" t="s">
        <v>24</v>
      </c>
      <c r="C21" t="s">
        <v>25</v>
      </c>
      <c r="D21">
        <v>3</v>
      </c>
      <c r="E21">
        <v>4</v>
      </c>
      <c r="F21" t="s">
        <v>19</v>
      </c>
      <c r="G21" t="s">
        <v>19</v>
      </c>
      <c r="H21" t="s">
        <v>14</v>
      </c>
      <c r="J21" t="s">
        <v>26</v>
      </c>
      <c r="M21" t="s">
        <v>14</v>
      </c>
      <c r="N21" t="str" cm="1">
        <f t="array" ref="N21">INDEX(PlanBillTable!$D$1:$D$11,SUMPRODUCT((PlanBillTable!$A$1:$A$11=a!B21)*(ROW(PlanBillTable!$A$1:$A$11))))</f>
        <v>部屋指定なし</v>
      </c>
      <c r="O21">
        <f t="shared" si="0"/>
        <v>118000</v>
      </c>
      <c r="P21" t="s">
        <v>27</v>
      </c>
      <c r="R21">
        <f t="shared" si="1"/>
        <v>3</v>
      </c>
      <c r="S21" cm="1">
        <f t="array" ref="S21">INDEX(WeekEndTable!$C$1:$C$36,SUMPRODUCT((WeekEndTable!$A$1:$A$36=C21)*(WeekEndTable!$B$1:$B$36=D21),ROW(WeekEndTable!$C$1:$C$36)))</f>
        <v>0</v>
      </c>
      <c r="T21">
        <f t="shared" si="2"/>
        <v>3</v>
      </c>
      <c r="U21">
        <f t="shared" si="3"/>
        <v>4</v>
      </c>
      <c r="V21">
        <f t="shared" si="4"/>
        <v>1</v>
      </c>
      <c r="W21">
        <f t="shared" si="5"/>
        <v>1</v>
      </c>
      <c r="X21">
        <f t="shared" si="6"/>
        <v>0</v>
      </c>
      <c r="Z21" cm="1">
        <f t="array" ref="Z21">INDEX(PlanBillTable!$B$1:$B$11,SUMPRODUCT((PlanBillTable!$A$1:$A$11=a!B21)*ROW(PlanBillTable!$A$1:$A$11)))</f>
        <v>8500</v>
      </c>
      <c r="AA21" cm="1">
        <f t="array" ref="AA21">INDEX(PlanBillTable!$C$1:$C$11,SUMPRODUCT((PlanBillTable!$A$1:$A$11=a!B21)*ROW(PlanBillTable!$A$1:$A$11)))</f>
        <v>10625</v>
      </c>
      <c r="AB21">
        <f t="shared" si="7"/>
        <v>102000</v>
      </c>
      <c r="AC21">
        <f t="shared" si="8"/>
        <v>0</v>
      </c>
      <c r="AD21">
        <f t="shared" si="9"/>
        <v>16000</v>
      </c>
      <c r="AE21">
        <f t="shared" si="10"/>
        <v>118000</v>
      </c>
    </row>
    <row r="22" spans="1:31" x14ac:dyDescent="0.45">
      <c r="A22" t="s">
        <v>23</v>
      </c>
      <c r="B22" t="s">
        <v>36</v>
      </c>
      <c r="C22" t="s">
        <v>18</v>
      </c>
      <c r="D22">
        <v>5</v>
      </c>
      <c r="E22">
        <v>1</v>
      </c>
      <c r="F22" t="s">
        <v>14</v>
      </c>
      <c r="G22" t="s">
        <v>14</v>
      </c>
      <c r="H22" t="s">
        <v>19</v>
      </c>
      <c r="J22" t="s">
        <v>15</v>
      </c>
      <c r="M22" t="s">
        <v>14</v>
      </c>
      <c r="N22" t="str" cm="1">
        <f t="array" ref="N22">INDEX(PlanBillTable!$D$1:$D$11,SUMPRODUCT((PlanBillTable!$A$1:$A$11=a!B22)*(ROW(PlanBillTable!$A$1:$A$11))))</f>
        <v>部屋指定なし</v>
      </c>
      <c r="O22">
        <f t="shared" si="0"/>
        <v>53500</v>
      </c>
      <c r="P22" t="s">
        <v>27</v>
      </c>
      <c r="R22">
        <f t="shared" si="1"/>
        <v>4</v>
      </c>
      <c r="S22" cm="1">
        <f t="array" ref="S22">INDEX(WeekEndTable!$C$1:$C$36,SUMPRODUCT((WeekEndTable!$A$1:$A$36=C22)*(WeekEndTable!$B$1:$B$36=D22),ROW(WeekEndTable!$C$1:$C$36)))</f>
        <v>1</v>
      </c>
      <c r="T22">
        <f t="shared" si="2"/>
        <v>5</v>
      </c>
      <c r="U22">
        <f t="shared" si="3"/>
        <v>1</v>
      </c>
      <c r="V22">
        <f t="shared" si="4"/>
        <v>0</v>
      </c>
      <c r="W22">
        <f t="shared" si="5"/>
        <v>0</v>
      </c>
      <c r="X22">
        <f t="shared" si="6"/>
        <v>1</v>
      </c>
      <c r="Z22" cm="1">
        <f t="array" ref="Z22">INDEX(PlanBillTable!$B$1:$B$11,SUMPRODUCT((PlanBillTable!$A$1:$A$11=a!B22)*ROW(PlanBillTable!$A$1:$A$11)))</f>
        <v>10000</v>
      </c>
      <c r="AA22" cm="1">
        <f t="array" ref="AA22">INDEX(PlanBillTable!$C$1:$C$11,SUMPRODUCT((PlanBillTable!$A$1:$A$11=a!B22)*ROW(PlanBillTable!$A$1:$A$11)))</f>
        <v>12500</v>
      </c>
      <c r="AB22">
        <f t="shared" si="7"/>
        <v>40000</v>
      </c>
      <c r="AC22">
        <f t="shared" si="8"/>
        <v>12500</v>
      </c>
      <c r="AD22">
        <f t="shared" si="9"/>
        <v>1000</v>
      </c>
      <c r="AE22">
        <f t="shared" si="10"/>
        <v>53500</v>
      </c>
    </row>
    <row r="23" spans="1:31" x14ac:dyDescent="0.45">
      <c r="A23" t="s">
        <v>23</v>
      </c>
      <c r="B23" t="s">
        <v>41</v>
      </c>
      <c r="C23" t="s">
        <v>13</v>
      </c>
      <c r="D23">
        <v>1</v>
      </c>
      <c r="E23">
        <v>1</v>
      </c>
      <c r="F23" t="s">
        <v>14</v>
      </c>
      <c r="G23" t="s">
        <v>19</v>
      </c>
      <c r="H23" t="s">
        <v>14</v>
      </c>
      <c r="J23" t="s">
        <v>20</v>
      </c>
      <c r="M23" t="s">
        <v>21</v>
      </c>
      <c r="N23" t="str" cm="1">
        <f t="array" ref="N23">INDEX(PlanBillTable!$D$1:$D$11,SUMPRODUCT((PlanBillTable!$A$1:$A$11=a!B23)*(ROW(PlanBillTable!$A$1:$A$11))))</f>
        <v>部屋指定なし</v>
      </c>
      <c r="O23">
        <f t="shared" si="0"/>
        <v>10000</v>
      </c>
      <c r="P23" t="s">
        <v>27</v>
      </c>
      <c r="R23">
        <f t="shared" si="1"/>
        <v>1</v>
      </c>
      <c r="S23" cm="1">
        <f t="array" ref="S23">INDEX(WeekEndTable!$C$1:$C$36,SUMPRODUCT((WeekEndTable!$A$1:$A$36=C23)*(WeekEndTable!$B$1:$B$36=D23),ROW(WeekEndTable!$C$1:$C$36)))</f>
        <v>0</v>
      </c>
      <c r="T23">
        <f t="shared" si="2"/>
        <v>1</v>
      </c>
      <c r="U23">
        <f t="shared" si="3"/>
        <v>1</v>
      </c>
      <c r="V23">
        <f t="shared" si="4"/>
        <v>0</v>
      </c>
      <c r="W23">
        <f t="shared" si="5"/>
        <v>1</v>
      </c>
      <c r="X23">
        <f t="shared" si="6"/>
        <v>0</v>
      </c>
      <c r="Z23" cm="1">
        <f t="array" ref="Z23">INDEX(PlanBillTable!$B$1:$B$11,SUMPRODUCT((PlanBillTable!$A$1:$A$11=a!B23)*ROW(PlanBillTable!$A$1:$A$11)))</f>
        <v>9000</v>
      </c>
      <c r="AA23" cm="1">
        <f t="array" ref="AA23">INDEX(PlanBillTable!$C$1:$C$11,SUMPRODUCT((PlanBillTable!$A$1:$A$11=a!B23)*ROW(PlanBillTable!$A$1:$A$11)))</f>
        <v>11250</v>
      </c>
      <c r="AB23">
        <f t="shared" si="7"/>
        <v>9000</v>
      </c>
      <c r="AC23">
        <f t="shared" si="8"/>
        <v>0</v>
      </c>
      <c r="AD23">
        <f t="shared" si="9"/>
        <v>1000</v>
      </c>
      <c r="AE23">
        <f t="shared" si="10"/>
        <v>10000</v>
      </c>
    </row>
    <row r="24" spans="1:31" x14ac:dyDescent="0.45">
      <c r="A24" t="s">
        <v>23</v>
      </c>
      <c r="B24" t="s">
        <v>32</v>
      </c>
      <c r="C24" t="s">
        <v>30</v>
      </c>
      <c r="D24">
        <v>1</v>
      </c>
      <c r="E24">
        <v>6</v>
      </c>
      <c r="F24" t="s">
        <v>14</v>
      </c>
      <c r="G24" t="s">
        <v>19</v>
      </c>
      <c r="H24" t="s">
        <v>19</v>
      </c>
      <c r="J24" t="s">
        <v>15</v>
      </c>
      <c r="M24" t="s">
        <v>21</v>
      </c>
      <c r="N24" t="str" cm="1">
        <f t="array" ref="N24">INDEX(PlanBillTable!$D$1:$D$11,SUMPRODUCT((PlanBillTable!$A$1:$A$11=a!B24)*(ROW(PlanBillTable!$A$1:$A$11))))</f>
        <v>部屋指定なし</v>
      </c>
      <c r="O24">
        <f t="shared" si="0"/>
        <v>66000</v>
      </c>
      <c r="P24" t="s">
        <v>22</v>
      </c>
      <c r="R24">
        <f t="shared" si="1"/>
        <v>1</v>
      </c>
      <c r="S24" cm="1">
        <f t="array" ref="S24">INDEX(WeekEndTable!$C$1:$C$36,SUMPRODUCT((WeekEndTable!$A$1:$A$36=C24)*(WeekEndTable!$B$1:$B$36=D24),ROW(WeekEndTable!$C$1:$C$36)))</f>
        <v>0</v>
      </c>
      <c r="T24">
        <f t="shared" si="2"/>
        <v>1</v>
      </c>
      <c r="U24">
        <f t="shared" si="3"/>
        <v>6</v>
      </c>
      <c r="V24">
        <f t="shared" si="4"/>
        <v>0</v>
      </c>
      <c r="W24">
        <f t="shared" si="5"/>
        <v>1</v>
      </c>
      <c r="X24">
        <f t="shared" si="6"/>
        <v>1</v>
      </c>
      <c r="Z24" cm="1">
        <f t="array" ref="Z24">INDEX(PlanBillTable!$B$1:$B$11,SUMPRODUCT((PlanBillTable!$A$1:$A$11=a!B24)*ROW(PlanBillTable!$A$1:$A$11)))</f>
        <v>9000</v>
      </c>
      <c r="AA24" cm="1">
        <f t="array" ref="AA24">INDEX(PlanBillTable!$C$1:$C$11,SUMPRODUCT((PlanBillTable!$A$1:$A$11=a!B24)*ROW(PlanBillTable!$A$1:$A$11)))</f>
        <v>11250</v>
      </c>
      <c r="AB24">
        <f t="shared" si="7"/>
        <v>54000</v>
      </c>
      <c r="AC24">
        <f t="shared" si="8"/>
        <v>0</v>
      </c>
      <c r="AD24">
        <f t="shared" si="9"/>
        <v>12000</v>
      </c>
      <c r="AE24">
        <f t="shared" si="10"/>
        <v>66000</v>
      </c>
    </row>
    <row r="25" spans="1:31" x14ac:dyDescent="0.45">
      <c r="A25" t="s">
        <v>23</v>
      </c>
      <c r="B25" t="s">
        <v>44</v>
      </c>
      <c r="C25" t="s">
        <v>13</v>
      </c>
      <c r="D25">
        <v>9</v>
      </c>
      <c r="E25">
        <v>2</v>
      </c>
      <c r="F25" t="s">
        <v>19</v>
      </c>
      <c r="G25" t="s">
        <v>14</v>
      </c>
      <c r="H25" t="s">
        <v>19</v>
      </c>
      <c r="J25" t="s">
        <v>20</v>
      </c>
      <c r="M25" t="s">
        <v>21</v>
      </c>
      <c r="N25" t="str" cm="1">
        <f t="array" ref="N25">INDEX(PlanBillTable!$D$1:$D$11,SUMPRODUCT((PlanBillTable!$A$1:$A$11=a!B25)*(ROW(PlanBillTable!$A$1:$A$11))))</f>
        <v>シングル</v>
      </c>
      <c r="O25">
        <f t="shared" si="0"/>
        <v>162500</v>
      </c>
      <c r="P25" t="s">
        <v>22</v>
      </c>
      <c r="R25">
        <f t="shared" si="1"/>
        <v>7</v>
      </c>
      <c r="S25" cm="1">
        <f t="array" ref="S25">INDEX(WeekEndTable!$C$1:$C$36,SUMPRODUCT((WeekEndTable!$A$1:$A$36=C25)*(WeekEndTable!$B$1:$B$36=D25),ROW(WeekEndTable!$C$1:$C$36)))</f>
        <v>2</v>
      </c>
      <c r="T25">
        <f t="shared" si="2"/>
        <v>9</v>
      </c>
      <c r="U25">
        <f t="shared" si="3"/>
        <v>2</v>
      </c>
      <c r="V25">
        <f t="shared" si="4"/>
        <v>1</v>
      </c>
      <c r="W25">
        <f t="shared" si="5"/>
        <v>0</v>
      </c>
      <c r="X25">
        <f t="shared" si="6"/>
        <v>1</v>
      </c>
      <c r="Z25" cm="1">
        <f t="array" ref="Z25">INDEX(PlanBillTable!$B$1:$B$11,SUMPRODUCT((PlanBillTable!$A$1:$A$11=a!B25)*ROW(PlanBillTable!$A$1:$A$11)))</f>
        <v>7500</v>
      </c>
      <c r="AA25" cm="1">
        <f t="array" ref="AA25">INDEX(PlanBillTable!$C$1:$C$11,SUMPRODUCT((PlanBillTable!$A$1:$A$11=a!B25)*ROW(PlanBillTable!$A$1:$A$11)))</f>
        <v>9375</v>
      </c>
      <c r="AB25">
        <f t="shared" si="7"/>
        <v>105000</v>
      </c>
      <c r="AC25">
        <f t="shared" si="8"/>
        <v>37500</v>
      </c>
      <c r="AD25">
        <f t="shared" si="9"/>
        <v>20000</v>
      </c>
      <c r="AE25">
        <f t="shared" si="10"/>
        <v>162500</v>
      </c>
    </row>
    <row r="26" spans="1:31" x14ac:dyDescent="0.45">
      <c r="A26" t="s">
        <v>23</v>
      </c>
      <c r="B26" t="s">
        <v>43</v>
      </c>
      <c r="C26" t="s">
        <v>37</v>
      </c>
      <c r="D26">
        <v>1</v>
      </c>
      <c r="E26">
        <v>1</v>
      </c>
      <c r="F26" t="s">
        <v>19</v>
      </c>
      <c r="G26" t="s">
        <v>14</v>
      </c>
      <c r="H26" t="s">
        <v>14</v>
      </c>
      <c r="J26" t="s">
        <v>26</v>
      </c>
      <c r="M26" t="s">
        <v>21</v>
      </c>
      <c r="N26" t="str" cm="1">
        <f t="array" ref="N26">INDEX(PlanBillTable!$D$1:$D$11,SUMPRODUCT((PlanBillTable!$A$1:$A$11=a!B26)*(ROW(PlanBillTable!$A$1:$A$11))))</f>
        <v>シングル</v>
      </c>
      <c r="O26">
        <f t="shared" si="0"/>
        <v>7875</v>
      </c>
      <c r="P26" t="s">
        <v>22</v>
      </c>
      <c r="R26">
        <f t="shared" si="1"/>
        <v>0</v>
      </c>
      <c r="S26" cm="1">
        <f t="array" ref="S26">INDEX(WeekEndTable!$C$1:$C$36,SUMPRODUCT((WeekEndTable!$A$1:$A$36=C26)*(WeekEndTable!$B$1:$B$36=D26),ROW(WeekEndTable!$C$1:$C$36)))</f>
        <v>1</v>
      </c>
      <c r="T26">
        <f t="shared" si="2"/>
        <v>1</v>
      </c>
      <c r="U26">
        <f t="shared" si="3"/>
        <v>1</v>
      </c>
      <c r="V26">
        <f t="shared" si="4"/>
        <v>1</v>
      </c>
      <c r="W26">
        <f t="shared" si="5"/>
        <v>0</v>
      </c>
      <c r="X26">
        <f t="shared" si="6"/>
        <v>0</v>
      </c>
      <c r="Z26" cm="1">
        <f t="array" ref="Z26">INDEX(PlanBillTable!$B$1:$B$11,SUMPRODUCT((PlanBillTable!$A$1:$A$11=a!B26)*ROW(PlanBillTable!$A$1:$A$11)))</f>
        <v>5500</v>
      </c>
      <c r="AA26" cm="1">
        <f t="array" ref="AA26">INDEX(PlanBillTable!$C$1:$C$11,SUMPRODUCT((PlanBillTable!$A$1:$A$11=a!B26)*ROW(PlanBillTable!$A$1:$A$11)))</f>
        <v>6875</v>
      </c>
      <c r="AB26">
        <f t="shared" si="7"/>
        <v>0</v>
      </c>
      <c r="AC26">
        <f t="shared" si="8"/>
        <v>6875</v>
      </c>
      <c r="AD26">
        <f t="shared" si="9"/>
        <v>1000</v>
      </c>
      <c r="AE26">
        <f t="shared" si="10"/>
        <v>7875</v>
      </c>
    </row>
    <row r="27" spans="1:31" x14ac:dyDescent="0.45">
      <c r="A27" t="s">
        <v>28</v>
      </c>
      <c r="B27" t="s">
        <v>32</v>
      </c>
      <c r="C27" t="s">
        <v>13</v>
      </c>
      <c r="D27">
        <v>9</v>
      </c>
      <c r="E27">
        <v>6</v>
      </c>
      <c r="F27" t="s">
        <v>19</v>
      </c>
      <c r="G27" t="s">
        <v>19</v>
      </c>
      <c r="H27" t="s">
        <v>14</v>
      </c>
      <c r="J27" t="s">
        <v>26</v>
      </c>
      <c r="M27" t="s">
        <v>14</v>
      </c>
      <c r="N27" t="str" cm="1">
        <f t="array" ref="N27">INDEX(PlanBillTable!$D$1:$D$11,SUMPRODUCT((PlanBillTable!$A$1:$A$11=a!B27)*(ROW(PlanBillTable!$A$1:$A$11))))</f>
        <v>部屋指定なし</v>
      </c>
      <c r="O27">
        <f t="shared" si="0"/>
        <v>573000</v>
      </c>
      <c r="P27" t="s">
        <v>16</v>
      </c>
      <c r="R27">
        <f t="shared" si="1"/>
        <v>7</v>
      </c>
      <c r="S27" cm="1">
        <f t="array" ref="S27">INDEX(WeekEndTable!$C$1:$C$36,SUMPRODUCT((WeekEndTable!$A$1:$A$36=C27)*(WeekEndTable!$B$1:$B$36=D27),ROW(WeekEndTable!$C$1:$C$36)))</f>
        <v>2</v>
      </c>
      <c r="T27">
        <f t="shared" si="2"/>
        <v>9</v>
      </c>
      <c r="U27">
        <f t="shared" si="3"/>
        <v>6</v>
      </c>
      <c r="V27">
        <f t="shared" si="4"/>
        <v>1</v>
      </c>
      <c r="W27">
        <f t="shared" si="5"/>
        <v>1</v>
      </c>
      <c r="X27">
        <f t="shared" si="6"/>
        <v>0</v>
      </c>
      <c r="Z27" cm="1">
        <f t="array" ref="Z27">INDEX(PlanBillTable!$B$1:$B$11,SUMPRODUCT((PlanBillTable!$A$1:$A$11=a!B27)*ROW(PlanBillTable!$A$1:$A$11)))</f>
        <v>9000</v>
      </c>
      <c r="AA27" cm="1">
        <f t="array" ref="AA27">INDEX(PlanBillTable!$C$1:$C$11,SUMPRODUCT((PlanBillTable!$A$1:$A$11=a!B27)*ROW(PlanBillTable!$A$1:$A$11)))</f>
        <v>11250</v>
      </c>
      <c r="AB27">
        <f t="shared" si="7"/>
        <v>378000</v>
      </c>
      <c r="AC27">
        <f t="shared" si="8"/>
        <v>135000</v>
      </c>
      <c r="AD27">
        <f t="shared" si="9"/>
        <v>60000</v>
      </c>
      <c r="AE27">
        <f t="shared" si="10"/>
        <v>573000</v>
      </c>
    </row>
    <row r="28" spans="1:31" x14ac:dyDescent="0.45">
      <c r="A28" t="s">
        <v>28</v>
      </c>
      <c r="B28" t="s">
        <v>12</v>
      </c>
      <c r="C28" t="s">
        <v>37</v>
      </c>
      <c r="D28">
        <v>1</v>
      </c>
      <c r="E28">
        <v>1</v>
      </c>
      <c r="F28" t="s">
        <v>19</v>
      </c>
      <c r="G28" t="s">
        <v>14</v>
      </c>
      <c r="H28" t="s">
        <v>19</v>
      </c>
      <c r="J28" t="s">
        <v>26</v>
      </c>
      <c r="M28" t="s">
        <v>21</v>
      </c>
      <c r="N28" t="str" cm="1">
        <f t="array" ref="N28">INDEX(PlanBillTable!$D$1:$D$11,SUMPRODUCT((PlanBillTable!$A$1:$A$11=a!B28)*(ROW(PlanBillTable!$A$1:$A$11))))</f>
        <v>スタンダードツイン</v>
      </c>
      <c r="O28">
        <f t="shared" si="0"/>
        <v>10750</v>
      </c>
      <c r="P28" t="s">
        <v>16</v>
      </c>
      <c r="R28">
        <f t="shared" si="1"/>
        <v>0</v>
      </c>
      <c r="S28" cm="1">
        <f t="array" ref="S28">INDEX(WeekEndTable!$C$1:$C$36,SUMPRODUCT((WeekEndTable!$A$1:$A$36=C28)*(WeekEndTable!$B$1:$B$36=D28),ROW(WeekEndTable!$C$1:$C$36)))</f>
        <v>1</v>
      </c>
      <c r="T28">
        <f t="shared" si="2"/>
        <v>1</v>
      </c>
      <c r="U28">
        <f t="shared" si="3"/>
        <v>1</v>
      </c>
      <c r="V28">
        <f t="shared" si="4"/>
        <v>1</v>
      </c>
      <c r="W28">
        <f t="shared" si="5"/>
        <v>0</v>
      </c>
      <c r="X28">
        <f t="shared" si="6"/>
        <v>1</v>
      </c>
      <c r="Z28" cm="1">
        <f t="array" ref="Z28">INDEX(PlanBillTable!$B$1:$B$11,SUMPRODUCT((PlanBillTable!$A$1:$A$11=a!B28)*ROW(PlanBillTable!$A$1:$A$11)))</f>
        <v>7000</v>
      </c>
      <c r="AA28" cm="1">
        <f t="array" ref="AA28">INDEX(PlanBillTable!$C$1:$C$11,SUMPRODUCT((PlanBillTable!$A$1:$A$11=a!B28)*ROW(PlanBillTable!$A$1:$A$11)))</f>
        <v>8750</v>
      </c>
      <c r="AB28">
        <f t="shared" si="7"/>
        <v>0</v>
      </c>
      <c r="AC28">
        <f t="shared" si="8"/>
        <v>8750</v>
      </c>
      <c r="AD28">
        <f t="shared" si="9"/>
        <v>2000</v>
      </c>
      <c r="AE28">
        <f t="shared" si="10"/>
        <v>10750</v>
      </c>
    </row>
    <row r="29" spans="1:31" x14ac:dyDescent="0.45">
      <c r="A29" t="s">
        <v>28</v>
      </c>
      <c r="B29" t="s">
        <v>44</v>
      </c>
      <c r="C29" t="s">
        <v>39</v>
      </c>
      <c r="D29">
        <v>9</v>
      </c>
      <c r="E29">
        <v>2</v>
      </c>
      <c r="F29" t="s">
        <v>19</v>
      </c>
      <c r="G29" t="s">
        <v>14</v>
      </c>
      <c r="H29" t="s">
        <v>14</v>
      </c>
      <c r="J29" t="s">
        <v>15</v>
      </c>
      <c r="M29" t="s">
        <v>14</v>
      </c>
      <c r="N29" t="str" cm="1">
        <f t="array" ref="N29">INDEX(PlanBillTable!$D$1:$D$11,SUMPRODUCT((PlanBillTable!$A$1:$A$11=a!B29)*(ROW(PlanBillTable!$A$1:$A$11))))</f>
        <v>シングル</v>
      </c>
      <c r="O29">
        <f t="shared" si="0"/>
        <v>164250</v>
      </c>
      <c r="P29" t="s">
        <v>16</v>
      </c>
      <c r="R29">
        <f t="shared" si="1"/>
        <v>6</v>
      </c>
      <c r="S29" cm="1">
        <f t="array" ref="S29">INDEX(WeekEndTable!$C$1:$C$36,SUMPRODUCT((WeekEndTable!$A$1:$A$36=C29)*(WeekEndTable!$B$1:$B$36=D29),ROW(WeekEndTable!$C$1:$C$36)))</f>
        <v>3</v>
      </c>
      <c r="T29">
        <f t="shared" si="2"/>
        <v>9</v>
      </c>
      <c r="U29">
        <f t="shared" si="3"/>
        <v>2</v>
      </c>
      <c r="V29">
        <f t="shared" si="4"/>
        <v>1</v>
      </c>
      <c r="W29">
        <f t="shared" si="5"/>
        <v>0</v>
      </c>
      <c r="X29">
        <f t="shared" si="6"/>
        <v>0</v>
      </c>
      <c r="Z29" cm="1">
        <f t="array" ref="Z29">INDEX(PlanBillTable!$B$1:$B$11,SUMPRODUCT((PlanBillTable!$A$1:$A$11=a!B29)*ROW(PlanBillTable!$A$1:$A$11)))</f>
        <v>7500</v>
      </c>
      <c r="AA29" cm="1">
        <f t="array" ref="AA29">INDEX(PlanBillTable!$C$1:$C$11,SUMPRODUCT((PlanBillTable!$A$1:$A$11=a!B29)*ROW(PlanBillTable!$A$1:$A$11)))</f>
        <v>9375</v>
      </c>
      <c r="AB29">
        <f t="shared" si="7"/>
        <v>90000</v>
      </c>
      <c r="AC29">
        <f t="shared" si="8"/>
        <v>56250</v>
      </c>
      <c r="AD29">
        <f t="shared" si="9"/>
        <v>18000</v>
      </c>
      <c r="AE29">
        <f t="shared" si="10"/>
        <v>164250</v>
      </c>
    </row>
    <row r="30" spans="1:31" x14ac:dyDescent="0.45">
      <c r="A30" t="s">
        <v>28</v>
      </c>
      <c r="B30" t="s">
        <v>43</v>
      </c>
      <c r="C30" t="s">
        <v>25</v>
      </c>
      <c r="D30">
        <v>1</v>
      </c>
      <c r="E30">
        <v>1</v>
      </c>
      <c r="F30" t="s">
        <v>14</v>
      </c>
      <c r="G30" t="s">
        <v>14</v>
      </c>
      <c r="H30" t="s">
        <v>14</v>
      </c>
      <c r="J30" t="s">
        <v>15</v>
      </c>
      <c r="M30" t="s">
        <v>14</v>
      </c>
      <c r="N30" t="str" cm="1">
        <f t="array" ref="N30">INDEX(PlanBillTable!$D$1:$D$11,SUMPRODUCT((PlanBillTable!$A$1:$A$11=a!B30)*(ROW(PlanBillTable!$A$1:$A$11))))</f>
        <v>シングル</v>
      </c>
      <c r="O30">
        <f t="shared" si="0"/>
        <v>5500</v>
      </c>
      <c r="P30" t="s">
        <v>16</v>
      </c>
      <c r="R30">
        <f t="shared" si="1"/>
        <v>1</v>
      </c>
      <c r="S30" cm="1">
        <f t="array" ref="S30">INDEX(WeekEndTable!$C$1:$C$36,SUMPRODUCT((WeekEndTable!$A$1:$A$36=C30)*(WeekEndTable!$B$1:$B$36=D30),ROW(WeekEndTable!$C$1:$C$36)))</f>
        <v>0</v>
      </c>
      <c r="T30">
        <f t="shared" si="2"/>
        <v>1</v>
      </c>
      <c r="U30">
        <f t="shared" si="3"/>
        <v>1</v>
      </c>
      <c r="V30">
        <f t="shared" si="4"/>
        <v>0</v>
      </c>
      <c r="W30">
        <f t="shared" si="5"/>
        <v>0</v>
      </c>
      <c r="X30">
        <f t="shared" si="6"/>
        <v>0</v>
      </c>
      <c r="Z30" cm="1">
        <f t="array" ref="Z30">INDEX(PlanBillTable!$B$1:$B$11,SUMPRODUCT((PlanBillTable!$A$1:$A$11=a!B30)*ROW(PlanBillTable!$A$1:$A$11)))</f>
        <v>5500</v>
      </c>
      <c r="AA30" cm="1">
        <f t="array" ref="AA30">INDEX(PlanBillTable!$C$1:$C$11,SUMPRODUCT((PlanBillTable!$A$1:$A$11=a!B30)*ROW(PlanBillTable!$A$1:$A$11)))</f>
        <v>6875</v>
      </c>
      <c r="AB30">
        <f t="shared" si="7"/>
        <v>5500</v>
      </c>
      <c r="AC30">
        <f t="shared" si="8"/>
        <v>0</v>
      </c>
      <c r="AD30">
        <f t="shared" si="9"/>
        <v>0</v>
      </c>
      <c r="AE30">
        <f t="shared" si="10"/>
        <v>5500</v>
      </c>
    </row>
    <row r="31" spans="1:31" x14ac:dyDescent="0.45">
      <c r="A31" t="s">
        <v>28</v>
      </c>
      <c r="B31" t="s">
        <v>45</v>
      </c>
      <c r="C31" t="s">
        <v>39</v>
      </c>
      <c r="D31">
        <v>9</v>
      </c>
      <c r="E31">
        <v>9</v>
      </c>
      <c r="F31" t="s">
        <v>19</v>
      </c>
      <c r="G31" t="s">
        <v>14</v>
      </c>
      <c r="H31" t="s">
        <v>14</v>
      </c>
      <c r="J31" t="s">
        <v>20</v>
      </c>
      <c r="M31" t="s">
        <v>21</v>
      </c>
      <c r="N31" t="str" cm="1">
        <f t="array" ref="N31">INDEX(PlanBillTable!$D$1:$D$11,SUMPRODUCT((PlanBillTable!$A$1:$A$11=a!B31)*(ROW(PlanBillTable!$A$1:$A$11))))</f>
        <v>部屋指定なし</v>
      </c>
      <c r="O31">
        <f t="shared" si="0"/>
        <v>607500</v>
      </c>
      <c r="P31" t="s">
        <v>27</v>
      </c>
      <c r="R31">
        <f t="shared" si="1"/>
        <v>6</v>
      </c>
      <c r="S31" cm="1">
        <f t="array" ref="S31">INDEX(WeekEndTable!$C$1:$C$36,SUMPRODUCT((WeekEndTable!$A$1:$A$36=C31)*(WeekEndTable!$B$1:$B$36=D31),ROW(WeekEndTable!$C$1:$C$36)))</f>
        <v>3</v>
      </c>
      <c r="T31">
        <f t="shared" si="2"/>
        <v>9</v>
      </c>
      <c r="U31">
        <f t="shared" si="3"/>
        <v>9</v>
      </c>
      <c r="V31">
        <f t="shared" si="4"/>
        <v>1</v>
      </c>
      <c r="W31">
        <f t="shared" si="5"/>
        <v>0</v>
      </c>
      <c r="X31">
        <f t="shared" si="6"/>
        <v>0</v>
      </c>
      <c r="Z31" cm="1">
        <f t="array" ref="Z31">INDEX(PlanBillTable!$B$1:$B$11,SUMPRODUCT((PlanBillTable!$A$1:$A$11=a!B31)*ROW(PlanBillTable!$A$1:$A$11)))</f>
        <v>6000</v>
      </c>
      <c r="AA31" cm="1">
        <f t="array" ref="AA31">INDEX(PlanBillTable!$C$1:$C$11,SUMPRODUCT((PlanBillTable!$A$1:$A$11=a!B31)*ROW(PlanBillTable!$A$1:$A$11)))</f>
        <v>7500</v>
      </c>
      <c r="AB31">
        <f t="shared" si="7"/>
        <v>324000</v>
      </c>
      <c r="AC31">
        <f t="shared" si="8"/>
        <v>202500</v>
      </c>
      <c r="AD31">
        <f t="shared" si="9"/>
        <v>81000</v>
      </c>
      <c r="AE31">
        <f t="shared" si="10"/>
        <v>607500</v>
      </c>
    </row>
    <row r="32" spans="1:31" x14ac:dyDescent="0.45">
      <c r="A32" t="s">
        <v>28</v>
      </c>
      <c r="B32" t="s">
        <v>36</v>
      </c>
      <c r="C32" t="s">
        <v>30</v>
      </c>
      <c r="D32">
        <v>5</v>
      </c>
      <c r="E32">
        <v>1</v>
      </c>
      <c r="F32" t="s">
        <v>19</v>
      </c>
      <c r="G32" t="s">
        <v>14</v>
      </c>
      <c r="H32" t="s">
        <v>19</v>
      </c>
      <c r="J32" t="s">
        <v>26</v>
      </c>
      <c r="M32" t="s">
        <v>21</v>
      </c>
      <c r="N32" t="str" cm="1">
        <f t="array" ref="N32">INDEX(PlanBillTable!$D$1:$D$11,SUMPRODUCT((PlanBillTable!$A$1:$A$11=a!B32)*(ROW(PlanBillTable!$A$1:$A$11))))</f>
        <v>部屋指定なし</v>
      </c>
      <c r="O32">
        <f t="shared" si="0"/>
        <v>61000</v>
      </c>
      <c r="P32" t="s">
        <v>27</v>
      </c>
      <c r="R32">
        <f t="shared" si="1"/>
        <v>3</v>
      </c>
      <c r="S32" cm="1">
        <f t="array" ref="S32">INDEX(WeekEndTable!$C$1:$C$36,SUMPRODUCT((WeekEndTable!$A$1:$A$36=C32)*(WeekEndTable!$B$1:$B$36=D32),ROW(WeekEndTable!$C$1:$C$36)))</f>
        <v>2</v>
      </c>
      <c r="T32">
        <f t="shared" si="2"/>
        <v>5</v>
      </c>
      <c r="U32">
        <f t="shared" si="3"/>
        <v>1</v>
      </c>
      <c r="V32">
        <f t="shared" si="4"/>
        <v>1</v>
      </c>
      <c r="W32">
        <f t="shared" si="5"/>
        <v>0</v>
      </c>
      <c r="X32">
        <f t="shared" si="6"/>
        <v>1</v>
      </c>
      <c r="Z32" cm="1">
        <f t="array" ref="Z32">INDEX(PlanBillTable!$B$1:$B$11,SUMPRODUCT((PlanBillTable!$A$1:$A$11=a!B32)*ROW(PlanBillTable!$A$1:$A$11)))</f>
        <v>10000</v>
      </c>
      <c r="AA32" cm="1">
        <f t="array" ref="AA32">INDEX(PlanBillTable!$C$1:$C$11,SUMPRODUCT((PlanBillTable!$A$1:$A$11=a!B32)*ROW(PlanBillTable!$A$1:$A$11)))</f>
        <v>12500</v>
      </c>
      <c r="AB32">
        <f t="shared" si="7"/>
        <v>30000</v>
      </c>
      <c r="AC32">
        <f t="shared" si="8"/>
        <v>25000</v>
      </c>
      <c r="AD32">
        <f t="shared" si="9"/>
        <v>6000</v>
      </c>
      <c r="AE32">
        <f t="shared" si="10"/>
        <v>61000</v>
      </c>
    </row>
    <row r="33" spans="1:31" x14ac:dyDescent="0.45">
      <c r="A33" t="s">
        <v>28</v>
      </c>
      <c r="B33" t="s">
        <v>41</v>
      </c>
      <c r="C33" t="s">
        <v>18</v>
      </c>
      <c r="D33">
        <v>1</v>
      </c>
      <c r="E33">
        <v>1</v>
      </c>
      <c r="F33" t="s">
        <v>19</v>
      </c>
      <c r="G33" t="s">
        <v>19</v>
      </c>
      <c r="H33" t="s">
        <v>14</v>
      </c>
      <c r="J33" t="s">
        <v>20</v>
      </c>
      <c r="M33" t="s">
        <v>14</v>
      </c>
      <c r="N33" t="str" cm="1">
        <f t="array" ref="N33">INDEX(PlanBillTable!$D$1:$D$11,SUMPRODUCT((PlanBillTable!$A$1:$A$11=a!B33)*(ROW(PlanBillTable!$A$1:$A$11))))</f>
        <v>部屋指定なし</v>
      </c>
      <c r="O33">
        <f t="shared" si="0"/>
        <v>11000</v>
      </c>
      <c r="P33" t="s">
        <v>27</v>
      </c>
      <c r="R33">
        <f t="shared" si="1"/>
        <v>1</v>
      </c>
      <c r="S33" cm="1">
        <f t="array" ref="S33">INDEX(WeekEndTable!$C$1:$C$36,SUMPRODUCT((WeekEndTable!$A$1:$A$36=C33)*(WeekEndTable!$B$1:$B$36=D33),ROW(WeekEndTable!$C$1:$C$36)))</f>
        <v>0</v>
      </c>
      <c r="T33">
        <f t="shared" si="2"/>
        <v>1</v>
      </c>
      <c r="U33">
        <f t="shared" si="3"/>
        <v>1</v>
      </c>
      <c r="V33">
        <f t="shared" si="4"/>
        <v>1</v>
      </c>
      <c r="W33">
        <f t="shared" si="5"/>
        <v>1</v>
      </c>
      <c r="X33">
        <f t="shared" si="6"/>
        <v>0</v>
      </c>
      <c r="Z33" cm="1">
        <f t="array" ref="Z33">INDEX(PlanBillTable!$B$1:$B$11,SUMPRODUCT((PlanBillTable!$A$1:$A$11=a!B33)*ROW(PlanBillTable!$A$1:$A$11)))</f>
        <v>9000</v>
      </c>
      <c r="AA33" cm="1">
        <f t="array" ref="AA33">INDEX(PlanBillTable!$C$1:$C$11,SUMPRODUCT((PlanBillTable!$A$1:$A$11=a!B33)*ROW(PlanBillTable!$A$1:$A$11)))</f>
        <v>11250</v>
      </c>
      <c r="AB33">
        <f t="shared" si="7"/>
        <v>9000</v>
      </c>
      <c r="AC33">
        <f t="shared" si="8"/>
        <v>0</v>
      </c>
      <c r="AD33">
        <f t="shared" si="9"/>
        <v>2000</v>
      </c>
      <c r="AE33">
        <f t="shared" si="10"/>
        <v>11000</v>
      </c>
    </row>
    <row r="34" spans="1:31" x14ac:dyDescent="0.45">
      <c r="A34" t="s">
        <v>28</v>
      </c>
      <c r="B34" t="s">
        <v>29</v>
      </c>
      <c r="C34" t="s">
        <v>30</v>
      </c>
      <c r="D34">
        <v>2</v>
      </c>
      <c r="E34">
        <v>2</v>
      </c>
      <c r="F34" t="s">
        <v>14</v>
      </c>
      <c r="G34" t="s">
        <v>14</v>
      </c>
      <c r="H34" t="s">
        <v>19</v>
      </c>
      <c r="J34" t="s">
        <v>26</v>
      </c>
      <c r="M34" t="s">
        <v>14</v>
      </c>
      <c r="N34" t="str" cm="1">
        <f t="array" ref="N34">INDEX(PlanBillTable!$D$1:$D$11,SUMPRODUCT((PlanBillTable!$A$1:$A$11=a!B34)*(ROW(PlanBillTable!$A$1:$A$11))))</f>
        <v>プレミアムツイン</v>
      </c>
      <c r="O34">
        <f t="shared" si="0"/>
        <v>34000</v>
      </c>
      <c r="P34" t="s">
        <v>22</v>
      </c>
      <c r="R34">
        <f t="shared" si="1"/>
        <v>2</v>
      </c>
      <c r="S34" cm="1">
        <f t="array" ref="S34">INDEX(WeekEndTable!$C$1:$C$36,SUMPRODUCT((WeekEndTable!$A$1:$A$36=C34)*(WeekEndTable!$B$1:$B$36=D34),ROW(WeekEndTable!$C$1:$C$36)))</f>
        <v>0</v>
      </c>
      <c r="T34">
        <f t="shared" si="2"/>
        <v>2</v>
      </c>
      <c r="U34">
        <f t="shared" si="3"/>
        <v>2</v>
      </c>
      <c r="V34">
        <f t="shared" si="4"/>
        <v>0</v>
      </c>
      <c r="W34">
        <f t="shared" si="5"/>
        <v>0</v>
      </c>
      <c r="X34">
        <f t="shared" si="6"/>
        <v>1</v>
      </c>
      <c r="Z34" cm="1">
        <f t="array" ref="Z34">INDEX(PlanBillTable!$B$1:$B$11,SUMPRODUCT((PlanBillTable!$A$1:$A$11=a!B34)*ROW(PlanBillTable!$A$1:$A$11)))</f>
        <v>8000</v>
      </c>
      <c r="AA34" cm="1">
        <f t="array" ref="AA34">INDEX(PlanBillTable!$C$1:$C$11,SUMPRODUCT((PlanBillTable!$A$1:$A$11=a!B34)*ROW(PlanBillTable!$A$1:$A$11)))</f>
        <v>10000</v>
      </c>
      <c r="AB34">
        <f t="shared" si="7"/>
        <v>32000</v>
      </c>
      <c r="AC34">
        <f t="shared" si="8"/>
        <v>0</v>
      </c>
      <c r="AD34">
        <f t="shared" si="9"/>
        <v>2000</v>
      </c>
      <c r="AE34">
        <f t="shared" si="10"/>
        <v>34000</v>
      </c>
    </row>
    <row r="35" spans="1:31" x14ac:dyDescent="0.45">
      <c r="A35" t="s">
        <v>28</v>
      </c>
      <c r="B35" t="s">
        <v>24</v>
      </c>
      <c r="C35" t="s">
        <v>34</v>
      </c>
      <c r="D35">
        <v>3</v>
      </c>
      <c r="E35">
        <v>4</v>
      </c>
      <c r="F35" t="s">
        <v>14</v>
      </c>
      <c r="G35" t="s">
        <v>14</v>
      </c>
      <c r="H35" t="s">
        <v>19</v>
      </c>
      <c r="J35" t="s">
        <v>20</v>
      </c>
      <c r="M35" t="s">
        <v>21</v>
      </c>
      <c r="N35" t="str" cm="1">
        <f t="array" ref="N35">INDEX(PlanBillTable!$D$1:$D$11,SUMPRODUCT((PlanBillTable!$A$1:$A$11=a!B35)*(ROW(PlanBillTable!$A$1:$A$11))))</f>
        <v>部屋指定なし</v>
      </c>
      <c r="O35">
        <f t="shared" si="0"/>
        <v>123000</v>
      </c>
      <c r="P35" t="s">
        <v>22</v>
      </c>
      <c r="R35">
        <f t="shared" si="1"/>
        <v>1</v>
      </c>
      <c r="S35" cm="1">
        <f t="array" ref="S35">INDEX(WeekEndTable!$C$1:$C$36,SUMPRODUCT((WeekEndTable!$A$1:$A$36=C35)*(WeekEndTable!$B$1:$B$36=D35),ROW(WeekEndTable!$C$1:$C$36)))</f>
        <v>2</v>
      </c>
      <c r="T35">
        <f t="shared" si="2"/>
        <v>3</v>
      </c>
      <c r="U35">
        <f t="shared" si="3"/>
        <v>4</v>
      </c>
      <c r="V35">
        <f t="shared" si="4"/>
        <v>0</v>
      </c>
      <c r="W35">
        <f t="shared" si="5"/>
        <v>0</v>
      </c>
      <c r="X35">
        <f t="shared" si="6"/>
        <v>1</v>
      </c>
      <c r="Z35" cm="1">
        <f t="array" ref="Z35">INDEX(PlanBillTable!$B$1:$B$11,SUMPRODUCT((PlanBillTable!$A$1:$A$11=a!B35)*ROW(PlanBillTable!$A$1:$A$11)))</f>
        <v>8500</v>
      </c>
      <c r="AA35" cm="1">
        <f t="array" ref="AA35">INDEX(PlanBillTable!$C$1:$C$11,SUMPRODUCT((PlanBillTable!$A$1:$A$11=a!B35)*ROW(PlanBillTable!$A$1:$A$11)))</f>
        <v>10625</v>
      </c>
      <c r="AB35">
        <f t="shared" si="7"/>
        <v>34000</v>
      </c>
      <c r="AC35">
        <f t="shared" si="8"/>
        <v>85000</v>
      </c>
      <c r="AD35">
        <f t="shared" si="9"/>
        <v>4000</v>
      </c>
      <c r="AE35">
        <f t="shared" si="10"/>
        <v>123000</v>
      </c>
    </row>
    <row r="36" spans="1:31" x14ac:dyDescent="0.45">
      <c r="A36" t="s">
        <v>31</v>
      </c>
      <c r="B36" t="s">
        <v>36</v>
      </c>
      <c r="C36" t="s">
        <v>18</v>
      </c>
      <c r="D36">
        <v>5</v>
      </c>
      <c r="E36">
        <v>1</v>
      </c>
      <c r="F36" t="s">
        <v>19</v>
      </c>
      <c r="G36" t="s">
        <v>14</v>
      </c>
      <c r="H36" t="s">
        <v>19</v>
      </c>
      <c r="J36" t="s">
        <v>20</v>
      </c>
      <c r="M36" t="s">
        <v>14</v>
      </c>
      <c r="N36" t="str" cm="1">
        <f t="array" ref="N36">INDEX(PlanBillTable!$D$1:$D$11,SUMPRODUCT((PlanBillTable!$A$1:$A$11=a!B36)*(ROW(PlanBillTable!$A$1:$A$11))))</f>
        <v>部屋指定なし</v>
      </c>
      <c r="O36">
        <f t="shared" si="0"/>
        <v>58500</v>
      </c>
      <c r="P36" t="s">
        <v>16</v>
      </c>
      <c r="R36">
        <f t="shared" si="1"/>
        <v>4</v>
      </c>
      <c r="S36" cm="1">
        <f t="array" ref="S36">INDEX(WeekEndTable!$C$1:$C$36,SUMPRODUCT((WeekEndTable!$A$1:$A$36=C36)*(WeekEndTable!$B$1:$B$36=D36),ROW(WeekEndTable!$C$1:$C$36)))</f>
        <v>1</v>
      </c>
      <c r="T36">
        <f t="shared" si="2"/>
        <v>5</v>
      </c>
      <c r="U36">
        <f t="shared" si="3"/>
        <v>1</v>
      </c>
      <c r="V36">
        <f t="shared" si="4"/>
        <v>1</v>
      </c>
      <c r="W36">
        <f t="shared" si="5"/>
        <v>0</v>
      </c>
      <c r="X36">
        <f t="shared" si="6"/>
        <v>1</v>
      </c>
      <c r="Z36" cm="1">
        <f t="array" ref="Z36">INDEX(PlanBillTable!$B$1:$B$11,SUMPRODUCT((PlanBillTable!$A$1:$A$11=a!B36)*ROW(PlanBillTable!$A$1:$A$11)))</f>
        <v>10000</v>
      </c>
      <c r="AA36" cm="1">
        <f t="array" ref="AA36">INDEX(PlanBillTable!$C$1:$C$11,SUMPRODUCT((PlanBillTable!$A$1:$A$11=a!B36)*ROW(PlanBillTable!$A$1:$A$11)))</f>
        <v>12500</v>
      </c>
      <c r="AB36">
        <f t="shared" si="7"/>
        <v>40000</v>
      </c>
      <c r="AC36">
        <f t="shared" si="8"/>
        <v>12500</v>
      </c>
      <c r="AD36">
        <f t="shared" si="9"/>
        <v>6000</v>
      </c>
      <c r="AE36">
        <f t="shared" si="10"/>
        <v>58500</v>
      </c>
    </row>
    <row r="37" spans="1:31" x14ac:dyDescent="0.45">
      <c r="A37" t="s">
        <v>31</v>
      </c>
      <c r="B37" t="s">
        <v>44</v>
      </c>
      <c r="C37" t="s">
        <v>30</v>
      </c>
      <c r="D37">
        <v>1</v>
      </c>
      <c r="E37">
        <v>1</v>
      </c>
      <c r="F37" t="s">
        <v>14</v>
      </c>
      <c r="G37" t="s">
        <v>19</v>
      </c>
      <c r="H37" t="s">
        <v>14</v>
      </c>
      <c r="J37" t="s">
        <v>15</v>
      </c>
      <c r="M37" t="s">
        <v>14</v>
      </c>
      <c r="N37" t="str" cm="1">
        <f t="array" ref="N37">INDEX(PlanBillTable!$D$1:$D$11,SUMPRODUCT((PlanBillTable!$A$1:$A$11=a!B37)*(ROW(PlanBillTable!$A$1:$A$11))))</f>
        <v>シングル</v>
      </c>
      <c r="O37">
        <f t="shared" si="0"/>
        <v>8500</v>
      </c>
      <c r="P37" t="s">
        <v>16</v>
      </c>
      <c r="R37">
        <f t="shared" si="1"/>
        <v>1</v>
      </c>
      <c r="S37" cm="1">
        <f t="array" ref="S37">INDEX(WeekEndTable!$C$1:$C$36,SUMPRODUCT((WeekEndTable!$A$1:$A$36=C37)*(WeekEndTable!$B$1:$B$36=D37),ROW(WeekEndTable!$C$1:$C$36)))</f>
        <v>0</v>
      </c>
      <c r="T37">
        <f t="shared" si="2"/>
        <v>1</v>
      </c>
      <c r="U37">
        <f t="shared" si="3"/>
        <v>1</v>
      </c>
      <c r="V37">
        <f t="shared" si="4"/>
        <v>0</v>
      </c>
      <c r="W37">
        <f t="shared" si="5"/>
        <v>1</v>
      </c>
      <c r="X37">
        <f t="shared" si="6"/>
        <v>0</v>
      </c>
      <c r="Z37" cm="1">
        <f t="array" ref="Z37">INDEX(PlanBillTable!$B$1:$B$11,SUMPRODUCT((PlanBillTable!$A$1:$A$11=a!B37)*ROW(PlanBillTable!$A$1:$A$11)))</f>
        <v>7500</v>
      </c>
      <c r="AA37" cm="1">
        <f t="array" ref="AA37">INDEX(PlanBillTable!$C$1:$C$11,SUMPRODUCT((PlanBillTable!$A$1:$A$11=a!B37)*ROW(PlanBillTable!$A$1:$A$11)))</f>
        <v>9375</v>
      </c>
      <c r="AB37">
        <f t="shared" si="7"/>
        <v>7500</v>
      </c>
      <c r="AC37">
        <f t="shared" si="8"/>
        <v>0</v>
      </c>
      <c r="AD37">
        <f t="shared" si="9"/>
        <v>1000</v>
      </c>
      <c r="AE37">
        <f t="shared" si="10"/>
        <v>8500</v>
      </c>
    </row>
    <row r="38" spans="1:31" x14ac:dyDescent="0.45">
      <c r="A38" t="s">
        <v>31</v>
      </c>
      <c r="B38" t="s">
        <v>32</v>
      </c>
      <c r="C38" t="s">
        <v>25</v>
      </c>
      <c r="D38">
        <v>1</v>
      </c>
      <c r="E38">
        <v>6</v>
      </c>
      <c r="F38" t="s">
        <v>14</v>
      </c>
      <c r="G38" t="s">
        <v>14</v>
      </c>
      <c r="H38" t="s">
        <v>19</v>
      </c>
      <c r="J38" t="s">
        <v>20</v>
      </c>
      <c r="M38" t="s">
        <v>21</v>
      </c>
      <c r="N38" t="str" cm="1">
        <f t="array" ref="N38">INDEX(PlanBillTable!$D$1:$D$11,SUMPRODUCT((PlanBillTable!$A$1:$A$11=a!B38)*(ROW(PlanBillTable!$A$1:$A$11))))</f>
        <v>部屋指定なし</v>
      </c>
      <c r="O38">
        <f t="shared" si="0"/>
        <v>60000</v>
      </c>
      <c r="P38" t="s">
        <v>27</v>
      </c>
      <c r="R38">
        <f t="shared" si="1"/>
        <v>1</v>
      </c>
      <c r="S38" cm="1">
        <f t="array" ref="S38">INDEX(WeekEndTable!$C$1:$C$36,SUMPRODUCT((WeekEndTable!$A$1:$A$36=C38)*(WeekEndTable!$B$1:$B$36=D38),ROW(WeekEndTable!$C$1:$C$36)))</f>
        <v>0</v>
      </c>
      <c r="T38">
        <f t="shared" si="2"/>
        <v>1</v>
      </c>
      <c r="U38">
        <f t="shared" si="3"/>
        <v>6</v>
      </c>
      <c r="V38">
        <f t="shared" si="4"/>
        <v>0</v>
      </c>
      <c r="W38">
        <f t="shared" si="5"/>
        <v>0</v>
      </c>
      <c r="X38">
        <f t="shared" si="6"/>
        <v>1</v>
      </c>
      <c r="Z38" cm="1">
        <f t="array" ref="Z38">INDEX(PlanBillTable!$B$1:$B$11,SUMPRODUCT((PlanBillTable!$A$1:$A$11=a!B38)*ROW(PlanBillTable!$A$1:$A$11)))</f>
        <v>9000</v>
      </c>
      <c r="AA38" cm="1">
        <f t="array" ref="AA38">INDEX(PlanBillTable!$C$1:$C$11,SUMPRODUCT((PlanBillTable!$A$1:$A$11=a!B38)*ROW(PlanBillTable!$A$1:$A$11)))</f>
        <v>11250</v>
      </c>
      <c r="AB38">
        <f t="shared" si="7"/>
        <v>54000</v>
      </c>
      <c r="AC38">
        <f t="shared" si="8"/>
        <v>0</v>
      </c>
      <c r="AD38">
        <f t="shared" si="9"/>
        <v>6000</v>
      </c>
      <c r="AE38">
        <f t="shared" si="10"/>
        <v>60000</v>
      </c>
    </row>
    <row r="39" spans="1:31" x14ac:dyDescent="0.45">
      <c r="A39" t="s">
        <v>31</v>
      </c>
      <c r="B39" t="s">
        <v>45</v>
      </c>
      <c r="C39" t="s">
        <v>18</v>
      </c>
      <c r="D39">
        <v>1</v>
      </c>
      <c r="E39">
        <v>1</v>
      </c>
      <c r="F39" t="s">
        <v>14</v>
      </c>
      <c r="G39" t="s">
        <v>14</v>
      </c>
      <c r="H39" t="s">
        <v>19</v>
      </c>
      <c r="J39" t="s">
        <v>20</v>
      </c>
      <c r="M39" t="s">
        <v>14</v>
      </c>
      <c r="N39" t="str" cm="1">
        <f t="array" ref="N39">INDEX(PlanBillTable!$D$1:$D$11,SUMPRODUCT((PlanBillTable!$A$1:$A$11=a!B39)*(ROW(PlanBillTable!$A$1:$A$11))))</f>
        <v>部屋指定なし</v>
      </c>
      <c r="O39">
        <f t="shared" si="0"/>
        <v>7000</v>
      </c>
      <c r="P39" t="s">
        <v>27</v>
      </c>
      <c r="R39">
        <f t="shared" si="1"/>
        <v>1</v>
      </c>
      <c r="S39" cm="1">
        <f t="array" ref="S39">INDEX(WeekEndTable!$C$1:$C$36,SUMPRODUCT((WeekEndTable!$A$1:$A$36=C39)*(WeekEndTable!$B$1:$B$36=D39),ROW(WeekEndTable!$C$1:$C$36)))</f>
        <v>0</v>
      </c>
      <c r="T39">
        <f t="shared" si="2"/>
        <v>1</v>
      </c>
      <c r="U39">
        <f t="shared" si="3"/>
        <v>1</v>
      </c>
      <c r="V39">
        <f t="shared" si="4"/>
        <v>0</v>
      </c>
      <c r="W39">
        <f t="shared" si="5"/>
        <v>0</v>
      </c>
      <c r="X39">
        <f t="shared" si="6"/>
        <v>1</v>
      </c>
      <c r="Z39" cm="1">
        <f t="array" ref="Z39">INDEX(PlanBillTable!$B$1:$B$11,SUMPRODUCT((PlanBillTable!$A$1:$A$11=a!B39)*ROW(PlanBillTable!$A$1:$A$11)))</f>
        <v>6000</v>
      </c>
      <c r="AA39" cm="1">
        <f t="array" ref="AA39">INDEX(PlanBillTable!$C$1:$C$11,SUMPRODUCT((PlanBillTable!$A$1:$A$11=a!B39)*ROW(PlanBillTable!$A$1:$A$11)))</f>
        <v>7500</v>
      </c>
      <c r="AB39">
        <f t="shared" si="7"/>
        <v>6000</v>
      </c>
      <c r="AC39">
        <f t="shared" si="8"/>
        <v>0</v>
      </c>
      <c r="AD39">
        <f t="shared" si="9"/>
        <v>1000</v>
      </c>
      <c r="AE39">
        <f t="shared" si="10"/>
        <v>7000</v>
      </c>
    </row>
    <row r="40" spans="1:31" x14ac:dyDescent="0.45">
      <c r="A40" t="s">
        <v>31</v>
      </c>
      <c r="B40" t="s">
        <v>12</v>
      </c>
      <c r="C40" t="s">
        <v>37</v>
      </c>
      <c r="D40">
        <v>9</v>
      </c>
      <c r="E40">
        <v>9</v>
      </c>
      <c r="F40" t="s">
        <v>19</v>
      </c>
      <c r="G40" t="s">
        <v>14</v>
      </c>
      <c r="H40" t="s">
        <v>14</v>
      </c>
      <c r="J40" t="s">
        <v>26</v>
      </c>
      <c r="M40" t="s">
        <v>14</v>
      </c>
      <c r="N40" t="str" cm="1">
        <f t="array" ref="N40">INDEX(PlanBillTable!$D$1:$D$11,SUMPRODUCT((PlanBillTable!$A$1:$A$11=a!B40)*(ROW(PlanBillTable!$A$1:$A$11))))</f>
        <v>スタンダードツイン</v>
      </c>
      <c r="O40">
        <f t="shared" si="0"/>
        <v>711000</v>
      </c>
      <c r="P40" t="s">
        <v>27</v>
      </c>
      <c r="R40">
        <f t="shared" si="1"/>
        <v>5</v>
      </c>
      <c r="S40" cm="1">
        <f t="array" ref="S40">INDEX(WeekEndTable!$C$1:$C$36,SUMPRODUCT((WeekEndTable!$A$1:$A$36=C40)*(WeekEndTable!$B$1:$B$36=D40),ROW(WeekEndTable!$C$1:$C$36)))</f>
        <v>4</v>
      </c>
      <c r="T40">
        <f t="shared" si="2"/>
        <v>9</v>
      </c>
      <c r="U40">
        <f t="shared" si="3"/>
        <v>9</v>
      </c>
      <c r="V40">
        <f t="shared" si="4"/>
        <v>1</v>
      </c>
      <c r="W40">
        <f t="shared" si="5"/>
        <v>0</v>
      </c>
      <c r="X40">
        <f t="shared" si="6"/>
        <v>0</v>
      </c>
      <c r="Z40" cm="1">
        <f t="array" ref="Z40">INDEX(PlanBillTable!$B$1:$B$11,SUMPRODUCT((PlanBillTable!$A$1:$A$11=a!B40)*ROW(PlanBillTable!$A$1:$A$11)))</f>
        <v>7000</v>
      </c>
      <c r="AA40" cm="1">
        <f t="array" ref="AA40">INDEX(PlanBillTable!$C$1:$C$11,SUMPRODUCT((PlanBillTable!$A$1:$A$11=a!B40)*ROW(PlanBillTable!$A$1:$A$11)))</f>
        <v>8750</v>
      </c>
      <c r="AB40">
        <f t="shared" si="7"/>
        <v>315000</v>
      </c>
      <c r="AC40">
        <f t="shared" si="8"/>
        <v>315000</v>
      </c>
      <c r="AD40">
        <f t="shared" si="9"/>
        <v>81000</v>
      </c>
      <c r="AE40">
        <f t="shared" si="10"/>
        <v>711000</v>
      </c>
    </row>
    <row r="41" spans="1:31" x14ac:dyDescent="0.45">
      <c r="A41" t="s">
        <v>31</v>
      </c>
      <c r="B41" t="s">
        <v>41</v>
      </c>
      <c r="C41" t="s">
        <v>34</v>
      </c>
      <c r="D41">
        <v>1</v>
      </c>
      <c r="E41">
        <v>6</v>
      </c>
      <c r="F41" t="s">
        <v>19</v>
      </c>
      <c r="G41" t="s">
        <v>14</v>
      </c>
      <c r="H41" t="s">
        <v>19</v>
      </c>
      <c r="J41" t="s">
        <v>26</v>
      </c>
      <c r="M41" t="s">
        <v>21</v>
      </c>
      <c r="N41" t="str" cm="1">
        <f t="array" ref="N41">INDEX(PlanBillTable!$D$1:$D$11,SUMPRODUCT((PlanBillTable!$A$1:$A$11=a!B41)*(ROW(PlanBillTable!$A$1:$A$11))))</f>
        <v>部屋指定なし</v>
      </c>
      <c r="O41">
        <f t="shared" si="0"/>
        <v>66000</v>
      </c>
      <c r="P41" t="s">
        <v>27</v>
      </c>
      <c r="R41">
        <f t="shared" si="1"/>
        <v>1</v>
      </c>
      <c r="S41" cm="1">
        <f t="array" ref="S41">INDEX(WeekEndTable!$C$1:$C$36,SUMPRODUCT((WeekEndTable!$A$1:$A$36=C41)*(WeekEndTable!$B$1:$B$36=D41),ROW(WeekEndTable!$C$1:$C$36)))</f>
        <v>0</v>
      </c>
      <c r="T41">
        <f t="shared" si="2"/>
        <v>1</v>
      </c>
      <c r="U41">
        <f t="shared" si="3"/>
        <v>6</v>
      </c>
      <c r="V41">
        <f t="shared" si="4"/>
        <v>1</v>
      </c>
      <c r="W41">
        <f t="shared" si="5"/>
        <v>0</v>
      </c>
      <c r="X41">
        <f t="shared" si="6"/>
        <v>1</v>
      </c>
      <c r="Z41" cm="1">
        <f t="array" ref="Z41">INDEX(PlanBillTable!$B$1:$B$11,SUMPRODUCT((PlanBillTable!$A$1:$A$11=a!B41)*ROW(PlanBillTable!$A$1:$A$11)))</f>
        <v>9000</v>
      </c>
      <c r="AA41" cm="1">
        <f t="array" ref="AA41">INDEX(PlanBillTable!$C$1:$C$11,SUMPRODUCT((PlanBillTable!$A$1:$A$11=a!B41)*ROW(PlanBillTable!$A$1:$A$11)))</f>
        <v>11250</v>
      </c>
      <c r="AB41">
        <f t="shared" si="7"/>
        <v>54000</v>
      </c>
      <c r="AC41">
        <f t="shared" si="8"/>
        <v>0</v>
      </c>
      <c r="AD41">
        <f t="shared" si="9"/>
        <v>12000</v>
      </c>
      <c r="AE41">
        <f t="shared" si="10"/>
        <v>66000</v>
      </c>
    </row>
    <row r="42" spans="1:31" x14ac:dyDescent="0.45">
      <c r="A42" t="s">
        <v>31</v>
      </c>
      <c r="B42" t="s">
        <v>29</v>
      </c>
      <c r="C42" t="s">
        <v>39</v>
      </c>
      <c r="D42">
        <v>2</v>
      </c>
      <c r="E42">
        <v>2</v>
      </c>
      <c r="F42" t="s">
        <v>19</v>
      </c>
      <c r="G42" t="s">
        <v>14</v>
      </c>
      <c r="H42" t="s">
        <v>14</v>
      </c>
      <c r="J42" t="s">
        <v>20</v>
      </c>
      <c r="M42" t="s">
        <v>14</v>
      </c>
      <c r="N42" t="str" cm="1">
        <f t="array" ref="N42">INDEX(PlanBillTable!$D$1:$D$11,SUMPRODUCT((PlanBillTable!$A$1:$A$11=a!B42)*(ROW(PlanBillTable!$A$1:$A$11))))</f>
        <v>プレミアムツイン</v>
      </c>
      <c r="O42">
        <f t="shared" si="0"/>
        <v>40000</v>
      </c>
      <c r="P42" t="s">
        <v>22</v>
      </c>
      <c r="R42">
        <f t="shared" si="1"/>
        <v>1</v>
      </c>
      <c r="S42" cm="1">
        <f t="array" ref="S42">INDEX(WeekEndTable!$C$1:$C$36,SUMPRODUCT((WeekEndTable!$A$1:$A$36=C42)*(WeekEndTable!$B$1:$B$36=D42),ROW(WeekEndTable!$C$1:$C$36)))</f>
        <v>1</v>
      </c>
      <c r="T42">
        <f t="shared" si="2"/>
        <v>2</v>
      </c>
      <c r="U42">
        <f t="shared" si="3"/>
        <v>2</v>
      </c>
      <c r="V42">
        <f t="shared" si="4"/>
        <v>1</v>
      </c>
      <c r="W42">
        <f t="shared" si="5"/>
        <v>0</v>
      </c>
      <c r="X42">
        <f t="shared" si="6"/>
        <v>0</v>
      </c>
      <c r="Z42" cm="1">
        <f t="array" ref="Z42">INDEX(PlanBillTable!$B$1:$B$11,SUMPRODUCT((PlanBillTable!$A$1:$A$11=a!B42)*ROW(PlanBillTable!$A$1:$A$11)))</f>
        <v>8000</v>
      </c>
      <c r="AA42" cm="1">
        <f t="array" ref="AA42">INDEX(PlanBillTable!$C$1:$C$11,SUMPRODUCT((PlanBillTable!$A$1:$A$11=a!B42)*ROW(PlanBillTable!$A$1:$A$11)))</f>
        <v>10000</v>
      </c>
      <c r="AB42">
        <f t="shared" si="7"/>
        <v>16000</v>
      </c>
      <c r="AC42">
        <f t="shared" si="8"/>
        <v>20000</v>
      </c>
      <c r="AD42">
        <f t="shared" si="9"/>
        <v>4000</v>
      </c>
      <c r="AE42">
        <f t="shared" si="10"/>
        <v>40000</v>
      </c>
    </row>
    <row r="43" spans="1:31" x14ac:dyDescent="0.45">
      <c r="A43" t="s">
        <v>31</v>
      </c>
      <c r="B43" t="s">
        <v>24</v>
      </c>
      <c r="C43" t="s">
        <v>37</v>
      </c>
      <c r="D43">
        <v>3</v>
      </c>
      <c r="E43">
        <v>4</v>
      </c>
      <c r="F43" t="s">
        <v>19</v>
      </c>
      <c r="G43" t="s">
        <v>14</v>
      </c>
      <c r="H43" t="s">
        <v>14</v>
      </c>
      <c r="J43" t="s">
        <v>26</v>
      </c>
      <c r="M43" t="s">
        <v>21</v>
      </c>
      <c r="N43" t="str" cm="1">
        <f t="array" ref="N43">INDEX(PlanBillTable!$D$1:$D$11,SUMPRODUCT((PlanBillTable!$A$1:$A$11=a!B43)*(ROW(PlanBillTable!$A$1:$A$11))))</f>
        <v>部屋指定なし</v>
      </c>
      <c r="O43">
        <f t="shared" si="0"/>
        <v>131000</v>
      </c>
      <c r="P43" t="s">
        <v>22</v>
      </c>
      <c r="R43">
        <f t="shared" si="1"/>
        <v>1</v>
      </c>
      <c r="S43" cm="1">
        <f t="array" ref="S43">INDEX(WeekEndTable!$C$1:$C$36,SUMPRODUCT((WeekEndTable!$A$1:$A$36=C43)*(WeekEndTable!$B$1:$B$36=D43),ROW(WeekEndTable!$C$1:$C$36)))</f>
        <v>2</v>
      </c>
      <c r="T43">
        <f t="shared" si="2"/>
        <v>3</v>
      </c>
      <c r="U43">
        <f t="shared" si="3"/>
        <v>4</v>
      </c>
      <c r="V43">
        <f t="shared" si="4"/>
        <v>1</v>
      </c>
      <c r="W43">
        <f t="shared" si="5"/>
        <v>0</v>
      </c>
      <c r="X43">
        <f t="shared" si="6"/>
        <v>0</v>
      </c>
      <c r="Z43" cm="1">
        <f t="array" ref="Z43">INDEX(PlanBillTable!$B$1:$B$11,SUMPRODUCT((PlanBillTable!$A$1:$A$11=a!B43)*ROW(PlanBillTable!$A$1:$A$11)))</f>
        <v>8500</v>
      </c>
      <c r="AA43" cm="1">
        <f t="array" ref="AA43">INDEX(PlanBillTable!$C$1:$C$11,SUMPRODUCT((PlanBillTable!$A$1:$A$11=a!B43)*ROW(PlanBillTable!$A$1:$A$11)))</f>
        <v>10625</v>
      </c>
      <c r="AB43">
        <f t="shared" si="7"/>
        <v>34000</v>
      </c>
      <c r="AC43">
        <f t="shared" si="8"/>
        <v>85000</v>
      </c>
      <c r="AD43">
        <f t="shared" si="9"/>
        <v>12000</v>
      </c>
      <c r="AE43">
        <f t="shared" si="10"/>
        <v>131000</v>
      </c>
    </row>
    <row r="44" spans="1:31" x14ac:dyDescent="0.45">
      <c r="A44" t="s">
        <v>31</v>
      </c>
      <c r="B44" t="s">
        <v>36</v>
      </c>
      <c r="C44" t="s">
        <v>13</v>
      </c>
      <c r="D44">
        <v>1</v>
      </c>
      <c r="E44">
        <v>1</v>
      </c>
      <c r="F44" t="s">
        <v>14</v>
      </c>
      <c r="G44" t="s">
        <v>19</v>
      </c>
      <c r="H44" t="s">
        <v>19</v>
      </c>
      <c r="J44" t="s">
        <v>20</v>
      </c>
      <c r="M44" t="s">
        <v>14</v>
      </c>
      <c r="N44" t="str" cm="1">
        <f t="array" ref="N44">INDEX(PlanBillTable!$D$1:$D$11,SUMPRODUCT((PlanBillTable!$A$1:$A$11=a!B44)*(ROW(PlanBillTable!$A$1:$A$11))))</f>
        <v>部屋指定なし</v>
      </c>
      <c r="O44">
        <f t="shared" si="0"/>
        <v>12000</v>
      </c>
      <c r="P44" t="s">
        <v>22</v>
      </c>
      <c r="R44">
        <f t="shared" si="1"/>
        <v>1</v>
      </c>
      <c r="S44" cm="1">
        <f t="array" ref="S44">INDEX(WeekEndTable!$C$1:$C$36,SUMPRODUCT((WeekEndTable!$A$1:$A$36=C44)*(WeekEndTable!$B$1:$B$36=D44),ROW(WeekEndTable!$C$1:$C$36)))</f>
        <v>0</v>
      </c>
      <c r="T44">
        <f t="shared" si="2"/>
        <v>1</v>
      </c>
      <c r="U44">
        <f t="shared" si="3"/>
        <v>1</v>
      </c>
      <c r="V44">
        <f t="shared" si="4"/>
        <v>0</v>
      </c>
      <c r="W44">
        <f t="shared" si="5"/>
        <v>1</v>
      </c>
      <c r="X44">
        <f t="shared" si="6"/>
        <v>1</v>
      </c>
      <c r="Z44" cm="1">
        <f t="array" ref="Z44">INDEX(PlanBillTable!$B$1:$B$11,SUMPRODUCT((PlanBillTable!$A$1:$A$11=a!B44)*ROW(PlanBillTable!$A$1:$A$11)))</f>
        <v>10000</v>
      </c>
      <c r="AA44" cm="1">
        <f t="array" ref="AA44">INDEX(PlanBillTable!$C$1:$C$11,SUMPRODUCT((PlanBillTable!$A$1:$A$11=a!B44)*ROW(PlanBillTable!$A$1:$A$11)))</f>
        <v>12500</v>
      </c>
      <c r="AB44">
        <f t="shared" si="7"/>
        <v>10000</v>
      </c>
      <c r="AC44">
        <f t="shared" si="8"/>
        <v>0</v>
      </c>
      <c r="AD44">
        <f t="shared" si="9"/>
        <v>2000</v>
      </c>
      <c r="AE44">
        <f t="shared" si="10"/>
        <v>12000</v>
      </c>
    </row>
    <row r="45" spans="1:31" x14ac:dyDescent="0.45">
      <c r="A45" t="s">
        <v>31</v>
      </c>
      <c r="B45" t="s">
        <v>43</v>
      </c>
      <c r="C45" t="s">
        <v>13</v>
      </c>
      <c r="D45">
        <v>1</v>
      </c>
      <c r="E45">
        <v>1</v>
      </c>
      <c r="F45" t="s">
        <v>19</v>
      </c>
      <c r="G45" t="s">
        <v>19</v>
      </c>
      <c r="H45" t="s">
        <v>14</v>
      </c>
      <c r="J45" t="s">
        <v>26</v>
      </c>
      <c r="M45" t="s">
        <v>21</v>
      </c>
      <c r="N45" t="str" cm="1">
        <f t="array" ref="N45">INDEX(PlanBillTable!$D$1:$D$11,SUMPRODUCT((PlanBillTable!$A$1:$A$11=a!B45)*(ROW(PlanBillTable!$A$1:$A$11))))</f>
        <v>シングル</v>
      </c>
      <c r="O45">
        <f t="shared" si="0"/>
        <v>7500</v>
      </c>
      <c r="P45" t="s">
        <v>22</v>
      </c>
      <c r="R45">
        <f t="shared" si="1"/>
        <v>1</v>
      </c>
      <c r="S45" cm="1">
        <f t="array" ref="S45">INDEX(WeekEndTable!$C$1:$C$36,SUMPRODUCT((WeekEndTable!$A$1:$A$36=C45)*(WeekEndTable!$B$1:$B$36=D45),ROW(WeekEndTable!$C$1:$C$36)))</f>
        <v>0</v>
      </c>
      <c r="T45">
        <f t="shared" si="2"/>
        <v>1</v>
      </c>
      <c r="U45">
        <f t="shared" si="3"/>
        <v>1</v>
      </c>
      <c r="V45">
        <f t="shared" si="4"/>
        <v>1</v>
      </c>
      <c r="W45">
        <f t="shared" si="5"/>
        <v>1</v>
      </c>
      <c r="X45">
        <f t="shared" si="6"/>
        <v>0</v>
      </c>
      <c r="Z45" cm="1">
        <f t="array" ref="Z45">INDEX(PlanBillTable!$B$1:$B$11,SUMPRODUCT((PlanBillTable!$A$1:$A$11=a!B45)*ROW(PlanBillTable!$A$1:$A$11)))</f>
        <v>5500</v>
      </c>
      <c r="AA45" cm="1">
        <f t="array" ref="AA45">INDEX(PlanBillTable!$C$1:$C$11,SUMPRODUCT((PlanBillTable!$A$1:$A$11=a!B45)*ROW(PlanBillTable!$A$1:$A$11)))</f>
        <v>6875</v>
      </c>
      <c r="AB45">
        <f t="shared" si="7"/>
        <v>5500</v>
      </c>
      <c r="AC45">
        <f t="shared" si="8"/>
        <v>0</v>
      </c>
      <c r="AD45">
        <f t="shared" si="9"/>
        <v>2000</v>
      </c>
      <c r="AE45">
        <f t="shared" si="10"/>
        <v>7500</v>
      </c>
    </row>
    <row r="46" spans="1:31" x14ac:dyDescent="0.45">
      <c r="A46" t="s">
        <v>33</v>
      </c>
      <c r="B46" t="s">
        <v>29</v>
      </c>
      <c r="C46" t="s">
        <v>34</v>
      </c>
      <c r="D46">
        <v>2</v>
      </c>
      <c r="E46">
        <v>2</v>
      </c>
      <c r="F46" t="s">
        <v>19</v>
      </c>
      <c r="G46" t="s">
        <v>19</v>
      </c>
      <c r="H46" t="s">
        <v>14</v>
      </c>
      <c r="J46" t="s">
        <v>15</v>
      </c>
      <c r="M46" t="s">
        <v>21</v>
      </c>
      <c r="N46" t="str" cm="1">
        <f t="array" ref="N46">INDEX(PlanBillTable!$D$1:$D$11,SUMPRODUCT((PlanBillTable!$A$1:$A$11=a!B46)*(ROW(PlanBillTable!$A$1:$A$11))))</f>
        <v>プレミアムツイン</v>
      </c>
      <c r="O46">
        <f t="shared" si="0"/>
        <v>42000</v>
      </c>
      <c r="P46" t="s">
        <v>16</v>
      </c>
      <c r="R46">
        <f t="shared" si="1"/>
        <v>1</v>
      </c>
      <c r="S46" cm="1">
        <f t="array" ref="S46">INDEX(WeekEndTable!$C$1:$C$36,SUMPRODUCT((WeekEndTable!$A$1:$A$36=C46)*(WeekEndTable!$B$1:$B$36=D46),ROW(WeekEndTable!$C$1:$C$36)))</f>
        <v>1</v>
      </c>
      <c r="T46">
        <f t="shared" si="2"/>
        <v>2</v>
      </c>
      <c r="U46">
        <f t="shared" si="3"/>
        <v>2</v>
      </c>
      <c r="V46">
        <f t="shared" si="4"/>
        <v>1</v>
      </c>
      <c r="W46">
        <f t="shared" si="5"/>
        <v>1</v>
      </c>
      <c r="X46">
        <f t="shared" si="6"/>
        <v>0</v>
      </c>
      <c r="Z46" cm="1">
        <f t="array" ref="Z46">INDEX(PlanBillTable!$B$1:$B$11,SUMPRODUCT((PlanBillTable!$A$1:$A$11=a!B46)*ROW(PlanBillTable!$A$1:$A$11)))</f>
        <v>8000</v>
      </c>
      <c r="AA46" cm="1">
        <f t="array" ref="AA46">INDEX(PlanBillTable!$C$1:$C$11,SUMPRODUCT((PlanBillTable!$A$1:$A$11=a!B46)*ROW(PlanBillTable!$A$1:$A$11)))</f>
        <v>10000</v>
      </c>
      <c r="AB46">
        <f t="shared" si="7"/>
        <v>16000</v>
      </c>
      <c r="AC46">
        <f t="shared" si="8"/>
        <v>20000</v>
      </c>
      <c r="AD46">
        <f t="shared" si="9"/>
        <v>6000</v>
      </c>
      <c r="AE46">
        <f t="shared" si="10"/>
        <v>42000</v>
      </c>
    </row>
    <row r="47" spans="1:31" x14ac:dyDescent="0.45">
      <c r="A47" t="s">
        <v>33</v>
      </c>
      <c r="B47" t="s">
        <v>44</v>
      </c>
      <c r="C47" t="s">
        <v>39</v>
      </c>
      <c r="D47">
        <v>9</v>
      </c>
      <c r="E47">
        <v>1</v>
      </c>
      <c r="F47" t="s">
        <v>14</v>
      </c>
      <c r="G47" t="s">
        <v>14</v>
      </c>
      <c r="H47" t="s">
        <v>14</v>
      </c>
      <c r="J47" t="s">
        <v>26</v>
      </c>
      <c r="M47" t="s">
        <v>14</v>
      </c>
      <c r="N47" t="str" cm="1">
        <f t="array" ref="N47">INDEX(PlanBillTable!$D$1:$D$11,SUMPRODUCT((PlanBillTable!$A$1:$A$11=a!B47)*(ROW(PlanBillTable!$A$1:$A$11))))</f>
        <v>シングル</v>
      </c>
      <c r="O47">
        <f t="shared" si="0"/>
        <v>73125</v>
      </c>
      <c r="P47" t="s">
        <v>16</v>
      </c>
      <c r="R47">
        <f t="shared" si="1"/>
        <v>6</v>
      </c>
      <c r="S47" cm="1">
        <f t="array" ref="S47">INDEX(WeekEndTable!$C$1:$C$36,SUMPRODUCT((WeekEndTable!$A$1:$A$36=C47)*(WeekEndTable!$B$1:$B$36=D47),ROW(WeekEndTable!$C$1:$C$36)))</f>
        <v>3</v>
      </c>
      <c r="T47">
        <f t="shared" si="2"/>
        <v>9</v>
      </c>
      <c r="U47">
        <f t="shared" si="3"/>
        <v>1</v>
      </c>
      <c r="V47">
        <f t="shared" si="4"/>
        <v>0</v>
      </c>
      <c r="W47">
        <f t="shared" si="5"/>
        <v>0</v>
      </c>
      <c r="X47">
        <f t="shared" si="6"/>
        <v>0</v>
      </c>
      <c r="Z47" cm="1">
        <f t="array" ref="Z47">INDEX(PlanBillTable!$B$1:$B$11,SUMPRODUCT((PlanBillTable!$A$1:$A$11=a!B47)*ROW(PlanBillTable!$A$1:$A$11)))</f>
        <v>7500</v>
      </c>
      <c r="AA47" cm="1">
        <f t="array" ref="AA47">INDEX(PlanBillTable!$C$1:$C$11,SUMPRODUCT((PlanBillTable!$A$1:$A$11=a!B47)*ROW(PlanBillTable!$A$1:$A$11)))</f>
        <v>9375</v>
      </c>
      <c r="AB47">
        <f t="shared" si="7"/>
        <v>45000</v>
      </c>
      <c r="AC47">
        <f t="shared" si="8"/>
        <v>28125</v>
      </c>
      <c r="AD47">
        <f t="shared" si="9"/>
        <v>0</v>
      </c>
      <c r="AE47">
        <f t="shared" si="10"/>
        <v>73125</v>
      </c>
    </row>
    <row r="48" spans="1:31" x14ac:dyDescent="0.45">
      <c r="A48" t="s">
        <v>33</v>
      </c>
      <c r="B48" t="s">
        <v>12</v>
      </c>
      <c r="C48" t="s">
        <v>25</v>
      </c>
      <c r="D48">
        <v>1</v>
      </c>
      <c r="E48">
        <v>9</v>
      </c>
      <c r="F48" t="s">
        <v>19</v>
      </c>
      <c r="G48" t="s">
        <v>14</v>
      </c>
      <c r="H48" t="s">
        <v>19</v>
      </c>
      <c r="J48" t="s">
        <v>20</v>
      </c>
      <c r="M48" t="s">
        <v>21</v>
      </c>
      <c r="N48" t="str" cm="1">
        <f t="array" ref="N48">INDEX(PlanBillTable!$D$1:$D$11,SUMPRODUCT((PlanBillTable!$A$1:$A$11=a!B48)*(ROW(PlanBillTable!$A$1:$A$11))))</f>
        <v>スタンダードツイン</v>
      </c>
      <c r="O48">
        <f t="shared" si="0"/>
        <v>81000</v>
      </c>
      <c r="P48" t="s">
        <v>27</v>
      </c>
      <c r="R48">
        <f t="shared" si="1"/>
        <v>1</v>
      </c>
      <c r="S48" cm="1">
        <f t="array" ref="S48">INDEX(WeekEndTable!$C$1:$C$36,SUMPRODUCT((WeekEndTable!$A$1:$A$36=C48)*(WeekEndTable!$B$1:$B$36=D48),ROW(WeekEndTable!$C$1:$C$36)))</f>
        <v>0</v>
      </c>
      <c r="T48">
        <f t="shared" si="2"/>
        <v>1</v>
      </c>
      <c r="U48">
        <f t="shared" si="3"/>
        <v>9</v>
      </c>
      <c r="V48">
        <f t="shared" si="4"/>
        <v>1</v>
      </c>
      <c r="W48">
        <f t="shared" si="5"/>
        <v>0</v>
      </c>
      <c r="X48">
        <f t="shared" si="6"/>
        <v>1</v>
      </c>
      <c r="Z48" cm="1">
        <f t="array" ref="Z48">INDEX(PlanBillTable!$B$1:$B$11,SUMPRODUCT((PlanBillTable!$A$1:$A$11=a!B48)*ROW(PlanBillTable!$A$1:$A$11)))</f>
        <v>7000</v>
      </c>
      <c r="AA48" cm="1">
        <f t="array" ref="AA48">INDEX(PlanBillTable!$C$1:$C$11,SUMPRODUCT((PlanBillTable!$A$1:$A$11=a!B48)*ROW(PlanBillTable!$A$1:$A$11)))</f>
        <v>8750</v>
      </c>
      <c r="AB48">
        <f t="shared" si="7"/>
        <v>63000</v>
      </c>
      <c r="AC48">
        <f t="shared" si="8"/>
        <v>0</v>
      </c>
      <c r="AD48">
        <f t="shared" si="9"/>
        <v>18000</v>
      </c>
      <c r="AE48">
        <f t="shared" si="10"/>
        <v>81000</v>
      </c>
    </row>
    <row r="49" spans="1:31" x14ac:dyDescent="0.45">
      <c r="A49" t="s">
        <v>33</v>
      </c>
      <c r="B49" t="s">
        <v>36</v>
      </c>
      <c r="C49" t="s">
        <v>37</v>
      </c>
      <c r="D49">
        <v>5</v>
      </c>
      <c r="E49">
        <v>1</v>
      </c>
      <c r="F49" t="s">
        <v>19</v>
      </c>
      <c r="G49" t="s">
        <v>14</v>
      </c>
      <c r="H49" t="s">
        <v>14</v>
      </c>
      <c r="J49" t="s">
        <v>20</v>
      </c>
      <c r="M49" t="s">
        <v>21</v>
      </c>
      <c r="N49" t="str" cm="1">
        <f t="array" ref="N49">INDEX(PlanBillTable!$D$1:$D$11,SUMPRODUCT((PlanBillTable!$A$1:$A$11=a!B49)*(ROW(PlanBillTable!$A$1:$A$11))))</f>
        <v>部屋指定なし</v>
      </c>
      <c r="O49">
        <f t="shared" si="0"/>
        <v>60000</v>
      </c>
      <c r="P49" t="s">
        <v>27</v>
      </c>
      <c r="R49">
        <f t="shared" si="1"/>
        <v>3</v>
      </c>
      <c r="S49" cm="1">
        <f t="array" ref="S49">INDEX(WeekEndTable!$C$1:$C$36,SUMPRODUCT((WeekEndTable!$A$1:$A$36=C49)*(WeekEndTable!$B$1:$B$36=D49),ROW(WeekEndTable!$C$1:$C$36)))</f>
        <v>2</v>
      </c>
      <c r="T49">
        <f t="shared" si="2"/>
        <v>5</v>
      </c>
      <c r="U49">
        <f t="shared" si="3"/>
        <v>1</v>
      </c>
      <c r="V49">
        <f t="shared" si="4"/>
        <v>1</v>
      </c>
      <c r="W49">
        <f t="shared" si="5"/>
        <v>0</v>
      </c>
      <c r="X49">
        <f t="shared" si="6"/>
        <v>0</v>
      </c>
      <c r="Z49" cm="1">
        <f t="array" ref="Z49">INDEX(PlanBillTable!$B$1:$B$11,SUMPRODUCT((PlanBillTable!$A$1:$A$11=a!B49)*ROW(PlanBillTable!$A$1:$A$11)))</f>
        <v>10000</v>
      </c>
      <c r="AA49" cm="1">
        <f t="array" ref="AA49">INDEX(PlanBillTable!$C$1:$C$11,SUMPRODUCT((PlanBillTable!$A$1:$A$11=a!B49)*ROW(PlanBillTable!$A$1:$A$11)))</f>
        <v>12500</v>
      </c>
      <c r="AB49">
        <f t="shared" si="7"/>
        <v>30000</v>
      </c>
      <c r="AC49">
        <f t="shared" si="8"/>
        <v>25000</v>
      </c>
      <c r="AD49">
        <f t="shared" si="9"/>
        <v>5000</v>
      </c>
      <c r="AE49">
        <f t="shared" si="10"/>
        <v>60000</v>
      </c>
    </row>
    <row r="50" spans="1:31" x14ac:dyDescent="0.45">
      <c r="A50" t="s">
        <v>33</v>
      </c>
      <c r="B50" t="s">
        <v>42</v>
      </c>
      <c r="C50" t="s">
        <v>13</v>
      </c>
      <c r="D50">
        <v>1</v>
      </c>
      <c r="E50">
        <v>9</v>
      </c>
      <c r="F50" t="s">
        <v>19</v>
      </c>
      <c r="G50" t="s">
        <v>19</v>
      </c>
      <c r="H50" t="s">
        <v>19</v>
      </c>
      <c r="J50" t="s">
        <v>26</v>
      </c>
      <c r="M50" t="s">
        <v>21</v>
      </c>
      <c r="N50" t="str" cm="1">
        <f t="array" ref="N50">INDEX(PlanBillTable!$D$1:$D$11,SUMPRODUCT((PlanBillTable!$A$1:$A$11=a!B50)*(ROW(PlanBillTable!$A$1:$A$11))))</f>
        <v>プレミアムツイン</v>
      </c>
      <c r="O50">
        <f t="shared" si="0"/>
        <v>117000</v>
      </c>
      <c r="P50" t="s">
        <v>27</v>
      </c>
      <c r="R50">
        <f t="shared" si="1"/>
        <v>1</v>
      </c>
      <c r="S50" cm="1">
        <f t="array" ref="S50">INDEX(WeekEndTable!$C$1:$C$36,SUMPRODUCT((WeekEndTable!$A$1:$A$36=C50)*(WeekEndTable!$B$1:$B$36=D50),ROW(WeekEndTable!$C$1:$C$36)))</f>
        <v>0</v>
      </c>
      <c r="T50">
        <f t="shared" si="2"/>
        <v>1</v>
      </c>
      <c r="U50">
        <f t="shared" si="3"/>
        <v>9</v>
      </c>
      <c r="V50">
        <f t="shared" si="4"/>
        <v>1</v>
      </c>
      <c r="W50">
        <f t="shared" si="5"/>
        <v>1</v>
      </c>
      <c r="X50">
        <f t="shared" si="6"/>
        <v>1</v>
      </c>
      <c r="Z50" cm="1">
        <f t="array" ref="Z50">INDEX(PlanBillTable!$B$1:$B$11,SUMPRODUCT((PlanBillTable!$A$1:$A$11=a!B50)*ROW(PlanBillTable!$A$1:$A$11)))</f>
        <v>10000</v>
      </c>
      <c r="AA50" cm="1">
        <f t="array" ref="AA50">INDEX(PlanBillTable!$C$1:$C$11,SUMPRODUCT((PlanBillTable!$A$1:$A$11=a!B50)*ROW(PlanBillTable!$A$1:$A$11)))</f>
        <v>12500</v>
      </c>
      <c r="AB50">
        <f t="shared" si="7"/>
        <v>90000</v>
      </c>
      <c r="AC50">
        <f t="shared" si="8"/>
        <v>0</v>
      </c>
      <c r="AD50">
        <f t="shared" si="9"/>
        <v>27000</v>
      </c>
      <c r="AE50">
        <f t="shared" si="10"/>
        <v>117000</v>
      </c>
    </row>
    <row r="51" spans="1:31" x14ac:dyDescent="0.45">
      <c r="A51" t="s">
        <v>33</v>
      </c>
      <c r="B51" t="s">
        <v>32</v>
      </c>
      <c r="C51" t="s">
        <v>18</v>
      </c>
      <c r="D51">
        <v>9</v>
      </c>
      <c r="E51">
        <v>6</v>
      </c>
      <c r="F51" t="s">
        <v>19</v>
      </c>
      <c r="G51" t="s">
        <v>19</v>
      </c>
      <c r="H51" t="s">
        <v>19</v>
      </c>
      <c r="J51" t="s">
        <v>15</v>
      </c>
      <c r="M51" t="s">
        <v>21</v>
      </c>
      <c r="N51" t="str" cm="1">
        <f t="array" ref="N51">INDEX(PlanBillTable!$D$1:$D$11,SUMPRODUCT((PlanBillTable!$A$1:$A$11=a!B51)*(ROW(PlanBillTable!$A$1:$A$11))))</f>
        <v>部屋指定なし</v>
      </c>
      <c r="O51">
        <f t="shared" si="0"/>
        <v>579000</v>
      </c>
      <c r="P51" t="s">
        <v>22</v>
      </c>
      <c r="R51">
        <f t="shared" si="1"/>
        <v>7</v>
      </c>
      <c r="S51" cm="1">
        <f t="array" ref="S51">INDEX(WeekEndTable!$C$1:$C$36,SUMPRODUCT((WeekEndTable!$A$1:$A$36=C51)*(WeekEndTable!$B$1:$B$36=D51),ROW(WeekEndTable!$C$1:$C$36)))</f>
        <v>2</v>
      </c>
      <c r="T51">
        <f t="shared" si="2"/>
        <v>9</v>
      </c>
      <c r="U51">
        <f t="shared" si="3"/>
        <v>6</v>
      </c>
      <c r="V51">
        <f t="shared" si="4"/>
        <v>1</v>
      </c>
      <c r="W51">
        <f t="shared" si="5"/>
        <v>1</v>
      </c>
      <c r="X51">
        <f t="shared" si="6"/>
        <v>1</v>
      </c>
      <c r="Z51" cm="1">
        <f t="array" ref="Z51">INDEX(PlanBillTable!$B$1:$B$11,SUMPRODUCT((PlanBillTable!$A$1:$A$11=a!B51)*ROW(PlanBillTable!$A$1:$A$11)))</f>
        <v>9000</v>
      </c>
      <c r="AA51" cm="1">
        <f t="array" ref="AA51">INDEX(PlanBillTable!$C$1:$C$11,SUMPRODUCT((PlanBillTable!$A$1:$A$11=a!B51)*ROW(PlanBillTable!$A$1:$A$11)))</f>
        <v>11250</v>
      </c>
      <c r="AB51">
        <f t="shared" si="7"/>
        <v>378000</v>
      </c>
      <c r="AC51">
        <f t="shared" si="8"/>
        <v>135000</v>
      </c>
      <c r="AD51">
        <f t="shared" si="9"/>
        <v>66000</v>
      </c>
      <c r="AE51">
        <f t="shared" si="10"/>
        <v>579000</v>
      </c>
    </row>
    <row r="52" spans="1:31" x14ac:dyDescent="0.45">
      <c r="A52" t="s">
        <v>33</v>
      </c>
      <c r="B52" t="s">
        <v>45</v>
      </c>
      <c r="C52" t="s">
        <v>13</v>
      </c>
      <c r="D52">
        <v>9</v>
      </c>
      <c r="E52">
        <v>1</v>
      </c>
      <c r="F52" t="s">
        <v>14</v>
      </c>
      <c r="G52" t="s">
        <v>14</v>
      </c>
      <c r="H52" t="s">
        <v>14</v>
      </c>
      <c r="J52" t="s">
        <v>26</v>
      </c>
      <c r="M52" t="s">
        <v>21</v>
      </c>
      <c r="N52" t="str" cm="1">
        <f t="array" ref="N52">INDEX(PlanBillTable!$D$1:$D$11,SUMPRODUCT((PlanBillTable!$A$1:$A$11=a!B52)*(ROW(PlanBillTable!$A$1:$A$11))))</f>
        <v>部屋指定なし</v>
      </c>
      <c r="O52">
        <f t="shared" si="0"/>
        <v>57000</v>
      </c>
      <c r="P52" t="s">
        <v>22</v>
      </c>
      <c r="R52">
        <f t="shared" si="1"/>
        <v>7</v>
      </c>
      <c r="S52" cm="1">
        <f t="array" ref="S52">INDEX(WeekEndTable!$C$1:$C$36,SUMPRODUCT((WeekEndTable!$A$1:$A$36=C52)*(WeekEndTable!$B$1:$B$36=D52),ROW(WeekEndTable!$C$1:$C$36)))</f>
        <v>2</v>
      </c>
      <c r="T52">
        <f t="shared" si="2"/>
        <v>9</v>
      </c>
      <c r="U52">
        <f t="shared" si="3"/>
        <v>1</v>
      </c>
      <c r="V52">
        <f t="shared" si="4"/>
        <v>0</v>
      </c>
      <c r="W52">
        <f t="shared" si="5"/>
        <v>0</v>
      </c>
      <c r="X52">
        <f t="shared" si="6"/>
        <v>0</v>
      </c>
      <c r="Z52" cm="1">
        <f t="array" ref="Z52">INDEX(PlanBillTable!$B$1:$B$11,SUMPRODUCT((PlanBillTable!$A$1:$A$11=a!B52)*ROW(PlanBillTable!$A$1:$A$11)))</f>
        <v>6000</v>
      </c>
      <c r="AA52" cm="1">
        <f t="array" ref="AA52">INDEX(PlanBillTable!$C$1:$C$11,SUMPRODUCT((PlanBillTable!$A$1:$A$11=a!B52)*ROW(PlanBillTable!$A$1:$A$11)))</f>
        <v>7500</v>
      </c>
      <c r="AB52">
        <f t="shared" si="7"/>
        <v>42000</v>
      </c>
      <c r="AC52">
        <f t="shared" si="8"/>
        <v>15000</v>
      </c>
      <c r="AD52">
        <f t="shared" si="9"/>
        <v>0</v>
      </c>
      <c r="AE52">
        <f t="shared" si="10"/>
        <v>57000</v>
      </c>
    </row>
    <row r="53" spans="1:31" x14ac:dyDescent="0.45">
      <c r="A53" t="s">
        <v>33</v>
      </c>
      <c r="B53" t="s">
        <v>24</v>
      </c>
      <c r="C53" t="s">
        <v>30</v>
      </c>
      <c r="D53">
        <v>3</v>
      </c>
      <c r="E53">
        <v>4</v>
      </c>
      <c r="F53" t="s">
        <v>19</v>
      </c>
      <c r="G53" t="s">
        <v>19</v>
      </c>
      <c r="H53" t="s">
        <v>19</v>
      </c>
      <c r="J53" t="s">
        <v>20</v>
      </c>
      <c r="M53" t="s">
        <v>21</v>
      </c>
      <c r="N53" t="str" cm="1">
        <f t="array" ref="N53">INDEX(PlanBillTable!$D$1:$D$11,SUMPRODUCT((PlanBillTable!$A$1:$A$11=a!B53)*(ROW(PlanBillTable!$A$1:$A$11))))</f>
        <v>部屋指定なし</v>
      </c>
      <c r="O53">
        <f t="shared" si="0"/>
        <v>130500</v>
      </c>
      <c r="P53" t="s">
        <v>22</v>
      </c>
      <c r="R53">
        <f t="shared" si="1"/>
        <v>2</v>
      </c>
      <c r="S53" cm="1">
        <f t="array" ref="S53">INDEX(WeekEndTable!$C$1:$C$36,SUMPRODUCT((WeekEndTable!$A$1:$A$36=C53)*(WeekEndTable!$B$1:$B$36=D53),ROW(WeekEndTable!$C$1:$C$36)))</f>
        <v>1</v>
      </c>
      <c r="T53">
        <f t="shared" si="2"/>
        <v>3</v>
      </c>
      <c r="U53">
        <f t="shared" si="3"/>
        <v>4</v>
      </c>
      <c r="V53">
        <f t="shared" si="4"/>
        <v>1</v>
      </c>
      <c r="W53">
        <f t="shared" si="5"/>
        <v>1</v>
      </c>
      <c r="X53">
        <f t="shared" si="6"/>
        <v>1</v>
      </c>
      <c r="Z53" cm="1">
        <f t="array" ref="Z53">INDEX(PlanBillTable!$B$1:$B$11,SUMPRODUCT((PlanBillTable!$A$1:$A$11=a!B53)*ROW(PlanBillTable!$A$1:$A$11)))</f>
        <v>8500</v>
      </c>
      <c r="AA53" cm="1">
        <f t="array" ref="AA53">INDEX(PlanBillTable!$C$1:$C$11,SUMPRODUCT((PlanBillTable!$A$1:$A$11=a!B53)*ROW(PlanBillTable!$A$1:$A$11)))</f>
        <v>10625</v>
      </c>
      <c r="AB53">
        <f t="shared" si="7"/>
        <v>68000</v>
      </c>
      <c r="AC53">
        <f t="shared" si="8"/>
        <v>42500</v>
      </c>
      <c r="AD53">
        <f t="shared" si="9"/>
        <v>20000</v>
      </c>
      <c r="AE53">
        <f t="shared" si="10"/>
        <v>130500</v>
      </c>
    </row>
    <row r="54" spans="1:31" x14ac:dyDescent="0.45">
      <c r="A54" t="s">
        <v>33</v>
      </c>
      <c r="B54" t="s">
        <v>43</v>
      </c>
      <c r="C54" t="s">
        <v>39</v>
      </c>
      <c r="D54">
        <v>1</v>
      </c>
      <c r="E54">
        <v>1</v>
      </c>
      <c r="F54" t="s">
        <v>19</v>
      </c>
      <c r="G54" t="s">
        <v>14</v>
      </c>
      <c r="H54" t="s">
        <v>14</v>
      </c>
      <c r="J54" t="s">
        <v>15</v>
      </c>
      <c r="M54" t="s">
        <v>14</v>
      </c>
      <c r="N54" t="str" cm="1">
        <f t="array" ref="N54">INDEX(PlanBillTable!$D$1:$D$11,SUMPRODUCT((PlanBillTable!$A$1:$A$11=a!B54)*(ROW(PlanBillTable!$A$1:$A$11))))</f>
        <v>シングル</v>
      </c>
      <c r="O54">
        <f t="shared" si="0"/>
        <v>7875</v>
      </c>
      <c r="P54" t="s">
        <v>22</v>
      </c>
      <c r="R54">
        <f t="shared" si="1"/>
        <v>0</v>
      </c>
      <c r="S54" cm="1">
        <f t="array" ref="S54">INDEX(WeekEndTable!$C$1:$C$36,SUMPRODUCT((WeekEndTable!$A$1:$A$36=C54)*(WeekEndTable!$B$1:$B$36=D54),ROW(WeekEndTable!$C$1:$C$36)))</f>
        <v>1</v>
      </c>
      <c r="T54">
        <f t="shared" si="2"/>
        <v>1</v>
      </c>
      <c r="U54">
        <f t="shared" si="3"/>
        <v>1</v>
      </c>
      <c r="V54">
        <f t="shared" si="4"/>
        <v>1</v>
      </c>
      <c r="W54">
        <f t="shared" si="5"/>
        <v>0</v>
      </c>
      <c r="X54">
        <f t="shared" si="6"/>
        <v>0</v>
      </c>
      <c r="Z54" cm="1">
        <f t="array" ref="Z54">INDEX(PlanBillTable!$B$1:$B$11,SUMPRODUCT((PlanBillTable!$A$1:$A$11=a!B54)*ROW(PlanBillTable!$A$1:$A$11)))</f>
        <v>5500</v>
      </c>
      <c r="AA54" cm="1">
        <f t="array" ref="AA54">INDEX(PlanBillTable!$C$1:$C$11,SUMPRODUCT((PlanBillTable!$A$1:$A$11=a!B54)*ROW(PlanBillTable!$A$1:$A$11)))</f>
        <v>6875</v>
      </c>
      <c r="AB54">
        <f t="shared" si="7"/>
        <v>0</v>
      </c>
      <c r="AC54">
        <f t="shared" si="8"/>
        <v>6875</v>
      </c>
      <c r="AD54">
        <f t="shared" si="9"/>
        <v>1000</v>
      </c>
      <c r="AE54">
        <f t="shared" si="10"/>
        <v>7875</v>
      </c>
    </row>
    <row r="55" spans="1:31" x14ac:dyDescent="0.45">
      <c r="A55" t="s">
        <v>33</v>
      </c>
      <c r="B55" t="s">
        <v>41</v>
      </c>
      <c r="C55" t="s">
        <v>34</v>
      </c>
      <c r="D55">
        <v>3</v>
      </c>
      <c r="E55">
        <v>1</v>
      </c>
      <c r="F55" t="s">
        <v>14</v>
      </c>
      <c r="G55" t="s">
        <v>14</v>
      </c>
      <c r="H55" t="s">
        <v>19</v>
      </c>
      <c r="J55" t="s">
        <v>20</v>
      </c>
      <c r="M55" t="s">
        <v>14</v>
      </c>
      <c r="N55" t="str" cm="1">
        <f t="array" ref="N55">INDEX(PlanBillTable!$D$1:$D$11,SUMPRODUCT((PlanBillTable!$A$1:$A$11=a!B55)*(ROW(PlanBillTable!$A$1:$A$11))))</f>
        <v>部屋指定なし</v>
      </c>
      <c r="O55">
        <f t="shared" si="0"/>
        <v>32500</v>
      </c>
      <c r="P55" t="s">
        <v>22</v>
      </c>
      <c r="R55">
        <f t="shared" si="1"/>
        <v>1</v>
      </c>
      <c r="S55" cm="1">
        <f t="array" ref="S55">INDEX(WeekEndTable!$C$1:$C$36,SUMPRODUCT((WeekEndTable!$A$1:$A$36=C55)*(WeekEndTable!$B$1:$B$36=D55),ROW(WeekEndTable!$C$1:$C$36)))</f>
        <v>2</v>
      </c>
      <c r="T55">
        <f t="shared" si="2"/>
        <v>3</v>
      </c>
      <c r="U55">
        <f t="shared" si="3"/>
        <v>1</v>
      </c>
      <c r="V55">
        <f t="shared" si="4"/>
        <v>0</v>
      </c>
      <c r="W55">
        <f t="shared" si="5"/>
        <v>0</v>
      </c>
      <c r="X55">
        <f t="shared" si="6"/>
        <v>1</v>
      </c>
      <c r="Z55" cm="1">
        <f t="array" ref="Z55">INDEX(PlanBillTable!$B$1:$B$11,SUMPRODUCT((PlanBillTable!$A$1:$A$11=a!B55)*ROW(PlanBillTable!$A$1:$A$11)))</f>
        <v>9000</v>
      </c>
      <c r="AA55" cm="1">
        <f t="array" ref="AA55">INDEX(PlanBillTable!$C$1:$C$11,SUMPRODUCT((PlanBillTable!$A$1:$A$11=a!B55)*ROW(PlanBillTable!$A$1:$A$11)))</f>
        <v>11250</v>
      </c>
      <c r="AB55">
        <f t="shared" si="7"/>
        <v>9000</v>
      </c>
      <c r="AC55">
        <f t="shared" si="8"/>
        <v>22500</v>
      </c>
      <c r="AD55">
        <f t="shared" si="9"/>
        <v>1000</v>
      </c>
      <c r="AE55">
        <f t="shared" si="10"/>
        <v>32500</v>
      </c>
    </row>
    <row r="56" spans="1:31" x14ac:dyDescent="0.45">
      <c r="A56" t="s">
        <v>35</v>
      </c>
      <c r="B56" t="s">
        <v>32</v>
      </c>
      <c r="C56" t="s">
        <v>39</v>
      </c>
      <c r="D56">
        <v>1</v>
      </c>
      <c r="E56">
        <v>6</v>
      </c>
      <c r="F56" t="s">
        <v>14</v>
      </c>
      <c r="G56" t="s">
        <v>19</v>
      </c>
      <c r="H56" t="s">
        <v>19</v>
      </c>
      <c r="J56" t="s">
        <v>26</v>
      </c>
      <c r="M56" t="s">
        <v>21</v>
      </c>
      <c r="N56" t="str" cm="1">
        <f t="array" ref="N56">INDEX(PlanBillTable!$D$1:$D$11,SUMPRODUCT((PlanBillTable!$A$1:$A$11=a!B56)*(ROW(PlanBillTable!$A$1:$A$11))))</f>
        <v>部屋指定なし</v>
      </c>
      <c r="O56">
        <f t="shared" si="0"/>
        <v>79500</v>
      </c>
      <c r="P56" t="s">
        <v>16</v>
      </c>
      <c r="R56">
        <f t="shared" si="1"/>
        <v>0</v>
      </c>
      <c r="S56" cm="1">
        <f t="array" ref="S56">INDEX(WeekEndTable!$C$1:$C$36,SUMPRODUCT((WeekEndTable!$A$1:$A$36=C56)*(WeekEndTable!$B$1:$B$36=D56),ROW(WeekEndTable!$C$1:$C$36)))</f>
        <v>1</v>
      </c>
      <c r="T56">
        <f t="shared" si="2"/>
        <v>1</v>
      </c>
      <c r="U56">
        <f t="shared" si="3"/>
        <v>6</v>
      </c>
      <c r="V56">
        <f t="shared" si="4"/>
        <v>0</v>
      </c>
      <c r="W56">
        <f t="shared" si="5"/>
        <v>1</v>
      </c>
      <c r="X56">
        <f t="shared" si="6"/>
        <v>1</v>
      </c>
      <c r="Z56" cm="1">
        <f t="array" ref="Z56">INDEX(PlanBillTable!$B$1:$B$11,SUMPRODUCT((PlanBillTable!$A$1:$A$11=a!B56)*ROW(PlanBillTable!$A$1:$A$11)))</f>
        <v>9000</v>
      </c>
      <c r="AA56" cm="1">
        <f t="array" ref="AA56">INDEX(PlanBillTable!$C$1:$C$11,SUMPRODUCT((PlanBillTable!$A$1:$A$11=a!B56)*ROW(PlanBillTable!$A$1:$A$11)))</f>
        <v>11250</v>
      </c>
      <c r="AB56">
        <f t="shared" si="7"/>
        <v>0</v>
      </c>
      <c r="AC56">
        <f t="shared" si="8"/>
        <v>67500</v>
      </c>
      <c r="AD56">
        <f t="shared" si="9"/>
        <v>12000</v>
      </c>
      <c r="AE56">
        <f t="shared" si="10"/>
        <v>79500</v>
      </c>
    </row>
    <row r="57" spans="1:31" x14ac:dyDescent="0.45">
      <c r="A57" t="s">
        <v>35</v>
      </c>
      <c r="B57" t="s">
        <v>29</v>
      </c>
      <c r="C57" t="s">
        <v>18</v>
      </c>
      <c r="D57">
        <v>2</v>
      </c>
      <c r="E57">
        <v>2</v>
      </c>
      <c r="F57" t="s">
        <v>19</v>
      </c>
      <c r="G57" t="s">
        <v>14</v>
      </c>
      <c r="H57" t="s">
        <v>19</v>
      </c>
      <c r="J57" t="s">
        <v>20</v>
      </c>
      <c r="M57" t="s">
        <v>21</v>
      </c>
      <c r="N57" t="str" cm="1">
        <f t="array" ref="N57">INDEX(PlanBillTable!$D$1:$D$11,SUMPRODUCT((PlanBillTable!$A$1:$A$11=a!B57)*(ROW(PlanBillTable!$A$1:$A$11))))</f>
        <v>プレミアムツイン</v>
      </c>
      <c r="O57">
        <f t="shared" si="0"/>
        <v>38000</v>
      </c>
      <c r="P57" t="s">
        <v>16</v>
      </c>
      <c r="R57">
        <f t="shared" si="1"/>
        <v>2</v>
      </c>
      <c r="S57" cm="1">
        <f t="array" ref="S57">INDEX(WeekEndTable!$C$1:$C$36,SUMPRODUCT((WeekEndTable!$A$1:$A$36=C57)*(WeekEndTable!$B$1:$B$36=D57),ROW(WeekEndTable!$C$1:$C$36)))</f>
        <v>0</v>
      </c>
      <c r="T57">
        <f t="shared" si="2"/>
        <v>2</v>
      </c>
      <c r="U57">
        <f t="shared" si="3"/>
        <v>2</v>
      </c>
      <c r="V57">
        <f t="shared" si="4"/>
        <v>1</v>
      </c>
      <c r="W57">
        <f t="shared" si="5"/>
        <v>0</v>
      </c>
      <c r="X57">
        <f t="shared" si="6"/>
        <v>1</v>
      </c>
      <c r="Z57" cm="1">
        <f t="array" ref="Z57">INDEX(PlanBillTable!$B$1:$B$11,SUMPRODUCT((PlanBillTable!$A$1:$A$11=a!B57)*ROW(PlanBillTable!$A$1:$A$11)))</f>
        <v>8000</v>
      </c>
      <c r="AA57" cm="1">
        <f t="array" ref="AA57">INDEX(PlanBillTable!$C$1:$C$11,SUMPRODUCT((PlanBillTable!$A$1:$A$11=a!B57)*ROW(PlanBillTable!$A$1:$A$11)))</f>
        <v>10000</v>
      </c>
      <c r="AB57">
        <f t="shared" si="7"/>
        <v>32000</v>
      </c>
      <c r="AC57">
        <f t="shared" si="8"/>
        <v>0</v>
      </c>
      <c r="AD57">
        <f t="shared" si="9"/>
        <v>6000</v>
      </c>
      <c r="AE57">
        <f t="shared" si="10"/>
        <v>38000</v>
      </c>
    </row>
    <row r="58" spans="1:31" x14ac:dyDescent="0.45">
      <c r="A58" t="s">
        <v>35</v>
      </c>
      <c r="B58" t="s">
        <v>24</v>
      </c>
      <c r="C58" t="s">
        <v>13</v>
      </c>
      <c r="D58">
        <v>3</v>
      </c>
      <c r="E58">
        <v>4</v>
      </c>
      <c r="F58" t="s">
        <v>19</v>
      </c>
      <c r="G58" t="s">
        <v>19</v>
      </c>
      <c r="H58" t="s">
        <v>19</v>
      </c>
      <c r="J58" t="s">
        <v>15</v>
      </c>
      <c r="M58" t="s">
        <v>21</v>
      </c>
      <c r="N58" t="str" cm="1">
        <f t="array" ref="N58">INDEX(PlanBillTable!$D$1:$D$11,SUMPRODUCT((PlanBillTable!$A$1:$A$11=a!B58)*(ROW(PlanBillTable!$A$1:$A$11))))</f>
        <v>部屋指定なし</v>
      </c>
      <c r="O58">
        <f t="shared" si="0"/>
        <v>122000</v>
      </c>
      <c r="P58" t="s">
        <v>16</v>
      </c>
      <c r="R58">
        <f t="shared" si="1"/>
        <v>3</v>
      </c>
      <c r="S58" cm="1">
        <f t="array" ref="S58">INDEX(WeekEndTable!$C$1:$C$36,SUMPRODUCT((WeekEndTable!$A$1:$A$36=C58)*(WeekEndTable!$B$1:$B$36=D58),ROW(WeekEndTable!$C$1:$C$36)))</f>
        <v>0</v>
      </c>
      <c r="T58">
        <f t="shared" si="2"/>
        <v>3</v>
      </c>
      <c r="U58">
        <f t="shared" si="3"/>
        <v>4</v>
      </c>
      <c r="V58">
        <f t="shared" si="4"/>
        <v>1</v>
      </c>
      <c r="W58">
        <f t="shared" si="5"/>
        <v>1</v>
      </c>
      <c r="X58">
        <f t="shared" si="6"/>
        <v>1</v>
      </c>
      <c r="Z58" cm="1">
        <f t="array" ref="Z58">INDEX(PlanBillTable!$B$1:$B$11,SUMPRODUCT((PlanBillTable!$A$1:$A$11=a!B58)*ROW(PlanBillTable!$A$1:$A$11)))</f>
        <v>8500</v>
      </c>
      <c r="AA58" cm="1">
        <f t="array" ref="AA58">INDEX(PlanBillTable!$C$1:$C$11,SUMPRODUCT((PlanBillTable!$A$1:$A$11=a!B58)*ROW(PlanBillTable!$A$1:$A$11)))</f>
        <v>10625</v>
      </c>
      <c r="AB58">
        <f t="shared" si="7"/>
        <v>102000</v>
      </c>
      <c r="AC58">
        <f t="shared" si="8"/>
        <v>0</v>
      </c>
      <c r="AD58">
        <f t="shared" si="9"/>
        <v>20000</v>
      </c>
      <c r="AE58">
        <f t="shared" si="10"/>
        <v>122000</v>
      </c>
    </row>
    <row r="59" spans="1:31" x14ac:dyDescent="0.45">
      <c r="A59" t="s">
        <v>35</v>
      </c>
      <c r="B59" t="s">
        <v>36</v>
      </c>
      <c r="C59" t="s">
        <v>37</v>
      </c>
      <c r="D59">
        <v>5</v>
      </c>
      <c r="E59">
        <v>9</v>
      </c>
      <c r="F59" t="s">
        <v>19</v>
      </c>
      <c r="G59" t="s">
        <v>14</v>
      </c>
      <c r="H59" t="s">
        <v>14</v>
      </c>
      <c r="J59" t="s">
        <v>20</v>
      </c>
      <c r="M59" t="s">
        <v>14</v>
      </c>
      <c r="N59" t="str" cm="1">
        <f t="array" ref="N59">INDEX(PlanBillTable!$D$1:$D$11,SUMPRODUCT((PlanBillTable!$A$1:$A$11=a!B59)*(ROW(PlanBillTable!$A$1:$A$11))))</f>
        <v>部屋指定なし</v>
      </c>
      <c r="O59">
        <f t="shared" si="0"/>
        <v>540000</v>
      </c>
      <c r="P59" t="s">
        <v>16</v>
      </c>
      <c r="R59">
        <f t="shared" si="1"/>
        <v>3</v>
      </c>
      <c r="S59" cm="1">
        <f t="array" ref="S59">INDEX(WeekEndTable!$C$1:$C$36,SUMPRODUCT((WeekEndTable!$A$1:$A$36=C59)*(WeekEndTable!$B$1:$B$36=D59),ROW(WeekEndTable!$C$1:$C$36)))</f>
        <v>2</v>
      </c>
      <c r="T59">
        <f t="shared" si="2"/>
        <v>5</v>
      </c>
      <c r="U59">
        <f t="shared" si="3"/>
        <v>9</v>
      </c>
      <c r="V59">
        <f t="shared" si="4"/>
        <v>1</v>
      </c>
      <c r="W59">
        <f t="shared" si="5"/>
        <v>0</v>
      </c>
      <c r="X59">
        <f t="shared" si="6"/>
        <v>0</v>
      </c>
      <c r="Z59" cm="1">
        <f t="array" ref="Z59">INDEX(PlanBillTable!$B$1:$B$11,SUMPRODUCT((PlanBillTable!$A$1:$A$11=a!B59)*ROW(PlanBillTable!$A$1:$A$11)))</f>
        <v>10000</v>
      </c>
      <c r="AA59" cm="1">
        <f t="array" ref="AA59">INDEX(PlanBillTable!$C$1:$C$11,SUMPRODUCT((PlanBillTable!$A$1:$A$11=a!B59)*ROW(PlanBillTable!$A$1:$A$11)))</f>
        <v>12500</v>
      </c>
      <c r="AB59">
        <f t="shared" si="7"/>
        <v>270000</v>
      </c>
      <c r="AC59">
        <f t="shared" si="8"/>
        <v>225000</v>
      </c>
      <c r="AD59">
        <f t="shared" si="9"/>
        <v>45000</v>
      </c>
      <c r="AE59">
        <f t="shared" si="10"/>
        <v>540000</v>
      </c>
    </row>
    <row r="60" spans="1:31" x14ac:dyDescent="0.45">
      <c r="A60" t="s">
        <v>35</v>
      </c>
      <c r="B60" t="s">
        <v>42</v>
      </c>
      <c r="C60" t="s">
        <v>39</v>
      </c>
      <c r="D60">
        <v>9</v>
      </c>
      <c r="E60">
        <v>2</v>
      </c>
      <c r="F60" t="s">
        <v>19</v>
      </c>
      <c r="G60" t="s">
        <v>19</v>
      </c>
      <c r="H60" t="s">
        <v>14</v>
      </c>
      <c r="J60" t="s">
        <v>26</v>
      </c>
      <c r="M60" t="s">
        <v>21</v>
      </c>
      <c r="N60" t="str" cm="1">
        <f t="array" ref="N60">INDEX(PlanBillTable!$D$1:$D$11,SUMPRODUCT((PlanBillTable!$A$1:$A$11=a!B60)*(ROW(PlanBillTable!$A$1:$A$11))))</f>
        <v>プレミアムツイン</v>
      </c>
      <c r="O60">
        <f t="shared" si="0"/>
        <v>215000</v>
      </c>
      <c r="P60" t="s">
        <v>16</v>
      </c>
      <c r="R60">
        <f t="shared" si="1"/>
        <v>6</v>
      </c>
      <c r="S60" cm="1">
        <f t="array" ref="S60">INDEX(WeekEndTable!$C$1:$C$36,SUMPRODUCT((WeekEndTable!$A$1:$A$36=C60)*(WeekEndTable!$B$1:$B$36=D60),ROW(WeekEndTable!$C$1:$C$36)))</f>
        <v>3</v>
      </c>
      <c r="T60">
        <f t="shared" si="2"/>
        <v>9</v>
      </c>
      <c r="U60">
        <f t="shared" si="3"/>
        <v>2</v>
      </c>
      <c r="V60">
        <f t="shared" si="4"/>
        <v>1</v>
      </c>
      <c r="W60">
        <f t="shared" si="5"/>
        <v>1</v>
      </c>
      <c r="X60">
        <f t="shared" si="6"/>
        <v>0</v>
      </c>
      <c r="Z60" cm="1">
        <f t="array" ref="Z60">INDEX(PlanBillTable!$B$1:$B$11,SUMPRODUCT((PlanBillTable!$A$1:$A$11=a!B60)*ROW(PlanBillTable!$A$1:$A$11)))</f>
        <v>10000</v>
      </c>
      <c r="AA60" cm="1">
        <f t="array" ref="AA60">INDEX(PlanBillTable!$C$1:$C$11,SUMPRODUCT((PlanBillTable!$A$1:$A$11=a!B60)*ROW(PlanBillTable!$A$1:$A$11)))</f>
        <v>12500</v>
      </c>
      <c r="AB60">
        <f t="shared" si="7"/>
        <v>120000</v>
      </c>
      <c r="AC60">
        <f t="shared" si="8"/>
        <v>75000</v>
      </c>
      <c r="AD60">
        <f t="shared" si="9"/>
        <v>20000</v>
      </c>
      <c r="AE60">
        <f t="shared" si="10"/>
        <v>215000</v>
      </c>
    </row>
    <row r="61" spans="1:31" x14ac:dyDescent="0.45">
      <c r="A61" t="s">
        <v>35</v>
      </c>
      <c r="B61" t="s">
        <v>42</v>
      </c>
      <c r="C61" t="s">
        <v>25</v>
      </c>
      <c r="D61">
        <v>9</v>
      </c>
      <c r="E61">
        <v>2</v>
      </c>
      <c r="F61" t="s">
        <v>14</v>
      </c>
      <c r="G61" t="s">
        <v>14</v>
      </c>
      <c r="H61" t="s">
        <v>19</v>
      </c>
      <c r="J61" t="s">
        <v>20</v>
      </c>
      <c r="M61" t="s">
        <v>14</v>
      </c>
      <c r="N61" t="str" cm="1">
        <f t="array" ref="N61">INDEX(PlanBillTable!$D$1:$D$11,SUMPRODUCT((PlanBillTable!$A$1:$A$11=a!B61)*(ROW(PlanBillTable!$A$1:$A$11))))</f>
        <v>プレミアムツイン</v>
      </c>
      <c r="O61">
        <f t="shared" si="0"/>
        <v>192000</v>
      </c>
      <c r="P61" t="s">
        <v>16</v>
      </c>
      <c r="R61">
        <f t="shared" si="1"/>
        <v>7</v>
      </c>
      <c r="S61" cm="1">
        <f t="array" ref="S61">INDEX(WeekEndTable!$C$1:$C$36,SUMPRODUCT((WeekEndTable!$A$1:$A$36=C61)*(WeekEndTable!$B$1:$B$36=D61),ROW(WeekEndTable!$C$1:$C$36)))</f>
        <v>2</v>
      </c>
      <c r="T61">
        <f t="shared" si="2"/>
        <v>9</v>
      </c>
      <c r="U61">
        <f t="shared" si="3"/>
        <v>2</v>
      </c>
      <c r="V61">
        <f t="shared" si="4"/>
        <v>0</v>
      </c>
      <c r="W61">
        <f t="shared" si="5"/>
        <v>0</v>
      </c>
      <c r="X61">
        <f t="shared" si="6"/>
        <v>1</v>
      </c>
      <c r="Z61" cm="1">
        <f t="array" ref="Z61">INDEX(PlanBillTable!$B$1:$B$11,SUMPRODUCT((PlanBillTable!$A$1:$A$11=a!B61)*ROW(PlanBillTable!$A$1:$A$11)))</f>
        <v>10000</v>
      </c>
      <c r="AA61" cm="1">
        <f t="array" ref="AA61">INDEX(PlanBillTable!$C$1:$C$11,SUMPRODUCT((PlanBillTable!$A$1:$A$11=a!B61)*ROW(PlanBillTable!$A$1:$A$11)))</f>
        <v>12500</v>
      </c>
      <c r="AB61">
        <f t="shared" si="7"/>
        <v>140000</v>
      </c>
      <c r="AC61">
        <f t="shared" si="8"/>
        <v>50000</v>
      </c>
      <c r="AD61">
        <f t="shared" si="9"/>
        <v>2000</v>
      </c>
      <c r="AE61">
        <f t="shared" si="10"/>
        <v>192000</v>
      </c>
    </row>
    <row r="62" spans="1:31" x14ac:dyDescent="0.45">
      <c r="A62" t="s">
        <v>35</v>
      </c>
      <c r="B62" t="s">
        <v>44</v>
      </c>
      <c r="C62" t="s">
        <v>39</v>
      </c>
      <c r="D62">
        <v>1</v>
      </c>
      <c r="E62">
        <v>1</v>
      </c>
      <c r="F62" t="s">
        <v>19</v>
      </c>
      <c r="G62" t="s">
        <v>14</v>
      </c>
      <c r="H62" t="s">
        <v>14</v>
      </c>
      <c r="J62" t="s">
        <v>20</v>
      </c>
      <c r="M62" t="s">
        <v>14</v>
      </c>
      <c r="N62" t="str" cm="1">
        <f t="array" ref="N62">INDEX(PlanBillTable!$D$1:$D$11,SUMPRODUCT((PlanBillTable!$A$1:$A$11=a!B62)*(ROW(PlanBillTable!$A$1:$A$11))))</f>
        <v>シングル</v>
      </c>
      <c r="O62">
        <f t="shared" si="0"/>
        <v>10375</v>
      </c>
      <c r="P62" t="s">
        <v>16</v>
      </c>
      <c r="R62">
        <f t="shared" si="1"/>
        <v>0</v>
      </c>
      <c r="S62" cm="1">
        <f t="array" ref="S62">INDEX(WeekEndTable!$C$1:$C$36,SUMPRODUCT((WeekEndTable!$A$1:$A$36=C62)*(WeekEndTable!$B$1:$B$36=D62),ROW(WeekEndTable!$C$1:$C$36)))</f>
        <v>1</v>
      </c>
      <c r="T62">
        <f t="shared" si="2"/>
        <v>1</v>
      </c>
      <c r="U62">
        <f t="shared" si="3"/>
        <v>1</v>
      </c>
      <c r="V62">
        <f t="shared" si="4"/>
        <v>1</v>
      </c>
      <c r="W62">
        <f t="shared" si="5"/>
        <v>0</v>
      </c>
      <c r="X62">
        <f t="shared" si="6"/>
        <v>0</v>
      </c>
      <c r="Z62" cm="1">
        <f t="array" ref="Z62">INDEX(PlanBillTable!$B$1:$B$11,SUMPRODUCT((PlanBillTable!$A$1:$A$11=a!B62)*ROW(PlanBillTable!$A$1:$A$11)))</f>
        <v>7500</v>
      </c>
      <c r="AA62" cm="1">
        <f t="array" ref="AA62">INDEX(PlanBillTable!$C$1:$C$11,SUMPRODUCT((PlanBillTable!$A$1:$A$11=a!B62)*ROW(PlanBillTable!$A$1:$A$11)))</f>
        <v>9375</v>
      </c>
      <c r="AB62">
        <f t="shared" si="7"/>
        <v>0</v>
      </c>
      <c r="AC62">
        <f t="shared" si="8"/>
        <v>9375</v>
      </c>
      <c r="AD62">
        <f t="shared" si="9"/>
        <v>1000</v>
      </c>
      <c r="AE62">
        <f t="shared" si="10"/>
        <v>10375</v>
      </c>
    </row>
    <row r="63" spans="1:31" x14ac:dyDescent="0.45">
      <c r="A63" t="s">
        <v>35</v>
      </c>
      <c r="B63" t="s">
        <v>43</v>
      </c>
      <c r="C63" t="s">
        <v>34</v>
      </c>
      <c r="D63">
        <v>1</v>
      </c>
      <c r="E63">
        <v>1</v>
      </c>
      <c r="F63" t="s">
        <v>14</v>
      </c>
      <c r="G63" t="s">
        <v>14</v>
      </c>
      <c r="H63" t="s">
        <v>14</v>
      </c>
      <c r="J63" t="s">
        <v>15</v>
      </c>
      <c r="M63" t="s">
        <v>14</v>
      </c>
      <c r="N63" t="str" cm="1">
        <f t="array" ref="N63">INDEX(PlanBillTable!$D$1:$D$11,SUMPRODUCT((PlanBillTable!$A$1:$A$11=a!B63)*(ROW(PlanBillTable!$A$1:$A$11))))</f>
        <v>シングル</v>
      </c>
      <c r="O63">
        <f t="shared" si="0"/>
        <v>5500</v>
      </c>
      <c r="P63" t="s">
        <v>16</v>
      </c>
      <c r="R63">
        <f t="shared" si="1"/>
        <v>1</v>
      </c>
      <c r="S63" cm="1">
        <f t="array" ref="S63">INDEX(WeekEndTable!$C$1:$C$36,SUMPRODUCT((WeekEndTable!$A$1:$A$36=C63)*(WeekEndTable!$B$1:$B$36=D63),ROW(WeekEndTable!$C$1:$C$36)))</f>
        <v>0</v>
      </c>
      <c r="T63">
        <f t="shared" si="2"/>
        <v>1</v>
      </c>
      <c r="U63">
        <f t="shared" si="3"/>
        <v>1</v>
      </c>
      <c r="V63">
        <f t="shared" si="4"/>
        <v>0</v>
      </c>
      <c r="W63">
        <f t="shared" si="5"/>
        <v>0</v>
      </c>
      <c r="X63">
        <f t="shared" si="6"/>
        <v>0</v>
      </c>
      <c r="Z63" cm="1">
        <f t="array" ref="Z63">INDEX(PlanBillTable!$B$1:$B$11,SUMPRODUCT((PlanBillTable!$A$1:$A$11=a!B63)*ROW(PlanBillTable!$A$1:$A$11)))</f>
        <v>5500</v>
      </c>
      <c r="AA63" cm="1">
        <f t="array" ref="AA63">INDEX(PlanBillTable!$C$1:$C$11,SUMPRODUCT((PlanBillTable!$A$1:$A$11=a!B63)*ROW(PlanBillTable!$A$1:$A$11)))</f>
        <v>6875</v>
      </c>
      <c r="AB63">
        <f t="shared" si="7"/>
        <v>5500</v>
      </c>
      <c r="AC63">
        <f t="shared" si="8"/>
        <v>0</v>
      </c>
      <c r="AD63">
        <f t="shared" si="9"/>
        <v>0</v>
      </c>
      <c r="AE63">
        <f t="shared" si="10"/>
        <v>5500</v>
      </c>
    </row>
    <row r="64" spans="1:31" x14ac:dyDescent="0.45">
      <c r="A64" t="s">
        <v>35</v>
      </c>
      <c r="B64" t="s">
        <v>41</v>
      </c>
      <c r="C64" t="s">
        <v>30</v>
      </c>
      <c r="D64">
        <v>3</v>
      </c>
      <c r="E64">
        <v>6</v>
      </c>
      <c r="F64" t="s">
        <v>14</v>
      </c>
      <c r="G64" t="s">
        <v>14</v>
      </c>
      <c r="H64" t="s">
        <v>19</v>
      </c>
      <c r="J64" t="s">
        <v>26</v>
      </c>
      <c r="M64" t="s">
        <v>14</v>
      </c>
      <c r="N64" t="str" cm="1">
        <f t="array" ref="N64">INDEX(PlanBillTable!$D$1:$D$11,SUMPRODUCT((PlanBillTable!$A$1:$A$11=a!B64)*(ROW(PlanBillTable!$A$1:$A$11))))</f>
        <v>部屋指定なし</v>
      </c>
      <c r="O64">
        <f t="shared" si="0"/>
        <v>181500</v>
      </c>
      <c r="P64" t="s">
        <v>27</v>
      </c>
      <c r="R64">
        <f t="shared" si="1"/>
        <v>2</v>
      </c>
      <c r="S64" cm="1">
        <f t="array" ref="S64">INDEX(WeekEndTable!$C$1:$C$36,SUMPRODUCT((WeekEndTable!$A$1:$A$36=C64)*(WeekEndTable!$B$1:$B$36=D64),ROW(WeekEndTable!$C$1:$C$36)))</f>
        <v>1</v>
      </c>
      <c r="T64">
        <f t="shared" si="2"/>
        <v>3</v>
      </c>
      <c r="U64">
        <f t="shared" si="3"/>
        <v>6</v>
      </c>
      <c r="V64">
        <f t="shared" si="4"/>
        <v>0</v>
      </c>
      <c r="W64">
        <f t="shared" si="5"/>
        <v>0</v>
      </c>
      <c r="X64">
        <f t="shared" si="6"/>
        <v>1</v>
      </c>
      <c r="Z64" cm="1">
        <f t="array" ref="Z64">INDEX(PlanBillTable!$B$1:$B$11,SUMPRODUCT((PlanBillTable!$A$1:$A$11=a!B64)*ROW(PlanBillTable!$A$1:$A$11)))</f>
        <v>9000</v>
      </c>
      <c r="AA64" cm="1">
        <f t="array" ref="AA64">INDEX(PlanBillTable!$C$1:$C$11,SUMPRODUCT((PlanBillTable!$A$1:$A$11=a!B64)*ROW(PlanBillTable!$A$1:$A$11)))</f>
        <v>11250</v>
      </c>
      <c r="AB64">
        <f t="shared" si="7"/>
        <v>108000</v>
      </c>
      <c r="AC64">
        <f t="shared" si="8"/>
        <v>67500</v>
      </c>
      <c r="AD64">
        <f t="shared" si="9"/>
        <v>6000</v>
      </c>
      <c r="AE64">
        <f t="shared" si="10"/>
        <v>181500</v>
      </c>
    </row>
    <row r="65" spans="1:31" x14ac:dyDescent="0.45">
      <c r="A65" t="s">
        <v>35</v>
      </c>
      <c r="B65" t="s">
        <v>45</v>
      </c>
      <c r="C65" t="s">
        <v>37</v>
      </c>
      <c r="D65">
        <v>1</v>
      </c>
      <c r="E65">
        <v>1</v>
      </c>
      <c r="F65" t="s">
        <v>14</v>
      </c>
      <c r="G65" t="s">
        <v>19</v>
      </c>
      <c r="H65" t="s">
        <v>19</v>
      </c>
      <c r="J65" t="s">
        <v>15</v>
      </c>
      <c r="M65" t="s">
        <v>21</v>
      </c>
      <c r="N65" t="str" cm="1">
        <f t="array" ref="N65">INDEX(PlanBillTable!$D$1:$D$11,SUMPRODUCT((PlanBillTable!$A$1:$A$11=a!B65)*(ROW(PlanBillTable!$A$1:$A$11))))</f>
        <v>部屋指定なし</v>
      </c>
      <c r="O65">
        <f t="shared" si="0"/>
        <v>9500</v>
      </c>
      <c r="P65" t="s">
        <v>22</v>
      </c>
      <c r="R65">
        <f t="shared" si="1"/>
        <v>0</v>
      </c>
      <c r="S65" cm="1">
        <f t="array" ref="S65">INDEX(WeekEndTable!$C$1:$C$36,SUMPRODUCT((WeekEndTable!$A$1:$A$36=C65)*(WeekEndTable!$B$1:$B$36=D65),ROW(WeekEndTable!$C$1:$C$36)))</f>
        <v>1</v>
      </c>
      <c r="T65">
        <f t="shared" si="2"/>
        <v>1</v>
      </c>
      <c r="U65">
        <f t="shared" si="3"/>
        <v>1</v>
      </c>
      <c r="V65">
        <f t="shared" si="4"/>
        <v>0</v>
      </c>
      <c r="W65">
        <f t="shared" si="5"/>
        <v>1</v>
      </c>
      <c r="X65">
        <f t="shared" si="6"/>
        <v>1</v>
      </c>
      <c r="Z65" cm="1">
        <f t="array" ref="Z65">INDEX(PlanBillTable!$B$1:$B$11,SUMPRODUCT((PlanBillTable!$A$1:$A$11=a!B65)*ROW(PlanBillTable!$A$1:$A$11)))</f>
        <v>6000</v>
      </c>
      <c r="AA65" cm="1">
        <f t="array" ref="AA65">INDEX(PlanBillTable!$C$1:$C$11,SUMPRODUCT((PlanBillTable!$A$1:$A$11=a!B65)*ROW(PlanBillTable!$A$1:$A$11)))</f>
        <v>7500</v>
      </c>
      <c r="AB65">
        <f t="shared" si="7"/>
        <v>0</v>
      </c>
      <c r="AC65">
        <f t="shared" si="8"/>
        <v>7500</v>
      </c>
      <c r="AD65">
        <f t="shared" si="9"/>
        <v>2000</v>
      </c>
      <c r="AE65">
        <f t="shared" si="10"/>
        <v>9500</v>
      </c>
    </row>
    <row r="66" spans="1:31" x14ac:dyDescent="0.45">
      <c r="A66" t="s">
        <v>35</v>
      </c>
      <c r="B66" t="s">
        <v>12</v>
      </c>
      <c r="C66" t="s">
        <v>30</v>
      </c>
      <c r="D66">
        <v>9</v>
      </c>
      <c r="E66">
        <v>1</v>
      </c>
      <c r="F66" t="s">
        <v>14</v>
      </c>
      <c r="G66" t="s">
        <v>14</v>
      </c>
      <c r="H66" t="s">
        <v>19</v>
      </c>
      <c r="J66" t="s">
        <v>26</v>
      </c>
      <c r="M66" t="s">
        <v>21</v>
      </c>
      <c r="N66" t="str" cm="1">
        <f t="array" ref="N66">INDEX(PlanBillTable!$D$1:$D$11,SUMPRODUCT((PlanBillTable!$A$1:$A$11=a!B66)*(ROW(PlanBillTable!$A$1:$A$11))))</f>
        <v>スタンダードツイン</v>
      </c>
      <c r="O66">
        <f t="shared" si="0"/>
        <v>67500</v>
      </c>
      <c r="P66" t="s">
        <v>22</v>
      </c>
      <c r="R66">
        <f t="shared" si="1"/>
        <v>7</v>
      </c>
      <c r="S66" cm="1">
        <f t="array" ref="S66">INDEX(WeekEndTable!$C$1:$C$36,SUMPRODUCT((WeekEndTable!$A$1:$A$36=C66)*(WeekEndTable!$B$1:$B$36=D66),ROW(WeekEndTable!$C$1:$C$36)))</f>
        <v>2</v>
      </c>
      <c r="T66">
        <f t="shared" si="2"/>
        <v>9</v>
      </c>
      <c r="U66">
        <f t="shared" si="3"/>
        <v>1</v>
      </c>
      <c r="V66">
        <f t="shared" si="4"/>
        <v>0</v>
      </c>
      <c r="W66">
        <f t="shared" si="5"/>
        <v>0</v>
      </c>
      <c r="X66">
        <f t="shared" si="6"/>
        <v>1</v>
      </c>
      <c r="Z66" cm="1">
        <f t="array" ref="Z66">INDEX(PlanBillTable!$B$1:$B$11,SUMPRODUCT((PlanBillTable!$A$1:$A$11=a!B66)*ROW(PlanBillTable!$A$1:$A$11)))</f>
        <v>7000</v>
      </c>
      <c r="AA66" cm="1">
        <f t="array" ref="AA66">INDEX(PlanBillTable!$C$1:$C$11,SUMPRODUCT((PlanBillTable!$A$1:$A$11=a!B66)*ROW(PlanBillTable!$A$1:$A$11)))</f>
        <v>8750</v>
      </c>
      <c r="AB66">
        <f t="shared" si="7"/>
        <v>49000</v>
      </c>
      <c r="AC66">
        <f t="shared" si="8"/>
        <v>17500</v>
      </c>
      <c r="AD66">
        <f t="shared" si="9"/>
        <v>1000</v>
      </c>
      <c r="AE66">
        <f t="shared" si="10"/>
        <v>67500</v>
      </c>
    </row>
    <row r="67" spans="1:31" x14ac:dyDescent="0.45">
      <c r="A67" t="s">
        <v>35</v>
      </c>
      <c r="B67" t="s">
        <v>29</v>
      </c>
      <c r="C67" t="s">
        <v>34</v>
      </c>
      <c r="D67">
        <v>1</v>
      </c>
      <c r="E67">
        <v>2</v>
      </c>
      <c r="F67" t="s">
        <v>19</v>
      </c>
      <c r="G67" t="s">
        <v>19</v>
      </c>
      <c r="H67" t="s">
        <v>19</v>
      </c>
      <c r="J67" t="s">
        <v>20</v>
      </c>
      <c r="M67" t="s">
        <v>14</v>
      </c>
      <c r="N67" t="str" cm="1">
        <f t="array" ref="N67">INDEX(PlanBillTable!$D$1:$D$11,SUMPRODUCT((PlanBillTable!$A$1:$A$11=a!B67)*(ROW(PlanBillTable!$A$1:$A$11))))</f>
        <v>プレミアムツイン</v>
      </c>
      <c r="O67">
        <f t="shared" ref="O67:O90" si="11">AE67</f>
        <v>22000</v>
      </c>
      <c r="P67" t="s">
        <v>22</v>
      </c>
      <c r="R67">
        <f t="shared" ref="R67:R90" si="12">T67-S67</f>
        <v>1</v>
      </c>
      <c r="S67" cm="1">
        <f t="array" ref="S67">INDEX(WeekEndTable!$C$1:$C$36,SUMPRODUCT((WeekEndTable!$A$1:$A$36=C67)*(WeekEndTable!$B$1:$B$36=D67),ROW(WeekEndTable!$C$1:$C$36)))</f>
        <v>0</v>
      </c>
      <c r="T67">
        <f t="shared" ref="T67:T90" si="13">D67</f>
        <v>1</v>
      </c>
      <c r="U67">
        <f t="shared" ref="U67:U90" si="14">E67</f>
        <v>2</v>
      </c>
      <c r="V67">
        <f t="shared" ref="V67:V90" si="15">IF(F67="on",1,0)</f>
        <v>1</v>
      </c>
      <c r="W67">
        <f t="shared" ref="W67:W90" si="16">IF(G67="on",1,0)</f>
        <v>1</v>
      </c>
      <c r="X67">
        <f t="shared" ref="X67:X90" si="17">IF(H67="on",1,0)</f>
        <v>1</v>
      </c>
      <c r="Z67" cm="1">
        <f t="array" ref="Z67">INDEX(PlanBillTable!$B$1:$B$11,SUMPRODUCT((PlanBillTable!$A$1:$A$11=a!B67)*ROW(PlanBillTable!$A$1:$A$11)))</f>
        <v>8000</v>
      </c>
      <c r="AA67" cm="1">
        <f t="array" ref="AA67">INDEX(PlanBillTable!$C$1:$C$11,SUMPRODUCT((PlanBillTable!$A$1:$A$11=a!B67)*ROW(PlanBillTable!$A$1:$A$11)))</f>
        <v>10000</v>
      </c>
      <c r="AB67">
        <f t="shared" ref="AB67:AB90" si="18">Z67*R67*U67</f>
        <v>16000</v>
      </c>
      <c r="AC67">
        <f t="shared" ref="AC67:AC90" si="19">AA67*S67*U67</f>
        <v>0</v>
      </c>
      <c r="AD67">
        <f t="shared" ref="AD67:AD90" si="20">1000*T67*U67*V67+1000*U67*W67+1000*U67*X67</f>
        <v>6000</v>
      </c>
      <c r="AE67">
        <f t="shared" ref="AE67:AE90" si="21">AB67+AC67+AD67</f>
        <v>22000</v>
      </c>
    </row>
    <row r="68" spans="1:31" x14ac:dyDescent="0.45">
      <c r="A68" t="s">
        <v>38</v>
      </c>
      <c r="B68" t="s">
        <v>36</v>
      </c>
      <c r="C68" t="s">
        <v>39</v>
      </c>
      <c r="D68">
        <v>5</v>
      </c>
      <c r="E68">
        <v>1</v>
      </c>
      <c r="F68" t="s">
        <v>14</v>
      </c>
      <c r="G68" t="s">
        <v>19</v>
      </c>
      <c r="H68" t="s">
        <v>19</v>
      </c>
      <c r="J68" t="s">
        <v>26</v>
      </c>
      <c r="M68" t="s">
        <v>21</v>
      </c>
      <c r="N68" t="str" cm="1">
        <f t="array" ref="N68">INDEX(PlanBillTable!$D$1:$D$11,SUMPRODUCT((PlanBillTable!$A$1:$A$11=a!B68)*(ROW(PlanBillTable!$A$1:$A$11))))</f>
        <v>部屋指定なし</v>
      </c>
      <c r="O68">
        <f t="shared" si="11"/>
        <v>54500</v>
      </c>
      <c r="P68" t="s">
        <v>16</v>
      </c>
      <c r="R68">
        <f t="shared" si="12"/>
        <v>4</v>
      </c>
      <c r="S68" cm="1">
        <f t="array" ref="S68">INDEX(WeekEndTable!$C$1:$C$36,SUMPRODUCT((WeekEndTable!$A$1:$A$36=C68)*(WeekEndTable!$B$1:$B$36=D68),ROW(WeekEndTable!$C$1:$C$36)))</f>
        <v>1</v>
      </c>
      <c r="T68">
        <f t="shared" si="13"/>
        <v>5</v>
      </c>
      <c r="U68">
        <f t="shared" si="14"/>
        <v>1</v>
      </c>
      <c r="V68">
        <f t="shared" si="15"/>
        <v>0</v>
      </c>
      <c r="W68">
        <f t="shared" si="16"/>
        <v>1</v>
      </c>
      <c r="X68">
        <f t="shared" si="17"/>
        <v>1</v>
      </c>
      <c r="Z68" cm="1">
        <f t="array" ref="Z68">INDEX(PlanBillTable!$B$1:$B$11,SUMPRODUCT((PlanBillTable!$A$1:$A$11=a!B68)*ROW(PlanBillTable!$A$1:$A$11)))</f>
        <v>10000</v>
      </c>
      <c r="AA68" cm="1">
        <f t="array" ref="AA68">INDEX(PlanBillTable!$C$1:$C$11,SUMPRODUCT((PlanBillTable!$A$1:$A$11=a!B68)*ROW(PlanBillTable!$A$1:$A$11)))</f>
        <v>12500</v>
      </c>
      <c r="AB68">
        <f t="shared" si="18"/>
        <v>40000</v>
      </c>
      <c r="AC68">
        <f t="shared" si="19"/>
        <v>12500</v>
      </c>
      <c r="AD68">
        <f t="shared" si="20"/>
        <v>2000</v>
      </c>
      <c r="AE68">
        <f t="shared" si="21"/>
        <v>54500</v>
      </c>
    </row>
    <row r="69" spans="1:31" x14ac:dyDescent="0.45">
      <c r="A69" t="s">
        <v>38</v>
      </c>
      <c r="B69" t="s">
        <v>42</v>
      </c>
      <c r="C69" t="s">
        <v>18</v>
      </c>
      <c r="D69">
        <v>1</v>
      </c>
      <c r="E69">
        <v>9</v>
      </c>
      <c r="F69" t="s">
        <v>19</v>
      </c>
      <c r="G69" t="s">
        <v>14</v>
      </c>
      <c r="H69" t="s">
        <v>19</v>
      </c>
      <c r="J69" t="s">
        <v>15</v>
      </c>
      <c r="M69" t="s">
        <v>14</v>
      </c>
      <c r="N69" t="str" cm="1">
        <f t="array" ref="N69">INDEX(PlanBillTable!$D$1:$D$11,SUMPRODUCT((PlanBillTable!$A$1:$A$11=a!B69)*(ROW(PlanBillTable!$A$1:$A$11))))</f>
        <v>プレミアムツイン</v>
      </c>
      <c r="O69">
        <f t="shared" si="11"/>
        <v>108000</v>
      </c>
      <c r="P69" t="s">
        <v>16</v>
      </c>
      <c r="R69">
        <f t="shared" si="12"/>
        <v>1</v>
      </c>
      <c r="S69" cm="1">
        <f t="array" ref="S69">INDEX(WeekEndTable!$C$1:$C$36,SUMPRODUCT((WeekEndTable!$A$1:$A$36=C69)*(WeekEndTable!$B$1:$B$36=D69),ROW(WeekEndTable!$C$1:$C$36)))</f>
        <v>0</v>
      </c>
      <c r="T69">
        <f t="shared" si="13"/>
        <v>1</v>
      </c>
      <c r="U69">
        <f t="shared" si="14"/>
        <v>9</v>
      </c>
      <c r="V69">
        <f t="shared" si="15"/>
        <v>1</v>
      </c>
      <c r="W69">
        <f t="shared" si="16"/>
        <v>0</v>
      </c>
      <c r="X69">
        <f t="shared" si="17"/>
        <v>1</v>
      </c>
      <c r="Z69" cm="1">
        <f t="array" ref="Z69">INDEX(PlanBillTable!$B$1:$B$11,SUMPRODUCT((PlanBillTable!$A$1:$A$11=a!B69)*ROW(PlanBillTable!$A$1:$A$11)))</f>
        <v>10000</v>
      </c>
      <c r="AA69" cm="1">
        <f t="array" ref="AA69">INDEX(PlanBillTable!$C$1:$C$11,SUMPRODUCT((PlanBillTable!$A$1:$A$11=a!B69)*ROW(PlanBillTable!$A$1:$A$11)))</f>
        <v>12500</v>
      </c>
      <c r="AB69">
        <f t="shared" si="18"/>
        <v>90000</v>
      </c>
      <c r="AC69">
        <f t="shared" si="19"/>
        <v>0</v>
      </c>
      <c r="AD69">
        <f t="shared" si="20"/>
        <v>18000</v>
      </c>
      <c r="AE69">
        <f t="shared" si="21"/>
        <v>108000</v>
      </c>
    </row>
    <row r="70" spans="1:31" x14ac:dyDescent="0.45">
      <c r="A70" t="s">
        <v>38</v>
      </c>
      <c r="B70" t="s">
        <v>43</v>
      </c>
      <c r="C70" t="s">
        <v>39</v>
      </c>
      <c r="D70">
        <v>1</v>
      </c>
      <c r="E70">
        <v>2</v>
      </c>
      <c r="F70" t="s">
        <v>14</v>
      </c>
      <c r="G70" t="s">
        <v>14</v>
      </c>
      <c r="H70" t="s">
        <v>19</v>
      </c>
      <c r="J70" t="s">
        <v>15</v>
      </c>
      <c r="M70" t="s">
        <v>14</v>
      </c>
      <c r="N70" t="str" cm="1">
        <f t="array" ref="N70">INDEX(PlanBillTable!$D$1:$D$11,SUMPRODUCT((PlanBillTable!$A$1:$A$11=a!B70)*(ROW(PlanBillTable!$A$1:$A$11))))</f>
        <v>シングル</v>
      </c>
      <c r="O70">
        <f t="shared" si="11"/>
        <v>15750</v>
      </c>
      <c r="P70" t="s">
        <v>16</v>
      </c>
      <c r="R70">
        <f t="shared" si="12"/>
        <v>0</v>
      </c>
      <c r="S70" cm="1">
        <f t="array" ref="S70">INDEX(WeekEndTable!$C$1:$C$36,SUMPRODUCT((WeekEndTable!$A$1:$A$36=C70)*(WeekEndTable!$B$1:$B$36=D70),ROW(WeekEndTable!$C$1:$C$36)))</f>
        <v>1</v>
      </c>
      <c r="T70">
        <f t="shared" si="13"/>
        <v>1</v>
      </c>
      <c r="U70">
        <f t="shared" si="14"/>
        <v>2</v>
      </c>
      <c r="V70">
        <f t="shared" si="15"/>
        <v>0</v>
      </c>
      <c r="W70">
        <f t="shared" si="16"/>
        <v>0</v>
      </c>
      <c r="X70">
        <f t="shared" si="17"/>
        <v>1</v>
      </c>
      <c r="Z70" cm="1">
        <f t="array" ref="Z70">INDEX(PlanBillTable!$B$1:$B$11,SUMPRODUCT((PlanBillTable!$A$1:$A$11=a!B70)*ROW(PlanBillTable!$A$1:$A$11)))</f>
        <v>5500</v>
      </c>
      <c r="AA70" cm="1">
        <f t="array" ref="AA70">INDEX(PlanBillTable!$C$1:$C$11,SUMPRODUCT((PlanBillTable!$A$1:$A$11=a!B70)*ROW(PlanBillTable!$A$1:$A$11)))</f>
        <v>6875</v>
      </c>
      <c r="AB70">
        <f t="shared" si="18"/>
        <v>0</v>
      </c>
      <c r="AC70">
        <f t="shared" si="19"/>
        <v>13750</v>
      </c>
      <c r="AD70">
        <f t="shared" si="20"/>
        <v>2000</v>
      </c>
      <c r="AE70">
        <f t="shared" si="21"/>
        <v>15750</v>
      </c>
    </row>
    <row r="71" spans="1:31" x14ac:dyDescent="0.45">
      <c r="A71" t="s">
        <v>38</v>
      </c>
      <c r="B71" t="s">
        <v>45</v>
      </c>
      <c r="C71" t="s">
        <v>25</v>
      </c>
      <c r="D71">
        <v>9</v>
      </c>
      <c r="E71">
        <v>1</v>
      </c>
      <c r="F71" t="s">
        <v>19</v>
      </c>
      <c r="G71" t="s">
        <v>14</v>
      </c>
      <c r="H71" t="s">
        <v>14</v>
      </c>
      <c r="J71" t="s">
        <v>20</v>
      </c>
      <c r="M71" t="s">
        <v>14</v>
      </c>
      <c r="N71" t="str" cm="1">
        <f t="array" ref="N71">INDEX(PlanBillTable!$D$1:$D$11,SUMPRODUCT((PlanBillTable!$A$1:$A$11=a!B71)*(ROW(PlanBillTable!$A$1:$A$11))))</f>
        <v>部屋指定なし</v>
      </c>
      <c r="O71">
        <f t="shared" si="11"/>
        <v>66000</v>
      </c>
      <c r="P71" t="s">
        <v>27</v>
      </c>
      <c r="R71">
        <f t="shared" si="12"/>
        <v>7</v>
      </c>
      <c r="S71" cm="1">
        <f t="array" ref="S71">INDEX(WeekEndTable!$C$1:$C$36,SUMPRODUCT((WeekEndTable!$A$1:$A$36=C71)*(WeekEndTable!$B$1:$B$36=D71),ROW(WeekEndTable!$C$1:$C$36)))</f>
        <v>2</v>
      </c>
      <c r="T71">
        <f t="shared" si="13"/>
        <v>9</v>
      </c>
      <c r="U71">
        <f t="shared" si="14"/>
        <v>1</v>
      </c>
      <c r="V71">
        <f t="shared" si="15"/>
        <v>1</v>
      </c>
      <c r="W71">
        <f t="shared" si="16"/>
        <v>0</v>
      </c>
      <c r="X71">
        <f t="shared" si="17"/>
        <v>0</v>
      </c>
      <c r="Z71" cm="1">
        <f t="array" ref="Z71">INDEX(PlanBillTable!$B$1:$B$11,SUMPRODUCT((PlanBillTable!$A$1:$A$11=a!B71)*ROW(PlanBillTable!$A$1:$A$11)))</f>
        <v>6000</v>
      </c>
      <c r="AA71" cm="1">
        <f t="array" ref="AA71">INDEX(PlanBillTable!$C$1:$C$11,SUMPRODUCT((PlanBillTable!$A$1:$A$11=a!B71)*ROW(PlanBillTable!$A$1:$A$11)))</f>
        <v>7500</v>
      </c>
      <c r="AB71">
        <f t="shared" si="18"/>
        <v>42000</v>
      </c>
      <c r="AC71">
        <f t="shared" si="19"/>
        <v>15000</v>
      </c>
      <c r="AD71">
        <f t="shared" si="20"/>
        <v>9000</v>
      </c>
      <c r="AE71">
        <f t="shared" si="21"/>
        <v>66000</v>
      </c>
    </row>
    <row r="72" spans="1:31" x14ac:dyDescent="0.45">
      <c r="A72" t="s">
        <v>38</v>
      </c>
      <c r="B72" t="s">
        <v>42</v>
      </c>
      <c r="C72" t="s">
        <v>34</v>
      </c>
      <c r="D72">
        <v>9</v>
      </c>
      <c r="E72">
        <v>9</v>
      </c>
      <c r="F72" t="s">
        <v>14</v>
      </c>
      <c r="G72" t="s">
        <v>14</v>
      </c>
      <c r="H72" t="s">
        <v>14</v>
      </c>
      <c r="J72" t="s">
        <v>15</v>
      </c>
      <c r="M72" t="s">
        <v>14</v>
      </c>
      <c r="N72" t="str" cm="1">
        <f t="array" ref="N72">INDEX(PlanBillTable!$D$1:$D$11,SUMPRODUCT((PlanBillTable!$A$1:$A$11=a!B72)*(ROW(PlanBillTable!$A$1:$A$11))))</f>
        <v>プレミアムツイン</v>
      </c>
      <c r="O72">
        <f t="shared" si="11"/>
        <v>877500</v>
      </c>
      <c r="P72" t="s">
        <v>27</v>
      </c>
      <c r="R72">
        <f t="shared" si="12"/>
        <v>6</v>
      </c>
      <c r="S72" cm="1">
        <f t="array" ref="S72">INDEX(WeekEndTable!$C$1:$C$36,SUMPRODUCT((WeekEndTable!$A$1:$A$36=C72)*(WeekEndTable!$B$1:$B$36=D72),ROW(WeekEndTable!$C$1:$C$36)))</f>
        <v>3</v>
      </c>
      <c r="T72">
        <f t="shared" si="13"/>
        <v>9</v>
      </c>
      <c r="U72">
        <f t="shared" si="14"/>
        <v>9</v>
      </c>
      <c r="V72">
        <f t="shared" si="15"/>
        <v>0</v>
      </c>
      <c r="W72">
        <f t="shared" si="16"/>
        <v>0</v>
      </c>
      <c r="X72">
        <f t="shared" si="17"/>
        <v>0</v>
      </c>
      <c r="Z72" cm="1">
        <f t="array" ref="Z72">INDEX(PlanBillTable!$B$1:$B$11,SUMPRODUCT((PlanBillTable!$A$1:$A$11=a!B72)*ROW(PlanBillTable!$A$1:$A$11)))</f>
        <v>10000</v>
      </c>
      <c r="AA72" cm="1">
        <f t="array" ref="AA72">INDEX(PlanBillTable!$C$1:$C$11,SUMPRODUCT((PlanBillTable!$A$1:$A$11=a!B72)*ROW(PlanBillTable!$A$1:$A$11)))</f>
        <v>12500</v>
      </c>
      <c r="AB72">
        <f t="shared" si="18"/>
        <v>540000</v>
      </c>
      <c r="AC72">
        <f t="shared" si="19"/>
        <v>337500</v>
      </c>
      <c r="AD72">
        <f t="shared" si="20"/>
        <v>0</v>
      </c>
      <c r="AE72">
        <f t="shared" si="21"/>
        <v>877500</v>
      </c>
    </row>
    <row r="73" spans="1:31" x14ac:dyDescent="0.45">
      <c r="A73" t="s">
        <v>38</v>
      </c>
      <c r="B73" t="s">
        <v>44</v>
      </c>
      <c r="C73" t="s">
        <v>18</v>
      </c>
      <c r="D73">
        <v>1</v>
      </c>
      <c r="E73">
        <v>2</v>
      </c>
      <c r="F73" t="s">
        <v>19</v>
      </c>
      <c r="G73" t="s">
        <v>19</v>
      </c>
      <c r="H73" t="s">
        <v>14</v>
      </c>
      <c r="J73" t="s">
        <v>26</v>
      </c>
      <c r="M73" t="s">
        <v>21</v>
      </c>
      <c r="N73" t="str" cm="1">
        <f t="array" ref="N73">INDEX(PlanBillTable!$D$1:$D$11,SUMPRODUCT((PlanBillTable!$A$1:$A$11=a!B73)*(ROW(PlanBillTable!$A$1:$A$11))))</f>
        <v>シングル</v>
      </c>
      <c r="O73">
        <f t="shared" si="11"/>
        <v>19000</v>
      </c>
      <c r="P73" t="s">
        <v>27</v>
      </c>
      <c r="R73">
        <f t="shared" si="12"/>
        <v>1</v>
      </c>
      <c r="S73" cm="1">
        <f t="array" ref="S73">INDEX(WeekEndTable!$C$1:$C$36,SUMPRODUCT((WeekEndTable!$A$1:$A$36=C73)*(WeekEndTable!$B$1:$B$36=D73),ROW(WeekEndTable!$C$1:$C$36)))</f>
        <v>0</v>
      </c>
      <c r="T73">
        <f t="shared" si="13"/>
        <v>1</v>
      </c>
      <c r="U73">
        <f t="shared" si="14"/>
        <v>2</v>
      </c>
      <c r="V73">
        <f t="shared" si="15"/>
        <v>1</v>
      </c>
      <c r="W73">
        <f t="shared" si="16"/>
        <v>1</v>
      </c>
      <c r="X73">
        <f t="shared" si="17"/>
        <v>0</v>
      </c>
      <c r="Z73" cm="1">
        <f t="array" ref="Z73">INDEX(PlanBillTable!$B$1:$B$11,SUMPRODUCT((PlanBillTable!$A$1:$A$11=a!B73)*ROW(PlanBillTable!$A$1:$A$11)))</f>
        <v>7500</v>
      </c>
      <c r="AA73" cm="1">
        <f t="array" ref="AA73">INDEX(PlanBillTable!$C$1:$C$11,SUMPRODUCT((PlanBillTable!$A$1:$A$11=a!B73)*ROW(PlanBillTable!$A$1:$A$11)))</f>
        <v>9375</v>
      </c>
      <c r="AB73">
        <f t="shared" si="18"/>
        <v>15000</v>
      </c>
      <c r="AC73">
        <f t="shared" si="19"/>
        <v>0</v>
      </c>
      <c r="AD73">
        <f t="shared" si="20"/>
        <v>4000</v>
      </c>
      <c r="AE73">
        <f t="shared" si="21"/>
        <v>19000</v>
      </c>
    </row>
    <row r="74" spans="1:31" x14ac:dyDescent="0.45">
      <c r="A74" t="s">
        <v>38</v>
      </c>
      <c r="B74" t="s">
        <v>41</v>
      </c>
      <c r="C74" t="s">
        <v>30</v>
      </c>
      <c r="D74">
        <v>3</v>
      </c>
      <c r="E74">
        <v>6</v>
      </c>
      <c r="F74" t="s">
        <v>14</v>
      </c>
      <c r="G74" t="s">
        <v>14</v>
      </c>
      <c r="H74" t="s">
        <v>19</v>
      </c>
      <c r="J74" t="s">
        <v>26</v>
      </c>
      <c r="M74" t="s">
        <v>14</v>
      </c>
      <c r="N74" t="str" cm="1">
        <f t="array" ref="N74">INDEX(PlanBillTable!$D$1:$D$11,SUMPRODUCT((PlanBillTable!$A$1:$A$11=a!B74)*(ROW(PlanBillTable!$A$1:$A$11))))</f>
        <v>部屋指定なし</v>
      </c>
      <c r="O74">
        <f t="shared" si="11"/>
        <v>181500</v>
      </c>
      <c r="P74" t="s">
        <v>27</v>
      </c>
      <c r="R74">
        <f t="shared" si="12"/>
        <v>2</v>
      </c>
      <c r="S74" cm="1">
        <f t="array" ref="S74">INDEX(WeekEndTable!$C$1:$C$36,SUMPRODUCT((WeekEndTable!$A$1:$A$36=C74)*(WeekEndTable!$B$1:$B$36=D74),ROW(WeekEndTable!$C$1:$C$36)))</f>
        <v>1</v>
      </c>
      <c r="T74">
        <f t="shared" si="13"/>
        <v>3</v>
      </c>
      <c r="U74">
        <f t="shared" si="14"/>
        <v>6</v>
      </c>
      <c r="V74">
        <f t="shared" si="15"/>
        <v>0</v>
      </c>
      <c r="W74">
        <f t="shared" si="16"/>
        <v>0</v>
      </c>
      <c r="X74">
        <f t="shared" si="17"/>
        <v>1</v>
      </c>
      <c r="Z74" cm="1">
        <f t="array" ref="Z74">INDEX(PlanBillTable!$B$1:$B$11,SUMPRODUCT((PlanBillTable!$A$1:$A$11=a!B74)*ROW(PlanBillTable!$A$1:$A$11)))</f>
        <v>9000</v>
      </c>
      <c r="AA74" cm="1">
        <f t="array" ref="AA74">INDEX(PlanBillTable!$C$1:$C$11,SUMPRODUCT((PlanBillTable!$A$1:$A$11=a!B74)*ROW(PlanBillTable!$A$1:$A$11)))</f>
        <v>11250</v>
      </c>
      <c r="AB74">
        <f t="shared" si="18"/>
        <v>108000</v>
      </c>
      <c r="AC74">
        <f t="shared" si="19"/>
        <v>67500</v>
      </c>
      <c r="AD74">
        <f t="shared" si="20"/>
        <v>6000</v>
      </c>
      <c r="AE74">
        <f t="shared" si="21"/>
        <v>181500</v>
      </c>
    </row>
    <row r="75" spans="1:31" x14ac:dyDescent="0.45">
      <c r="A75" t="s">
        <v>38</v>
      </c>
      <c r="B75" t="s">
        <v>32</v>
      </c>
      <c r="C75" t="s">
        <v>37</v>
      </c>
      <c r="D75">
        <v>1</v>
      </c>
      <c r="E75">
        <v>1</v>
      </c>
      <c r="F75" t="s">
        <v>14</v>
      </c>
      <c r="G75" t="s">
        <v>19</v>
      </c>
      <c r="H75" t="s">
        <v>14</v>
      </c>
      <c r="J75" t="s">
        <v>15</v>
      </c>
      <c r="M75" t="s">
        <v>21</v>
      </c>
      <c r="N75" t="str" cm="1">
        <f t="array" ref="N75">INDEX(PlanBillTable!$D$1:$D$11,SUMPRODUCT((PlanBillTable!$A$1:$A$11=a!B75)*(ROW(PlanBillTable!$A$1:$A$11))))</f>
        <v>部屋指定なし</v>
      </c>
      <c r="O75">
        <f t="shared" si="11"/>
        <v>12250</v>
      </c>
      <c r="P75" t="s">
        <v>22</v>
      </c>
      <c r="R75">
        <f t="shared" si="12"/>
        <v>0</v>
      </c>
      <c r="S75" cm="1">
        <f t="array" ref="S75">INDEX(WeekEndTable!$C$1:$C$36,SUMPRODUCT((WeekEndTable!$A$1:$A$36=C75)*(WeekEndTable!$B$1:$B$36=D75),ROW(WeekEndTable!$C$1:$C$36)))</f>
        <v>1</v>
      </c>
      <c r="T75">
        <f t="shared" si="13"/>
        <v>1</v>
      </c>
      <c r="U75">
        <f t="shared" si="14"/>
        <v>1</v>
      </c>
      <c r="V75">
        <f t="shared" si="15"/>
        <v>0</v>
      </c>
      <c r="W75">
        <f t="shared" si="16"/>
        <v>1</v>
      </c>
      <c r="X75">
        <f t="shared" si="17"/>
        <v>0</v>
      </c>
      <c r="Z75" cm="1">
        <f t="array" ref="Z75">INDEX(PlanBillTable!$B$1:$B$11,SUMPRODUCT((PlanBillTable!$A$1:$A$11=a!B75)*ROW(PlanBillTable!$A$1:$A$11)))</f>
        <v>9000</v>
      </c>
      <c r="AA75" cm="1">
        <f t="array" ref="AA75">INDEX(PlanBillTable!$C$1:$C$11,SUMPRODUCT((PlanBillTable!$A$1:$A$11=a!B75)*ROW(PlanBillTable!$A$1:$A$11)))</f>
        <v>11250</v>
      </c>
      <c r="AB75">
        <f t="shared" si="18"/>
        <v>0</v>
      </c>
      <c r="AC75">
        <f t="shared" si="19"/>
        <v>11250</v>
      </c>
      <c r="AD75">
        <f t="shared" si="20"/>
        <v>1000</v>
      </c>
      <c r="AE75">
        <f t="shared" si="21"/>
        <v>12250</v>
      </c>
    </row>
    <row r="76" spans="1:31" x14ac:dyDescent="0.45">
      <c r="A76" t="s">
        <v>38</v>
      </c>
      <c r="B76" t="s">
        <v>12</v>
      </c>
      <c r="C76" t="s">
        <v>37</v>
      </c>
      <c r="D76">
        <v>1</v>
      </c>
      <c r="E76">
        <v>1</v>
      </c>
      <c r="F76" t="s">
        <v>14</v>
      </c>
      <c r="G76" t="s">
        <v>19</v>
      </c>
      <c r="H76" t="s">
        <v>14</v>
      </c>
      <c r="J76" t="s">
        <v>20</v>
      </c>
      <c r="M76" t="s">
        <v>14</v>
      </c>
      <c r="N76" t="str" cm="1">
        <f t="array" ref="N76">INDEX(PlanBillTable!$D$1:$D$11,SUMPRODUCT((PlanBillTable!$A$1:$A$11=a!B76)*(ROW(PlanBillTable!$A$1:$A$11))))</f>
        <v>スタンダードツイン</v>
      </c>
      <c r="O76">
        <f t="shared" si="11"/>
        <v>9750</v>
      </c>
      <c r="P76" t="s">
        <v>22</v>
      </c>
      <c r="R76">
        <f t="shared" si="12"/>
        <v>0</v>
      </c>
      <c r="S76" cm="1">
        <f t="array" ref="S76">INDEX(WeekEndTable!$C$1:$C$36,SUMPRODUCT((WeekEndTable!$A$1:$A$36=C76)*(WeekEndTable!$B$1:$B$36=D76),ROW(WeekEndTable!$C$1:$C$36)))</f>
        <v>1</v>
      </c>
      <c r="T76">
        <f t="shared" si="13"/>
        <v>1</v>
      </c>
      <c r="U76">
        <f t="shared" si="14"/>
        <v>1</v>
      </c>
      <c r="V76">
        <f t="shared" si="15"/>
        <v>0</v>
      </c>
      <c r="W76">
        <f t="shared" si="16"/>
        <v>1</v>
      </c>
      <c r="X76">
        <f t="shared" si="17"/>
        <v>0</v>
      </c>
      <c r="Z76" cm="1">
        <f t="array" ref="Z76">INDEX(PlanBillTable!$B$1:$B$11,SUMPRODUCT((PlanBillTable!$A$1:$A$11=a!B76)*ROW(PlanBillTable!$A$1:$A$11)))</f>
        <v>7000</v>
      </c>
      <c r="AA76" cm="1">
        <f t="array" ref="AA76">INDEX(PlanBillTable!$C$1:$C$11,SUMPRODUCT((PlanBillTable!$A$1:$A$11=a!B76)*ROW(PlanBillTable!$A$1:$A$11)))</f>
        <v>8750</v>
      </c>
      <c r="AB76">
        <f t="shared" si="18"/>
        <v>0</v>
      </c>
      <c r="AC76">
        <f t="shared" si="19"/>
        <v>8750</v>
      </c>
      <c r="AD76">
        <f t="shared" si="20"/>
        <v>1000</v>
      </c>
      <c r="AE76">
        <f t="shared" si="21"/>
        <v>9750</v>
      </c>
    </row>
    <row r="77" spans="1:31" x14ac:dyDescent="0.45">
      <c r="A77" t="s">
        <v>38</v>
      </c>
      <c r="B77" t="s">
        <v>29</v>
      </c>
      <c r="C77" t="s">
        <v>25</v>
      </c>
      <c r="D77">
        <v>2</v>
      </c>
      <c r="E77">
        <v>2</v>
      </c>
      <c r="F77" t="s">
        <v>14</v>
      </c>
      <c r="G77" t="s">
        <v>19</v>
      </c>
      <c r="H77" t="s">
        <v>19</v>
      </c>
      <c r="J77" t="s">
        <v>20</v>
      </c>
      <c r="M77" t="s">
        <v>14</v>
      </c>
      <c r="N77" t="str" cm="1">
        <f t="array" ref="N77">INDEX(PlanBillTable!$D$1:$D$11,SUMPRODUCT((PlanBillTable!$A$1:$A$11=a!B77)*(ROW(PlanBillTable!$A$1:$A$11))))</f>
        <v>プレミアムツイン</v>
      </c>
      <c r="O77">
        <f t="shared" si="11"/>
        <v>36000</v>
      </c>
      <c r="P77" t="s">
        <v>22</v>
      </c>
      <c r="R77">
        <f t="shared" si="12"/>
        <v>2</v>
      </c>
      <c r="S77" cm="1">
        <f t="array" ref="S77">INDEX(WeekEndTable!$C$1:$C$36,SUMPRODUCT((WeekEndTable!$A$1:$A$36=C77)*(WeekEndTable!$B$1:$B$36=D77),ROW(WeekEndTable!$C$1:$C$36)))</f>
        <v>0</v>
      </c>
      <c r="T77">
        <f t="shared" si="13"/>
        <v>2</v>
      </c>
      <c r="U77">
        <f t="shared" si="14"/>
        <v>2</v>
      </c>
      <c r="V77">
        <f t="shared" si="15"/>
        <v>0</v>
      </c>
      <c r="W77">
        <f t="shared" si="16"/>
        <v>1</v>
      </c>
      <c r="X77">
        <f t="shared" si="17"/>
        <v>1</v>
      </c>
      <c r="Z77" cm="1">
        <f t="array" ref="Z77">INDEX(PlanBillTable!$B$1:$B$11,SUMPRODUCT((PlanBillTable!$A$1:$A$11=a!B77)*ROW(PlanBillTable!$A$1:$A$11)))</f>
        <v>8000</v>
      </c>
      <c r="AA77" cm="1">
        <f t="array" ref="AA77">INDEX(PlanBillTable!$C$1:$C$11,SUMPRODUCT((PlanBillTable!$A$1:$A$11=a!B77)*ROW(PlanBillTable!$A$1:$A$11)))</f>
        <v>10000</v>
      </c>
      <c r="AB77">
        <f t="shared" si="18"/>
        <v>32000</v>
      </c>
      <c r="AC77">
        <f t="shared" si="19"/>
        <v>0</v>
      </c>
      <c r="AD77">
        <f t="shared" si="20"/>
        <v>4000</v>
      </c>
      <c r="AE77">
        <f t="shared" si="21"/>
        <v>36000</v>
      </c>
    </row>
    <row r="78" spans="1:31" x14ac:dyDescent="0.45">
      <c r="A78" t="s">
        <v>38</v>
      </c>
      <c r="B78" t="s">
        <v>24</v>
      </c>
      <c r="C78" t="s">
        <v>13</v>
      </c>
      <c r="D78">
        <v>1</v>
      </c>
      <c r="E78">
        <v>4</v>
      </c>
      <c r="F78" t="s">
        <v>19</v>
      </c>
      <c r="G78" t="s">
        <v>19</v>
      </c>
      <c r="H78" t="s">
        <v>19</v>
      </c>
      <c r="J78" t="s">
        <v>20</v>
      </c>
      <c r="M78" t="s">
        <v>14</v>
      </c>
      <c r="N78" t="str" cm="1">
        <f t="array" ref="N78">INDEX(PlanBillTable!$D$1:$D$11,SUMPRODUCT((PlanBillTable!$A$1:$A$11=a!B78)*(ROW(PlanBillTable!$A$1:$A$11))))</f>
        <v>部屋指定なし</v>
      </c>
      <c r="O78">
        <f t="shared" si="11"/>
        <v>46000</v>
      </c>
      <c r="P78" t="s">
        <v>22</v>
      </c>
      <c r="R78">
        <f t="shared" si="12"/>
        <v>1</v>
      </c>
      <c r="S78" cm="1">
        <f t="array" ref="S78">INDEX(WeekEndTable!$C$1:$C$36,SUMPRODUCT((WeekEndTable!$A$1:$A$36=C78)*(WeekEndTable!$B$1:$B$36=D78),ROW(WeekEndTable!$C$1:$C$36)))</f>
        <v>0</v>
      </c>
      <c r="T78">
        <f t="shared" si="13"/>
        <v>1</v>
      </c>
      <c r="U78">
        <f t="shared" si="14"/>
        <v>4</v>
      </c>
      <c r="V78">
        <f t="shared" si="15"/>
        <v>1</v>
      </c>
      <c r="W78">
        <f t="shared" si="16"/>
        <v>1</v>
      </c>
      <c r="X78">
        <f t="shared" si="17"/>
        <v>1</v>
      </c>
      <c r="Z78" cm="1">
        <f t="array" ref="Z78">INDEX(PlanBillTable!$B$1:$B$11,SUMPRODUCT((PlanBillTable!$A$1:$A$11=a!B78)*ROW(PlanBillTable!$A$1:$A$11)))</f>
        <v>8500</v>
      </c>
      <c r="AA78" cm="1">
        <f t="array" ref="AA78">INDEX(PlanBillTable!$C$1:$C$11,SUMPRODUCT((PlanBillTable!$A$1:$A$11=a!B78)*ROW(PlanBillTable!$A$1:$A$11)))</f>
        <v>10625</v>
      </c>
      <c r="AB78">
        <f t="shared" si="18"/>
        <v>34000</v>
      </c>
      <c r="AC78">
        <f t="shared" si="19"/>
        <v>0</v>
      </c>
      <c r="AD78">
        <f t="shared" si="20"/>
        <v>12000</v>
      </c>
      <c r="AE78">
        <f t="shared" si="21"/>
        <v>46000</v>
      </c>
    </row>
    <row r="79" spans="1:31" x14ac:dyDescent="0.45">
      <c r="A79" t="s">
        <v>40</v>
      </c>
      <c r="B79" t="s">
        <v>45</v>
      </c>
      <c r="C79" t="s">
        <v>37</v>
      </c>
      <c r="D79">
        <v>9</v>
      </c>
      <c r="E79">
        <v>1</v>
      </c>
      <c r="F79" t="s">
        <v>14</v>
      </c>
      <c r="G79" t="s">
        <v>19</v>
      </c>
      <c r="H79" t="s">
        <v>14</v>
      </c>
      <c r="J79" t="s">
        <v>26</v>
      </c>
      <c r="M79" t="s">
        <v>14</v>
      </c>
      <c r="N79" t="str" cm="1">
        <f t="array" ref="N79">INDEX(PlanBillTable!$D$1:$D$11,SUMPRODUCT((PlanBillTable!$A$1:$A$11=a!B79)*(ROW(PlanBillTable!$A$1:$A$11))))</f>
        <v>部屋指定なし</v>
      </c>
      <c r="O79">
        <f t="shared" si="11"/>
        <v>61000</v>
      </c>
      <c r="P79" t="s">
        <v>16</v>
      </c>
      <c r="R79">
        <f t="shared" si="12"/>
        <v>5</v>
      </c>
      <c r="S79" cm="1">
        <f t="array" ref="S79">INDEX(WeekEndTable!$C$1:$C$36,SUMPRODUCT((WeekEndTable!$A$1:$A$36=C79)*(WeekEndTable!$B$1:$B$36=D79),ROW(WeekEndTable!$C$1:$C$36)))</f>
        <v>4</v>
      </c>
      <c r="T79">
        <f t="shared" si="13"/>
        <v>9</v>
      </c>
      <c r="U79">
        <f t="shared" si="14"/>
        <v>1</v>
      </c>
      <c r="V79">
        <f t="shared" si="15"/>
        <v>0</v>
      </c>
      <c r="W79">
        <f t="shared" si="16"/>
        <v>1</v>
      </c>
      <c r="X79">
        <f t="shared" si="17"/>
        <v>0</v>
      </c>
      <c r="Z79" cm="1">
        <f t="array" ref="Z79">INDEX(PlanBillTable!$B$1:$B$11,SUMPRODUCT((PlanBillTable!$A$1:$A$11=a!B79)*ROW(PlanBillTable!$A$1:$A$11)))</f>
        <v>6000</v>
      </c>
      <c r="AA79" cm="1">
        <f t="array" ref="AA79">INDEX(PlanBillTable!$C$1:$C$11,SUMPRODUCT((PlanBillTable!$A$1:$A$11=a!B79)*ROW(PlanBillTable!$A$1:$A$11)))</f>
        <v>7500</v>
      </c>
      <c r="AB79">
        <f t="shared" si="18"/>
        <v>30000</v>
      </c>
      <c r="AC79">
        <f t="shared" si="19"/>
        <v>30000</v>
      </c>
      <c r="AD79">
        <f t="shared" si="20"/>
        <v>1000</v>
      </c>
      <c r="AE79">
        <f t="shared" si="21"/>
        <v>61000</v>
      </c>
    </row>
    <row r="80" spans="1:31" x14ac:dyDescent="0.45">
      <c r="A80" t="s">
        <v>40</v>
      </c>
      <c r="B80" t="s">
        <v>24</v>
      </c>
      <c r="C80" t="s">
        <v>39</v>
      </c>
      <c r="D80">
        <v>3</v>
      </c>
      <c r="E80">
        <v>1</v>
      </c>
      <c r="F80" t="s">
        <v>19</v>
      </c>
      <c r="G80" t="s">
        <v>19</v>
      </c>
      <c r="H80" t="s">
        <v>14</v>
      </c>
      <c r="J80" t="s">
        <v>15</v>
      </c>
      <c r="M80" t="s">
        <v>21</v>
      </c>
      <c r="N80" t="str" cm="1">
        <f t="array" ref="N80">INDEX(PlanBillTable!$D$1:$D$11,SUMPRODUCT((PlanBillTable!$A$1:$A$11=a!B80)*(ROW(PlanBillTable!$A$1:$A$11))))</f>
        <v>部屋指定なし</v>
      </c>
      <c r="O80">
        <f t="shared" si="11"/>
        <v>31625</v>
      </c>
      <c r="P80" t="s">
        <v>16</v>
      </c>
      <c r="R80">
        <f t="shared" si="12"/>
        <v>2</v>
      </c>
      <c r="S80" cm="1">
        <f t="array" ref="S80">INDEX(WeekEndTable!$C$1:$C$36,SUMPRODUCT((WeekEndTable!$A$1:$A$36=C80)*(WeekEndTable!$B$1:$B$36=D80),ROW(WeekEndTable!$C$1:$C$36)))</f>
        <v>1</v>
      </c>
      <c r="T80">
        <f t="shared" si="13"/>
        <v>3</v>
      </c>
      <c r="U80">
        <f t="shared" si="14"/>
        <v>1</v>
      </c>
      <c r="V80">
        <f t="shared" si="15"/>
        <v>1</v>
      </c>
      <c r="W80">
        <f t="shared" si="16"/>
        <v>1</v>
      </c>
      <c r="X80">
        <f t="shared" si="17"/>
        <v>0</v>
      </c>
      <c r="Z80" cm="1">
        <f t="array" ref="Z80">INDEX(PlanBillTable!$B$1:$B$11,SUMPRODUCT((PlanBillTable!$A$1:$A$11=a!B80)*ROW(PlanBillTable!$A$1:$A$11)))</f>
        <v>8500</v>
      </c>
      <c r="AA80" cm="1">
        <f t="array" ref="AA80">INDEX(PlanBillTable!$C$1:$C$11,SUMPRODUCT((PlanBillTable!$A$1:$A$11=a!B80)*ROW(PlanBillTable!$A$1:$A$11)))</f>
        <v>10625</v>
      </c>
      <c r="AB80">
        <f t="shared" si="18"/>
        <v>17000</v>
      </c>
      <c r="AC80">
        <f t="shared" si="19"/>
        <v>10625</v>
      </c>
      <c r="AD80">
        <f t="shared" si="20"/>
        <v>4000</v>
      </c>
      <c r="AE80">
        <f t="shared" si="21"/>
        <v>31625</v>
      </c>
    </row>
    <row r="81" spans="1:31" x14ac:dyDescent="0.45">
      <c r="A81" t="s">
        <v>40</v>
      </c>
      <c r="B81" t="s">
        <v>24</v>
      </c>
      <c r="C81" t="s">
        <v>18</v>
      </c>
      <c r="D81">
        <v>3</v>
      </c>
      <c r="E81">
        <v>4</v>
      </c>
      <c r="F81" t="s">
        <v>14</v>
      </c>
      <c r="G81" t="s">
        <v>14</v>
      </c>
      <c r="H81" t="s">
        <v>19</v>
      </c>
      <c r="J81" t="s">
        <v>15</v>
      </c>
      <c r="M81" t="s">
        <v>21</v>
      </c>
      <c r="N81" t="str" cm="1">
        <f t="array" ref="N81">INDEX(PlanBillTable!$D$1:$D$11,SUMPRODUCT((PlanBillTable!$A$1:$A$11=a!B81)*(ROW(PlanBillTable!$A$1:$A$11))))</f>
        <v>部屋指定なし</v>
      </c>
      <c r="O81">
        <f t="shared" si="11"/>
        <v>106000</v>
      </c>
      <c r="P81" t="s">
        <v>16</v>
      </c>
      <c r="R81">
        <f t="shared" si="12"/>
        <v>3</v>
      </c>
      <c r="S81" cm="1">
        <f t="array" ref="S81">INDEX(WeekEndTable!$C$1:$C$36,SUMPRODUCT((WeekEndTable!$A$1:$A$36=C81)*(WeekEndTable!$B$1:$B$36=D81),ROW(WeekEndTable!$C$1:$C$36)))</f>
        <v>0</v>
      </c>
      <c r="T81">
        <f t="shared" si="13"/>
        <v>3</v>
      </c>
      <c r="U81">
        <f t="shared" si="14"/>
        <v>4</v>
      </c>
      <c r="V81">
        <f t="shared" si="15"/>
        <v>0</v>
      </c>
      <c r="W81">
        <f t="shared" si="16"/>
        <v>0</v>
      </c>
      <c r="X81">
        <f t="shared" si="17"/>
        <v>1</v>
      </c>
      <c r="Z81" cm="1">
        <f t="array" ref="Z81">INDEX(PlanBillTable!$B$1:$B$11,SUMPRODUCT((PlanBillTable!$A$1:$A$11=a!B81)*ROW(PlanBillTable!$A$1:$A$11)))</f>
        <v>8500</v>
      </c>
      <c r="AA81" cm="1">
        <f t="array" ref="AA81">INDEX(PlanBillTable!$C$1:$C$11,SUMPRODUCT((PlanBillTable!$A$1:$A$11=a!B81)*ROW(PlanBillTable!$A$1:$A$11)))</f>
        <v>10625</v>
      </c>
      <c r="AB81">
        <f t="shared" si="18"/>
        <v>102000</v>
      </c>
      <c r="AC81">
        <f t="shared" si="19"/>
        <v>0</v>
      </c>
      <c r="AD81">
        <f t="shared" si="20"/>
        <v>4000</v>
      </c>
      <c r="AE81">
        <f t="shared" si="21"/>
        <v>106000</v>
      </c>
    </row>
    <row r="82" spans="1:31" x14ac:dyDescent="0.45">
      <c r="A82" t="s">
        <v>40</v>
      </c>
      <c r="B82" t="s">
        <v>29</v>
      </c>
      <c r="C82" t="s">
        <v>37</v>
      </c>
      <c r="D82">
        <v>2</v>
      </c>
      <c r="E82">
        <v>2</v>
      </c>
      <c r="F82" t="s">
        <v>14</v>
      </c>
      <c r="G82" t="s">
        <v>14</v>
      </c>
      <c r="H82" t="s">
        <v>14</v>
      </c>
      <c r="J82" t="s">
        <v>26</v>
      </c>
      <c r="M82" t="s">
        <v>14</v>
      </c>
      <c r="N82" t="str" cm="1">
        <f t="array" ref="N82">INDEX(PlanBillTable!$D$1:$D$11,SUMPRODUCT((PlanBillTable!$A$1:$A$11=a!B82)*(ROW(PlanBillTable!$A$1:$A$11))))</f>
        <v>プレミアムツイン</v>
      </c>
      <c r="O82">
        <f t="shared" si="11"/>
        <v>40000</v>
      </c>
      <c r="P82" t="s">
        <v>27</v>
      </c>
      <c r="R82">
        <f t="shared" si="12"/>
        <v>0</v>
      </c>
      <c r="S82" cm="1">
        <f t="array" ref="S82">INDEX(WeekEndTable!$C$1:$C$36,SUMPRODUCT((WeekEndTable!$A$1:$A$36=C82)*(WeekEndTable!$B$1:$B$36=D82),ROW(WeekEndTable!$C$1:$C$36)))</f>
        <v>2</v>
      </c>
      <c r="T82">
        <f t="shared" si="13"/>
        <v>2</v>
      </c>
      <c r="U82">
        <f t="shared" si="14"/>
        <v>2</v>
      </c>
      <c r="V82">
        <f t="shared" si="15"/>
        <v>0</v>
      </c>
      <c r="W82">
        <f t="shared" si="16"/>
        <v>0</v>
      </c>
      <c r="X82">
        <f t="shared" si="17"/>
        <v>0</v>
      </c>
      <c r="Z82" cm="1">
        <f t="array" ref="Z82">INDEX(PlanBillTable!$B$1:$B$11,SUMPRODUCT((PlanBillTable!$A$1:$A$11=a!B82)*ROW(PlanBillTable!$A$1:$A$11)))</f>
        <v>8000</v>
      </c>
      <c r="AA82" cm="1">
        <f t="array" ref="AA82">INDEX(PlanBillTable!$C$1:$C$11,SUMPRODUCT((PlanBillTable!$A$1:$A$11=a!B82)*ROW(PlanBillTable!$A$1:$A$11)))</f>
        <v>10000</v>
      </c>
      <c r="AB82">
        <f t="shared" si="18"/>
        <v>0</v>
      </c>
      <c r="AC82">
        <f t="shared" si="19"/>
        <v>40000</v>
      </c>
      <c r="AD82">
        <f t="shared" si="20"/>
        <v>0</v>
      </c>
      <c r="AE82">
        <f t="shared" si="21"/>
        <v>40000</v>
      </c>
    </row>
    <row r="83" spans="1:31" x14ac:dyDescent="0.45">
      <c r="A83" t="s">
        <v>40</v>
      </c>
      <c r="B83" t="s">
        <v>32</v>
      </c>
      <c r="C83" t="s">
        <v>39</v>
      </c>
      <c r="D83">
        <v>1</v>
      </c>
      <c r="E83">
        <v>6</v>
      </c>
      <c r="F83" t="s">
        <v>19</v>
      </c>
      <c r="G83" t="s">
        <v>19</v>
      </c>
      <c r="H83" t="s">
        <v>19</v>
      </c>
      <c r="J83" t="s">
        <v>20</v>
      </c>
      <c r="M83" t="s">
        <v>14</v>
      </c>
      <c r="N83" t="str" cm="1">
        <f t="array" ref="N83">INDEX(PlanBillTable!$D$1:$D$11,SUMPRODUCT((PlanBillTable!$A$1:$A$11=a!B83)*(ROW(PlanBillTable!$A$1:$A$11))))</f>
        <v>部屋指定なし</v>
      </c>
      <c r="O83">
        <f t="shared" si="11"/>
        <v>85500</v>
      </c>
      <c r="P83" t="s">
        <v>22</v>
      </c>
      <c r="R83">
        <f t="shared" si="12"/>
        <v>0</v>
      </c>
      <c r="S83" cm="1">
        <f t="array" ref="S83">INDEX(WeekEndTable!$C$1:$C$36,SUMPRODUCT((WeekEndTable!$A$1:$A$36=C83)*(WeekEndTable!$B$1:$B$36=D83),ROW(WeekEndTable!$C$1:$C$36)))</f>
        <v>1</v>
      </c>
      <c r="T83">
        <f t="shared" si="13"/>
        <v>1</v>
      </c>
      <c r="U83">
        <f t="shared" si="14"/>
        <v>6</v>
      </c>
      <c r="V83">
        <f t="shared" si="15"/>
        <v>1</v>
      </c>
      <c r="W83">
        <f t="shared" si="16"/>
        <v>1</v>
      </c>
      <c r="X83">
        <f t="shared" si="17"/>
        <v>1</v>
      </c>
      <c r="Z83" cm="1">
        <f t="array" ref="Z83">INDEX(PlanBillTable!$B$1:$B$11,SUMPRODUCT((PlanBillTable!$A$1:$A$11=a!B83)*ROW(PlanBillTable!$A$1:$A$11)))</f>
        <v>9000</v>
      </c>
      <c r="AA83" cm="1">
        <f t="array" ref="AA83">INDEX(PlanBillTable!$C$1:$C$11,SUMPRODUCT((PlanBillTable!$A$1:$A$11=a!B83)*ROW(PlanBillTable!$A$1:$A$11)))</f>
        <v>11250</v>
      </c>
      <c r="AB83">
        <f t="shared" si="18"/>
        <v>0</v>
      </c>
      <c r="AC83">
        <f t="shared" si="19"/>
        <v>67500</v>
      </c>
      <c r="AD83">
        <f t="shared" si="20"/>
        <v>18000</v>
      </c>
      <c r="AE83">
        <f t="shared" si="21"/>
        <v>85500</v>
      </c>
    </row>
    <row r="84" spans="1:31" x14ac:dyDescent="0.45">
      <c r="A84" t="s">
        <v>40</v>
      </c>
      <c r="B84" t="s">
        <v>12</v>
      </c>
      <c r="C84" t="s">
        <v>34</v>
      </c>
      <c r="D84">
        <v>1</v>
      </c>
      <c r="E84">
        <v>1</v>
      </c>
      <c r="F84" t="s">
        <v>19</v>
      </c>
      <c r="G84" t="s">
        <v>19</v>
      </c>
      <c r="H84" t="s">
        <v>14</v>
      </c>
      <c r="J84" t="s">
        <v>20</v>
      </c>
      <c r="M84" t="s">
        <v>21</v>
      </c>
      <c r="N84" t="str" cm="1">
        <f t="array" ref="N84">INDEX(PlanBillTable!$D$1:$D$11,SUMPRODUCT((PlanBillTable!$A$1:$A$11=a!B84)*(ROW(PlanBillTable!$A$1:$A$11))))</f>
        <v>スタンダードツイン</v>
      </c>
      <c r="O84">
        <f t="shared" si="11"/>
        <v>9000</v>
      </c>
      <c r="P84" t="s">
        <v>22</v>
      </c>
      <c r="R84">
        <f t="shared" si="12"/>
        <v>1</v>
      </c>
      <c r="S84" cm="1">
        <f t="array" ref="S84">INDEX(WeekEndTable!$C$1:$C$36,SUMPRODUCT((WeekEndTable!$A$1:$A$36=C84)*(WeekEndTable!$B$1:$B$36=D84),ROW(WeekEndTable!$C$1:$C$36)))</f>
        <v>0</v>
      </c>
      <c r="T84">
        <f t="shared" si="13"/>
        <v>1</v>
      </c>
      <c r="U84">
        <f t="shared" si="14"/>
        <v>1</v>
      </c>
      <c r="V84">
        <f t="shared" si="15"/>
        <v>1</v>
      </c>
      <c r="W84">
        <f t="shared" si="16"/>
        <v>1</v>
      </c>
      <c r="X84">
        <f t="shared" si="17"/>
        <v>0</v>
      </c>
      <c r="Z84" cm="1">
        <f t="array" ref="Z84">INDEX(PlanBillTable!$B$1:$B$11,SUMPRODUCT((PlanBillTable!$A$1:$A$11=a!B84)*ROW(PlanBillTable!$A$1:$A$11)))</f>
        <v>7000</v>
      </c>
      <c r="AA84" cm="1">
        <f t="array" ref="AA84">INDEX(PlanBillTable!$C$1:$C$11,SUMPRODUCT((PlanBillTable!$A$1:$A$11=a!B84)*ROW(PlanBillTable!$A$1:$A$11)))</f>
        <v>8750</v>
      </c>
      <c r="AB84">
        <f t="shared" si="18"/>
        <v>7000</v>
      </c>
      <c r="AC84">
        <f t="shared" si="19"/>
        <v>0</v>
      </c>
      <c r="AD84">
        <f t="shared" si="20"/>
        <v>2000</v>
      </c>
      <c r="AE84">
        <f t="shared" si="21"/>
        <v>9000</v>
      </c>
    </row>
    <row r="85" spans="1:31" x14ac:dyDescent="0.45">
      <c r="A85" t="s">
        <v>40</v>
      </c>
      <c r="B85" t="s">
        <v>36</v>
      </c>
      <c r="C85" t="s">
        <v>13</v>
      </c>
      <c r="D85">
        <v>5</v>
      </c>
      <c r="E85">
        <v>1</v>
      </c>
      <c r="F85" t="s">
        <v>14</v>
      </c>
      <c r="G85" t="s">
        <v>19</v>
      </c>
      <c r="H85" t="s">
        <v>14</v>
      </c>
      <c r="J85" t="s">
        <v>20</v>
      </c>
      <c r="M85" t="s">
        <v>21</v>
      </c>
      <c r="N85" t="str" cm="1">
        <f t="array" ref="N85">INDEX(PlanBillTable!$D$1:$D$11,SUMPRODUCT((PlanBillTable!$A$1:$A$11=a!B85)*(ROW(PlanBillTable!$A$1:$A$11))))</f>
        <v>部屋指定なし</v>
      </c>
      <c r="O85">
        <f t="shared" si="11"/>
        <v>51000</v>
      </c>
      <c r="P85" t="s">
        <v>22</v>
      </c>
      <c r="R85">
        <f t="shared" si="12"/>
        <v>5</v>
      </c>
      <c r="S85" cm="1">
        <f t="array" ref="S85">INDEX(WeekEndTable!$C$1:$C$36,SUMPRODUCT((WeekEndTable!$A$1:$A$36=C85)*(WeekEndTable!$B$1:$B$36=D85),ROW(WeekEndTable!$C$1:$C$36)))</f>
        <v>0</v>
      </c>
      <c r="T85">
        <f t="shared" si="13"/>
        <v>5</v>
      </c>
      <c r="U85">
        <f t="shared" si="14"/>
        <v>1</v>
      </c>
      <c r="V85">
        <f t="shared" si="15"/>
        <v>0</v>
      </c>
      <c r="W85">
        <f t="shared" si="16"/>
        <v>1</v>
      </c>
      <c r="X85">
        <f t="shared" si="17"/>
        <v>0</v>
      </c>
      <c r="Z85" cm="1">
        <f t="array" ref="Z85">INDEX(PlanBillTable!$B$1:$B$11,SUMPRODUCT((PlanBillTable!$A$1:$A$11=a!B85)*ROW(PlanBillTable!$A$1:$A$11)))</f>
        <v>10000</v>
      </c>
      <c r="AA85" cm="1">
        <f t="array" ref="AA85">INDEX(PlanBillTable!$C$1:$C$11,SUMPRODUCT((PlanBillTable!$A$1:$A$11=a!B85)*ROW(PlanBillTable!$A$1:$A$11)))</f>
        <v>12500</v>
      </c>
      <c r="AB85">
        <f t="shared" si="18"/>
        <v>50000</v>
      </c>
      <c r="AC85">
        <f t="shared" si="19"/>
        <v>0</v>
      </c>
      <c r="AD85">
        <f t="shared" si="20"/>
        <v>1000</v>
      </c>
      <c r="AE85">
        <f t="shared" si="21"/>
        <v>51000</v>
      </c>
    </row>
    <row r="86" spans="1:31" x14ac:dyDescent="0.45">
      <c r="A86" t="s">
        <v>40</v>
      </c>
      <c r="B86" t="s">
        <v>42</v>
      </c>
      <c r="C86" t="s">
        <v>37</v>
      </c>
      <c r="D86">
        <v>9</v>
      </c>
      <c r="E86">
        <v>9</v>
      </c>
      <c r="F86" t="s">
        <v>19</v>
      </c>
      <c r="G86" t="s">
        <v>14</v>
      </c>
      <c r="H86" t="s">
        <v>19</v>
      </c>
      <c r="J86" t="s">
        <v>15</v>
      </c>
      <c r="M86" t="s">
        <v>14</v>
      </c>
      <c r="N86" t="str" cm="1">
        <f t="array" ref="N86">INDEX(PlanBillTable!$D$1:$D$11,SUMPRODUCT((PlanBillTable!$A$1:$A$11=a!B86)*(ROW(PlanBillTable!$A$1:$A$11))))</f>
        <v>プレミアムツイン</v>
      </c>
      <c r="O86">
        <f t="shared" si="11"/>
        <v>990000</v>
      </c>
      <c r="P86" t="s">
        <v>22</v>
      </c>
      <c r="R86">
        <f t="shared" si="12"/>
        <v>5</v>
      </c>
      <c r="S86" cm="1">
        <f t="array" ref="S86">INDEX(WeekEndTable!$C$1:$C$36,SUMPRODUCT((WeekEndTable!$A$1:$A$36=C86)*(WeekEndTable!$B$1:$B$36=D86),ROW(WeekEndTable!$C$1:$C$36)))</f>
        <v>4</v>
      </c>
      <c r="T86">
        <f t="shared" si="13"/>
        <v>9</v>
      </c>
      <c r="U86">
        <f t="shared" si="14"/>
        <v>9</v>
      </c>
      <c r="V86">
        <f t="shared" si="15"/>
        <v>1</v>
      </c>
      <c r="W86">
        <f t="shared" si="16"/>
        <v>0</v>
      </c>
      <c r="X86">
        <f t="shared" si="17"/>
        <v>1</v>
      </c>
      <c r="Z86" cm="1">
        <f t="array" ref="Z86">INDEX(PlanBillTable!$B$1:$B$11,SUMPRODUCT((PlanBillTable!$A$1:$A$11=a!B86)*ROW(PlanBillTable!$A$1:$A$11)))</f>
        <v>10000</v>
      </c>
      <c r="AA86" cm="1">
        <f t="array" ref="AA86">INDEX(PlanBillTable!$C$1:$C$11,SUMPRODUCT((PlanBillTable!$A$1:$A$11=a!B86)*ROW(PlanBillTable!$A$1:$A$11)))</f>
        <v>12500</v>
      </c>
      <c r="AB86">
        <f t="shared" si="18"/>
        <v>450000</v>
      </c>
      <c r="AC86">
        <f t="shared" si="19"/>
        <v>450000</v>
      </c>
      <c r="AD86">
        <f t="shared" si="20"/>
        <v>90000</v>
      </c>
      <c r="AE86">
        <f t="shared" si="21"/>
        <v>990000</v>
      </c>
    </row>
    <row r="87" spans="1:31" x14ac:dyDescent="0.45">
      <c r="A87" t="s">
        <v>40</v>
      </c>
      <c r="B87" t="s">
        <v>42</v>
      </c>
      <c r="C87" t="s">
        <v>30</v>
      </c>
      <c r="D87">
        <v>9</v>
      </c>
      <c r="E87">
        <v>9</v>
      </c>
      <c r="F87" t="s">
        <v>14</v>
      </c>
      <c r="G87" t="s">
        <v>19</v>
      </c>
      <c r="H87" t="s">
        <v>14</v>
      </c>
      <c r="J87" t="s">
        <v>26</v>
      </c>
      <c r="M87" t="s">
        <v>21</v>
      </c>
      <c r="N87" t="str" cm="1">
        <f t="array" ref="N87">INDEX(PlanBillTable!$D$1:$D$11,SUMPRODUCT((PlanBillTable!$A$1:$A$11=a!B87)*(ROW(PlanBillTable!$A$1:$A$11))))</f>
        <v>プレミアムツイン</v>
      </c>
      <c r="O87">
        <f t="shared" si="11"/>
        <v>864000</v>
      </c>
      <c r="P87" t="s">
        <v>22</v>
      </c>
      <c r="R87">
        <f t="shared" si="12"/>
        <v>7</v>
      </c>
      <c r="S87" cm="1">
        <f t="array" ref="S87">INDEX(WeekEndTable!$C$1:$C$36,SUMPRODUCT((WeekEndTable!$A$1:$A$36=C87)*(WeekEndTable!$B$1:$B$36=D87),ROW(WeekEndTable!$C$1:$C$36)))</f>
        <v>2</v>
      </c>
      <c r="T87">
        <f t="shared" si="13"/>
        <v>9</v>
      </c>
      <c r="U87">
        <f t="shared" si="14"/>
        <v>9</v>
      </c>
      <c r="V87">
        <f t="shared" si="15"/>
        <v>0</v>
      </c>
      <c r="W87">
        <f t="shared" si="16"/>
        <v>1</v>
      </c>
      <c r="X87">
        <f t="shared" si="17"/>
        <v>0</v>
      </c>
      <c r="Z87" cm="1">
        <f t="array" ref="Z87">INDEX(PlanBillTable!$B$1:$B$11,SUMPRODUCT((PlanBillTable!$A$1:$A$11=a!B87)*ROW(PlanBillTable!$A$1:$A$11)))</f>
        <v>10000</v>
      </c>
      <c r="AA87" cm="1">
        <f t="array" ref="AA87">INDEX(PlanBillTable!$C$1:$C$11,SUMPRODUCT((PlanBillTable!$A$1:$A$11=a!B87)*ROW(PlanBillTable!$A$1:$A$11)))</f>
        <v>12500</v>
      </c>
      <c r="AB87">
        <f t="shared" si="18"/>
        <v>630000</v>
      </c>
      <c r="AC87">
        <f t="shared" si="19"/>
        <v>225000</v>
      </c>
      <c r="AD87">
        <f t="shared" si="20"/>
        <v>9000</v>
      </c>
      <c r="AE87">
        <f t="shared" si="21"/>
        <v>864000</v>
      </c>
    </row>
    <row r="88" spans="1:31" x14ac:dyDescent="0.45">
      <c r="A88" t="s">
        <v>40</v>
      </c>
      <c r="B88" t="s">
        <v>44</v>
      </c>
      <c r="C88" t="s">
        <v>25</v>
      </c>
      <c r="D88">
        <v>1</v>
      </c>
      <c r="E88">
        <v>1</v>
      </c>
      <c r="F88" t="s">
        <v>14</v>
      </c>
      <c r="G88" t="s">
        <v>14</v>
      </c>
      <c r="H88" t="s">
        <v>19</v>
      </c>
      <c r="J88" t="s">
        <v>15</v>
      </c>
      <c r="M88" t="s">
        <v>21</v>
      </c>
      <c r="N88" t="str" cm="1">
        <f t="array" ref="N88">INDEX(PlanBillTable!$D$1:$D$11,SUMPRODUCT((PlanBillTable!$A$1:$A$11=a!B88)*(ROW(PlanBillTable!$A$1:$A$11))))</f>
        <v>シングル</v>
      </c>
      <c r="O88">
        <f t="shared" si="11"/>
        <v>8500</v>
      </c>
      <c r="P88" t="s">
        <v>22</v>
      </c>
      <c r="R88">
        <f t="shared" si="12"/>
        <v>1</v>
      </c>
      <c r="S88" cm="1">
        <f t="array" ref="S88">INDEX(WeekEndTable!$C$1:$C$36,SUMPRODUCT((WeekEndTable!$A$1:$A$36=C88)*(WeekEndTable!$B$1:$B$36=D88),ROW(WeekEndTable!$C$1:$C$36)))</f>
        <v>0</v>
      </c>
      <c r="T88">
        <f t="shared" si="13"/>
        <v>1</v>
      </c>
      <c r="U88">
        <f t="shared" si="14"/>
        <v>1</v>
      </c>
      <c r="V88">
        <f t="shared" si="15"/>
        <v>0</v>
      </c>
      <c r="W88">
        <f t="shared" si="16"/>
        <v>0</v>
      </c>
      <c r="X88">
        <f t="shared" si="17"/>
        <v>1</v>
      </c>
      <c r="Z88" cm="1">
        <f t="array" ref="Z88">INDEX(PlanBillTable!$B$1:$B$11,SUMPRODUCT((PlanBillTable!$A$1:$A$11=a!B88)*ROW(PlanBillTable!$A$1:$A$11)))</f>
        <v>7500</v>
      </c>
      <c r="AA88" cm="1">
        <f t="array" ref="AA88">INDEX(PlanBillTable!$C$1:$C$11,SUMPRODUCT((PlanBillTable!$A$1:$A$11=a!B88)*ROW(PlanBillTable!$A$1:$A$11)))</f>
        <v>9375</v>
      </c>
      <c r="AB88">
        <f t="shared" si="18"/>
        <v>7500</v>
      </c>
      <c r="AC88">
        <f t="shared" si="19"/>
        <v>0</v>
      </c>
      <c r="AD88">
        <f t="shared" si="20"/>
        <v>1000</v>
      </c>
      <c r="AE88">
        <f t="shared" si="21"/>
        <v>8500</v>
      </c>
    </row>
    <row r="89" spans="1:31" x14ac:dyDescent="0.45">
      <c r="A89" t="s">
        <v>40</v>
      </c>
      <c r="B89" t="s">
        <v>43</v>
      </c>
      <c r="C89" t="s">
        <v>34</v>
      </c>
      <c r="D89">
        <v>1</v>
      </c>
      <c r="E89">
        <v>1</v>
      </c>
      <c r="F89" t="s">
        <v>14</v>
      </c>
      <c r="G89" t="s">
        <v>14</v>
      </c>
      <c r="H89" t="s">
        <v>14</v>
      </c>
      <c r="J89" t="s">
        <v>15</v>
      </c>
      <c r="M89" t="s">
        <v>14</v>
      </c>
      <c r="N89" t="str" cm="1">
        <f t="array" ref="N89">INDEX(PlanBillTable!$D$1:$D$11,SUMPRODUCT((PlanBillTable!$A$1:$A$11=a!B89)*(ROW(PlanBillTable!$A$1:$A$11))))</f>
        <v>シングル</v>
      </c>
      <c r="O89">
        <f t="shared" si="11"/>
        <v>5500</v>
      </c>
      <c r="P89" t="s">
        <v>22</v>
      </c>
      <c r="R89">
        <f t="shared" si="12"/>
        <v>1</v>
      </c>
      <c r="S89" cm="1">
        <f t="array" ref="S89">INDEX(WeekEndTable!$C$1:$C$36,SUMPRODUCT((WeekEndTable!$A$1:$A$36=C89)*(WeekEndTable!$B$1:$B$36=D89),ROW(WeekEndTable!$C$1:$C$36)))</f>
        <v>0</v>
      </c>
      <c r="T89">
        <f t="shared" si="13"/>
        <v>1</v>
      </c>
      <c r="U89">
        <f t="shared" si="14"/>
        <v>1</v>
      </c>
      <c r="V89">
        <f t="shared" si="15"/>
        <v>0</v>
      </c>
      <c r="W89">
        <f t="shared" si="16"/>
        <v>0</v>
      </c>
      <c r="X89">
        <f t="shared" si="17"/>
        <v>0</v>
      </c>
      <c r="Z89" cm="1">
        <f t="array" ref="Z89">INDEX(PlanBillTable!$B$1:$B$11,SUMPRODUCT((PlanBillTable!$A$1:$A$11=a!B89)*ROW(PlanBillTable!$A$1:$A$11)))</f>
        <v>5500</v>
      </c>
      <c r="AA89" cm="1">
        <f t="array" ref="AA89">INDEX(PlanBillTable!$C$1:$C$11,SUMPRODUCT((PlanBillTable!$A$1:$A$11=a!B89)*ROW(PlanBillTable!$A$1:$A$11)))</f>
        <v>6875</v>
      </c>
      <c r="AB89">
        <f t="shared" si="18"/>
        <v>5500</v>
      </c>
      <c r="AC89">
        <f t="shared" si="19"/>
        <v>0</v>
      </c>
      <c r="AD89">
        <f t="shared" si="20"/>
        <v>0</v>
      </c>
      <c r="AE89">
        <f t="shared" si="21"/>
        <v>5500</v>
      </c>
    </row>
    <row r="90" spans="1:31" x14ac:dyDescent="0.45">
      <c r="A90" t="s">
        <v>40</v>
      </c>
      <c r="B90" t="s">
        <v>41</v>
      </c>
      <c r="C90" t="s">
        <v>39</v>
      </c>
      <c r="D90">
        <v>1</v>
      </c>
      <c r="E90">
        <v>6</v>
      </c>
      <c r="F90" t="s">
        <v>19</v>
      </c>
      <c r="G90" t="s">
        <v>19</v>
      </c>
      <c r="H90" t="s">
        <v>14</v>
      </c>
      <c r="J90" t="s">
        <v>15</v>
      </c>
      <c r="M90" t="s">
        <v>14</v>
      </c>
      <c r="N90" t="str" cm="1">
        <f t="array" ref="N90">INDEX(PlanBillTable!$D$1:$D$11,SUMPRODUCT((PlanBillTable!$A$1:$A$11=a!B90)*(ROW(PlanBillTable!$A$1:$A$11))))</f>
        <v>部屋指定なし</v>
      </c>
      <c r="O90">
        <f t="shared" si="11"/>
        <v>79500</v>
      </c>
      <c r="P90" t="s">
        <v>22</v>
      </c>
      <c r="R90">
        <f t="shared" si="12"/>
        <v>0</v>
      </c>
      <c r="S90" cm="1">
        <f t="array" ref="S90">INDEX(WeekEndTable!$C$1:$C$36,SUMPRODUCT((WeekEndTable!$A$1:$A$36=C90)*(WeekEndTable!$B$1:$B$36=D90),ROW(WeekEndTable!$C$1:$C$36)))</f>
        <v>1</v>
      </c>
      <c r="T90">
        <f t="shared" si="13"/>
        <v>1</v>
      </c>
      <c r="U90">
        <f t="shared" si="14"/>
        <v>6</v>
      </c>
      <c r="V90">
        <f t="shared" si="15"/>
        <v>1</v>
      </c>
      <c r="W90">
        <f t="shared" si="16"/>
        <v>1</v>
      </c>
      <c r="X90">
        <f t="shared" si="17"/>
        <v>0</v>
      </c>
      <c r="Z90" cm="1">
        <f t="array" ref="Z90">INDEX(PlanBillTable!$B$1:$B$11,SUMPRODUCT((PlanBillTable!$A$1:$A$11=a!B90)*ROW(PlanBillTable!$A$1:$A$11)))</f>
        <v>9000</v>
      </c>
      <c r="AA90" cm="1">
        <f t="array" ref="AA90">INDEX(PlanBillTable!$C$1:$C$11,SUMPRODUCT((PlanBillTable!$A$1:$A$11=a!B90)*ROW(PlanBillTable!$A$1:$A$11)))</f>
        <v>11250</v>
      </c>
      <c r="AB90">
        <f t="shared" si="18"/>
        <v>0</v>
      </c>
      <c r="AC90">
        <f t="shared" si="19"/>
        <v>67500</v>
      </c>
      <c r="AD90">
        <f t="shared" si="20"/>
        <v>12000</v>
      </c>
      <c r="AE90">
        <f t="shared" si="21"/>
        <v>79500</v>
      </c>
    </row>
  </sheetData>
  <sortState xmlns:xlrd2="http://schemas.microsoft.com/office/spreadsheetml/2017/richdata2" ref="A2:P90">
    <sortCondition ref="A2:A90"/>
    <sortCondition ref="P2:P90"/>
    <sortCondition ref="B2:B90"/>
    <sortCondition ref="C2:C90"/>
    <sortCondition ref="D2:D90"/>
    <sortCondition ref="E2:E90"/>
    <sortCondition ref="F2:F90"/>
    <sortCondition ref="G2:G90"/>
    <sortCondition ref="H2:H90"/>
    <sortCondition ref="J2:J90"/>
    <sortCondition ref="M2:M90"/>
  </sortState>
  <phoneticPr fontId="18"/>
  <hyperlinks>
    <hyperlink ref="L3" r:id="rId1"/>
    <hyperlink ref="L4" r:id="rId2"/>
    <hyperlink ref="L5" r:id="rId3"/>
  </hyperlinks>
  <pageMargins left="0.75" right="0.75" top="1" bottom="1" header="0.5" footer="0.5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"/>
  <sheetViews>
    <sheetView tabSelected="1" zoomScale="62" zoomScaleNormal="62" workbookViewId="0"/>
  </sheetViews>
  <sheetFormatPr defaultRowHeight="18" x14ac:dyDescent="0.45"/>
  <cols>
    <col min="1" max="1" width="11" bestFit="1" customWidth="1"/>
    <col min="2" max="2" width="20.69921875" bestFit="1" customWidth="1"/>
    <col min="3" max="3" width="10.3984375" bestFit="1" customWidth="1"/>
    <col min="4" max="4" width="8.59765625" bestFit="1" customWidth="1"/>
    <col min="5" max="5" width="14.3984375" bestFit="1" customWidth="1"/>
    <col min="6" max="6" width="12.3984375" bestFit="1" customWidth="1"/>
    <col min="7" max="7" width="12.59765625" bestFit="1" customWidth="1"/>
    <col min="8" max="8" width="5" bestFit="1" customWidth="1"/>
    <col min="9" max="9" width="11.09765625" bestFit="1" customWidth="1"/>
    <col min="10" max="10" width="12.3984375" bestFit="1" customWidth="1"/>
    <col min="11" max="11" width="24.09765625" bestFit="1" customWidth="1"/>
    <col min="12" max="12" width="11.796875" bestFit="1" customWidth="1"/>
    <col min="13" max="13" width="7.19921875" bestFit="1" customWidth="1"/>
    <col min="14" max="14" width="9.09765625" bestFit="1" customWidth="1"/>
    <col min="15" max="15" width="5.3984375" bestFit="1" customWidth="1"/>
    <col min="16" max="16" width="25.69921875" bestFit="1" customWidth="1"/>
    <col min="17" max="18" width="17.3984375" bestFit="1" customWidth="1"/>
    <col min="19" max="19" width="14.09765625" bestFit="1" customWidth="1"/>
    <col min="21" max="21" width="19.3984375" bestFit="1" customWidth="1"/>
    <col min="22" max="22" width="9.09765625" bestFit="1" customWidth="1"/>
  </cols>
  <sheetData>
    <row r="1" spans="1:23" x14ac:dyDescent="0.45">
      <c r="A1" t="s">
        <v>0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127</v>
      </c>
      <c r="T1" t="s">
        <v>9</v>
      </c>
      <c r="U1" t="s">
        <v>59</v>
      </c>
      <c r="V1" t="s">
        <v>109</v>
      </c>
      <c r="W1" t="s">
        <v>135</v>
      </c>
    </row>
    <row r="2" spans="1:23" x14ac:dyDescent="0.45">
      <c r="A2" t="s">
        <v>17</v>
      </c>
      <c r="B2" s="1" t="s">
        <v>85</v>
      </c>
      <c r="C2" t="s">
        <v>86</v>
      </c>
      <c r="D2" t="s">
        <v>87</v>
      </c>
      <c r="E2" t="s">
        <v>88</v>
      </c>
      <c r="F2" t="s">
        <v>89</v>
      </c>
      <c r="G2" s="2" t="s">
        <v>90</v>
      </c>
      <c r="H2" t="s">
        <v>91</v>
      </c>
      <c r="I2" s="3">
        <v>22261</v>
      </c>
      <c r="J2" t="s">
        <v>92</v>
      </c>
      <c r="K2" t="s">
        <v>41</v>
      </c>
      <c r="L2" t="s">
        <v>37</v>
      </c>
      <c r="M2">
        <v>3</v>
      </c>
      <c r="N2">
        <v>6</v>
      </c>
      <c r="O2" t="s">
        <v>19</v>
      </c>
      <c r="P2" t="s">
        <v>14</v>
      </c>
      <c r="Q2" t="s">
        <v>19</v>
      </c>
      <c r="R2" t="s">
        <v>26</v>
      </c>
      <c r="T2" t="s">
        <v>21</v>
      </c>
      <c r="U2" t="s">
        <v>131</v>
      </c>
      <c r="V2">
        <v>213000</v>
      </c>
      <c r="W2" t="s">
        <v>16</v>
      </c>
    </row>
    <row r="3" spans="1:23" x14ac:dyDescent="0.45">
      <c r="A3" t="s">
        <v>23</v>
      </c>
      <c r="B3" s="1" t="s">
        <v>94</v>
      </c>
      <c r="C3" t="s">
        <v>95</v>
      </c>
      <c r="D3" t="s">
        <v>96</v>
      </c>
      <c r="E3" t="s">
        <v>88</v>
      </c>
      <c r="F3" t="s">
        <v>97</v>
      </c>
      <c r="G3" t="s">
        <v>97</v>
      </c>
      <c r="H3" t="s">
        <v>91</v>
      </c>
      <c r="I3" s="3">
        <v>22261</v>
      </c>
      <c r="J3" t="s">
        <v>98</v>
      </c>
      <c r="K3" t="s">
        <v>45</v>
      </c>
      <c r="L3" t="s">
        <v>34</v>
      </c>
      <c r="M3">
        <v>1</v>
      </c>
      <c r="N3">
        <v>9</v>
      </c>
      <c r="O3" t="s">
        <v>14</v>
      </c>
      <c r="P3" t="s">
        <v>14</v>
      </c>
      <c r="Q3" t="s">
        <v>14</v>
      </c>
      <c r="R3" t="s">
        <v>26</v>
      </c>
      <c r="S3" s="2" t="s">
        <v>129</v>
      </c>
      <c r="T3" t="s">
        <v>14</v>
      </c>
      <c r="U3" t="s">
        <v>131</v>
      </c>
      <c r="V3">
        <v>54000</v>
      </c>
      <c r="W3" t="s">
        <v>16</v>
      </c>
    </row>
    <row r="4" spans="1:23" x14ac:dyDescent="0.45">
      <c r="A4" t="s">
        <v>23</v>
      </c>
      <c r="B4" s="1" t="s">
        <v>94</v>
      </c>
      <c r="C4" t="s">
        <v>95</v>
      </c>
      <c r="D4" t="s">
        <v>96</v>
      </c>
      <c r="E4" t="s">
        <v>88</v>
      </c>
      <c r="F4" t="s">
        <v>97</v>
      </c>
      <c r="G4" t="s">
        <v>97</v>
      </c>
      <c r="H4" t="s">
        <v>91</v>
      </c>
      <c r="I4" s="3">
        <v>22261</v>
      </c>
      <c r="J4" t="s">
        <v>98</v>
      </c>
      <c r="K4" t="s">
        <v>12</v>
      </c>
      <c r="L4" t="s">
        <v>39</v>
      </c>
      <c r="M4">
        <v>1</v>
      </c>
      <c r="N4">
        <v>1</v>
      </c>
      <c r="O4" t="s">
        <v>19</v>
      </c>
      <c r="P4" t="s">
        <v>19</v>
      </c>
      <c r="Q4" t="s">
        <v>14</v>
      </c>
      <c r="R4" t="s">
        <v>20</v>
      </c>
      <c r="T4" t="s">
        <v>14</v>
      </c>
      <c r="U4" t="s">
        <v>133</v>
      </c>
      <c r="V4">
        <v>10750</v>
      </c>
      <c r="W4" t="s">
        <v>16</v>
      </c>
    </row>
    <row r="5" spans="1:23" x14ac:dyDescent="0.45">
      <c r="A5" t="s">
        <v>28</v>
      </c>
      <c r="B5" s="1" t="s">
        <v>99</v>
      </c>
      <c r="C5" t="s">
        <v>100</v>
      </c>
      <c r="D5" t="s">
        <v>101</v>
      </c>
      <c r="E5" t="s">
        <v>88</v>
      </c>
      <c r="F5" t="s">
        <v>89</v>
      </c>
      <c r="G5" t="s">
        <v>97</v>
      </c>
      <c r="H5" t="s">
        <v>91</v>
      </c>
      <c r="I5" s="3">
        <v>22261</v>
      </c>
      <c r="J5" t="s">
        <v>92</v>
      </c>
      <c r="K5" t="s">
        <v>32</v>
      </c>
      <c r="L5" t="s">
        <v>13</v>
      </c>
      <c r="M5">
        <v>9</v>
      </c>
      <c r="N5">
        <v>6</v>
      </c>
      <c r="O5" t="s">
        <v>19</v>
      </c>
      <c r="P5" t="s">
        <v>19</v>
      </c>
      <c r="Q5" t="s">
        <v>14</v>
      </c>
      <c r="R5" t="s">
        <v>26</v>
      </c>
      <c r="S5" s="2" t="s">
        <v>129</v>
      </c>
      <c r="T5" t="s">
        <v>14</v>
      </c>
      <c r="U5" t="s">
        <v>131</v>
      </c>
      <c r="V5">
        <v>573000</v>
      </c>
      <c r="W5" t="s">
        <v>16</v>
      </c>
    </row>
    <row r="6" spans="1:23" x14ac:dyDescent="0.45">
      <c r="A6" t="s">
        <v>28</v>
      </c>
      <c r="B6" s="1" t="s">
        <v>99</v>
      </c>
      <c r="C6" t="s">
        <v>100</v>
      </c>
      <c r="D6" t="s">
        <v>101</v>
      </c>
      <c r="E6" t="s">
        <v>88</v>
      </c>
      <c r="F6" t="s">
        <v>89</v>
      </c>
      <c r="G6" t="s">
        <v>97</v>
      </c>
      <c r="H6" t="s">
        <v>91</v>
      </c>
      <c r="I6" s="3">
        <v>22261</v>
      </c>
      <c r="J6" t="s">
        <v>92</v>
      </c>
      <c r="K6" t="s">
        <v>12</v>
      </c>
      <c r="L6" t="s">
        <v>37</v>
      </c>
      <c r="M6">
        <v>1</v>
      </c>
      <c r="N6">
        <v>1</v>
      </c>
      <c r="O6" t="s">
        <v>19</v>
      </c>
      <c r="P6" t="s">
        <v>14</v>
      </c>
      <c r="Q6" t="s">
        <v>19</v>
      </c>
      <c r="R6" t="s">
        <v>26</v>
      </c>
      <c r="S6" s="2" t="s">
        <v>129</v>
      </c>
      <c r="T6" t="s">
        <v>21</v>
      </c>
      <c r="U6" t="s">
        <v>133</v>
      </c>
      <c r="V6">
        <v>10750</v>
      </c>
      <c r="W6" t="s">
        <v>16</v>
      </c>
    </row>
    <row r="7" spans="1:23" x14ac:dyDescent="0.45">
      <c r="A7" t="s">
        <v>28</v>
      </c>
      <c r="B7" s="1" t="s">
        <v>99</v>
      </c>
      <c r="C7" t="s">
        <v>100</v>
      </c>
      <c r="D7" t="s">
        <v>101</v>
      </c>
      <c r="E7" t="s">
        <v>88</v>
      </c>
      <c r="F7" t="s">
        <v>89</v>
      </c>
      <c r="G7" t="s">
        <v>97</v>
      </c>
      <c r="H7" t="s">
        <v>91</v>
      </c>
      <c r="I7" s="3">
        <v>22261</v>
      </c>
      <c r="J7" t="s">
        <v>92</v>
      </c>
      <c r="K7" t="s">
        <v>44</v>
      </c>
      <c r="L7" t="s">
        <v>39</v>
      </c>
      <c r="M7">
        <v>9</v>
      </c>
      <c r="N7">
        <v>2</v>
      </c>
      <c r="O7" t="s">
        <v>19</v>
      </c>
      <c r="P7" t="s">
        <v>14</v>
      </c>
      <c r="Q7" t="s">
        <v>14</v>
      </c>
      <c r="R7" t="s">
        <v>15</v>
      </c>
      <c r="T7" t="s">
        <v>14</v>
      </c>
      <c r="U7" t="s">
        <v>132</v>
      </c>
      <c r="V7">
        <v>164250</v>
      </c>
      <c r="W7" t="s">
        <v>16</v>
      </c>
    </row>
    <row r="8" spans="1:23" x14ac:dyDescent="0.45">
      <c r="A8" t="s">
        <v>28</v>
      </c>
      <c r="B8" s="1" t="s">
        <v>99</v>
      </c>
      <c r="C8" t="s">
        <v>100</v>
      </c>
      <c r="D8" t="s">
        <v>101</v>
      </c>
      <c r="E8" t="s">
        <v>88</v>
      </c>
      <c r="F8" t="s">
        <v>89</v>
      </c>
      <c r="G8" t="s">
        <v>97</v>
      </c>
      <c r="H8" t="s">
        <v>91</v>
      </c>
      <c r="I8" s="3">
        <v>22261</v>
      </c>
      <c r="J8" t="s">
        <v>92</v>
      </c>
      <c r="K8" t="s">
        <v>43</v>
      </c>
      <c r="L8" t="s">
        <v>25</v>
      </c>
      <c r="M8">
        <v>1</v>
      </c>
      <c r="N8">
        <v>1</v>
      </c>
      <c r="O8" t="s">
        <v>14</v>
      </c>
      <c r="P8" t="s">
        <v>14</v>
      </c>
      <c r="Q8" t="s">
        <v>14</v>
      </c>
      <c r="R8" t="s">
        <v>15</v>
      </c>
      <c r="T8" t="s">
        <v>14</v>
      </c>
      <c r="U8" t="s">
        <v>132</v>
      </c>
      <c r="V8">
        <v>5500</v>
      </c>
      <c r="W8" t="s">
        <v>16</v>
      </c>
    </row>
    <row r="9" spans="1:23" x14ac:dyDescent="0.45">
      <c r="A9" t="s">
        <v>31</v>
      </c>
      <c r="B9" s="1" t="s">
        <v>102</v>
      </c>
      <c r="C9" t="s">
        <v>103</v>
      </c>
      <c r="D9" t="s">
        <v>104</v>
      </c>
      <c r="E9" t="s">
        <v>88</v>
      </c>
      <c r="F9" t="s">
        <v>97</v>
      </c>
      <c r="G9" s="2" t="s">
        <v>90</v>
      </c>
      <c r="H9" t="s">
        <v>105</v>
      </c>
      <c r="I9" s="3">
        <v>22261</v>
      </c>
      <c r="J9" t="s">
        <v>98</v>
      </c>
      <c r="K9" t="s">
        <v>36</v>
      </c>
      <c r="L9" t="s">
        <v>18</v>
      </c>
      <c r="M9">
        <v>5</v>
      </c>
      <c r="N9">
        <v>1</v>
      </c>
      <c r="O9" t="s">
        <v>19</v>
      </c>
      <c r="P9" t="s">
        <v>14</v>
      </c>
      <c r="Q9" t="s">
        <v>19</v>
      </c>
      <c r="R9" t="s">
        <v>20</v>
      </c>
      <c r="T9" t="s">
        <v>14</v>
      </c>
      <c r="U9" t="s">
        <v>131</v>
      </c>
      <c r="V9">
        <v>58500</v>
      </c>
      <c r="W9" t="s">
        <v>16</v>
      </c>
    </row>
    <row r="10" spans="1:23" x14ac:dyDescent="0.45">
      <c r="A10" t="s">
        <v>31</v>
      </c>
      <c r="B10" s="1" t="s">
        <v>102</v>
      </c>
      <c r="C10" t="s">
        <v>103</v>
      </c>
      <c r="D10" t="s">
        <v>104</v>
      </c>
      <c r="E10" t="s">
        <v>88</v>
      </c>
      <c r="F10" t="s">
        <v>97</v>
      </c>
      <c r="G10" s="2" t="s">
        <v>90</v>
      </c>
      <c r="H10" t="s">
        <v>105</v>
      </c>
      <c r="I10" s="3">
        <v>22261</v>
      </c>
      <c r="J10" t="s">
        <v>98</v>
      </c>
      <c r="K10" t="s">
        <v>44</v>
      </c>
      <c r="L10" t="s">
        <v>30</v>
      </c>
      <c r="M10">
        <v>1</v>
      </c>
      <c r="N10">
        <v>1</v>
      </c>
      <c r="O10" t="s">
        <v>14</v>
      </c>
      <c r="P10" t="s">
        <v>19</v>
      </c>
      <c r="Q10" t="s">
        <v>14</v>
      </c>
      <c r="R10" t="s">
        <v>15</v>
      </c>
      <c r="T10" t="s">
        <v>14</v>
      </c>
      <c r="U10" t="s">
        <v>132</v>
      </c>
      <c r="V10">
        <v>8500</v>
      </c>
      <c r="W10" t="s">
        <v>16</v>
      </c>
    </row>
    <row r="11" spans="1:23" x14ac:dyDescent="0.45">
      <c r="A11" t="s">
        <v>33</v>
      </c>
      <c r="B11" s="1" t="s">
        <v>85</v>
      </c>
      <c r="C11" t="s">
        <v>86</v>
      </c>
      <c r="D11" t="s">
        <v>87</v>
      </c>
      <c r="E11" t="s">
        <v>107</v>
      </c>
      <c r="F11" t="s">
        <v>89</v>
      </c>
      <c r="G11" s="2" t="s">
        <v>90</v>
      </c>
      <c r="H11" t="s">
        <v>91</v>
      </c>
      <c r="I11" s="3">
        <v>22261</v>
      </c>
      <c r="J11" t="s">
        <v>92</v>
      </c>
      <c r="K11" t="s">
        <v>29</v>
      </c>
      <c r="L11" t="s">
        <v>34</v>
      </c>
      <c r="M11">
        <v>2</v>
      </c>
      <c r="N11">
        <v>2</v>
      </c>
      <c r="O11" t="s">
        <v>19</v>
      </c>
      <c r="P11" t="s">
        <v>19</v>
      </c>
      <c r="Q11" t="s">
        <v>14</v>
      </c>
      <c r="R11" t="s">
        <v>15</v>
      </c>
      <c r="T11" t="s">
        <v>21</v>
      </c>
      <c r="U11" t="s">
        <v>134</v>
      </c>
      <c r="V11">
        <v>42000</v>
      </c>
      <c r="W11" t="s">
        <v>16</v>
      </c>
    </row>
    <row r="12" spans="1:23" x14ac:dyDescent="0.45">
      <c r="A12" t="s">
        <v>33</v>
      </c>
      <c r="B12" s="1" t="s">
        <v>85</v>
      </c>
      <c r="C12" t="s">
        <v>86</v>
      </c>
      <c r="D12" t="s">
        <v>87</v>
      </c>
      <c r="E12" t="s">
        <v>107</v>
      </c>
      <c r="F12" t="s">
        <v>89</v>
      </c>
      <c r="G12" s="2" t="s">
        <v>90</v>
      </c>
      <c r="H12" t="s">
        <v>91</v>
      </c>
      <c r="I12" s="3">
        <v>22261</v>
      </c>
      <c r="J12" t="s">
        <v>92</v>
      </c>
      <c r="K12" t="s">
        <v>44</v>
      </c>
      <c r="L12" t="s">
        <v>39</v>
      </c>
      <c r="M12">
        <v>9</v>
      </c>
      <c r="N12">
        <v>1</v>
      </c>
      <c r="O12" t="s">
        <v>14</v>
      </c>
      <c r="P12" t="s">
        <v>14</v>
      </c>
      <c r="Q12" t="s">
        <v>14</v>
      </c>
      <c r="R12" t="s">
        <v>26</v>
      </c>
      <c r="T12" t="s">
        <v>14</v>
      </c>
      <c r="U12" t="s">
        <v>132</v>
      </c>
      <c r="V12">
        <v>73125</v>
      </c>
      <c r="W12" t="s">
        <v>16</v>
      </c>
    </row>
    <row r="13" spans="1:23" x14ac:dyDescent="0.45">
      <c r="A13" t="s">
        <v>35</v>
      </c>
      <c r="B13" s="1" t="s">
        <v>94</v>
      </c>
      <c r="C13" t="s">
        <v>95</v>
      </c>
      <c r="D13" t="s">
        <v>96</v>
      </c>
      <c r="E13" t="s">
        <v>107</v>
      </c>
      <c r="F13" t="s">
        <v>97</v>
      </c>
      <c r="G13" t="s">
        <v>97</v>
      </c>
      <c r="H13" t="s">
        <v>91</v>
      </c>
      <c r="I13" s="3">
        <v>22261</v>
      </c>
      <c r="J13" t="s">
        <v>98</v>
      </c>
      <c r="K13" t="s">
        <v>32</v>
      </c>
      <c r="L13" t="s">
        <v>39</v>
      </c>
      <c r="M13">
        <v>1</v>
      </c>
      <c r="N13">
        <v>6</v>
      </c>
      <c r="O13" t="s">
        <v>14</v>
      </c>
      <c r="P13" t="s">
        <v>19</v>
      </c>
      <c r="Q13" t="s">
        <v>19</v>
      </c>
      <c r="R13" t="s">
        <v>26</v>
      </c>
      <c r="S13" s="2" t="s">
        <v>129</v>
      </c>
      <c r="T13" t="s">
        <v>21</v>
      </c>
      <c r="U13" t="s">
        <v>131</v>
      </c>
      <c r="V13">
        <v>79500</v>
      </c>
      <c r="W13" t="s">
        <v>16</v>
      </c>
    </row>
    <row r="14" spans="1:23" x14ac:dyDescent="0.45">
      <c r="A14" t="s">
        <v>35</v>
      </c>
      <c r="B14" s="1" t="s">
        <v>94</v>
      </c>
      <c r="C14" t="s">
        <v>95</v>
      </c>
      <c r="D14" t="s">
        <v>96</v>
      </c>
      <c r="E14" t="s">
        <v>107</v>
      </c>
      <c r="F14" t="s">
        <v>97</v>
      </c>
      <c r="G14" t="s">
        <v>97</v>
      </c>
      <c r="H14" t="s">
        <v>91</v>
      </c>
      <c r="I14" s="3">
        <v>22261</v>
      </c>
      <c r="J14" t="s">
        <v>98</v>
      </c>
      <c r="K14" t="s">
        <v>29</v>
      </c>
      <c r="L14" t="s">
        <v>18</v>
      </c>
      <c r="M14">
        <v>2</v>
      </c>
      <c r="N14">
        <v>2</v>
      </c>
      <c r="O14" t="s">
        <v>19</v>
      </c>
      <c r="P14" t="s">
        <v>14</v>
      </c>
      <c r="Q14" t="s">
        <v>19</v>
      </c>
      <c r="R14" t="s">
        <v>20</v>
      </c>
      <c r="T14" t="s">
        <v>21</v>
      </c>
      <c r="U14" t="s">
        <v>134</v>
      </c>
      <c r="V14">
        <v>38000</v>
      </c>
      <c r="W14" t="s">
        <v>16</v>
      </c>
    </row>
    <row r="15" spans="1:23" x14ac:dyDescent="0.45">
      <c r="A15" t="s">
        <v>35</v>
      </c>
      <c r="B15" s="1" t="s">
        <v>94</v>
      </c>
      <c r="C15" t="s">
        <v>95</v>
      </c>
      <c r="D15" t="s">
        <v>96</v>
      </c>
      <c r="E15" t="s">
        <v>107</v>
      </c>
      <c r="F15" t="s">
        <v>97</v>
      </c>
      <c r="G15" t="s">
        <v>97</v>
      </c>
      <c r="H15" t="s">
        <v>91</v>
      </c>
      <c r="I15" s="3">
        <v>22261</v>
      </c>
      <c r="J15" t="s">
        <v>98</v>
      </c>
      <c r="K15" t="s">
        <v>24</v>
      </c>
      <c r="L15" t="s">
        <v>13</v>
      </c>
      <c r="M15">
        <v>3</v>
      </c>
      <c r="N15">
        <v>4</v>
      </c>
      <c r="O15" t="s">
        <v>19</v>
      </c>
      <c r="P15" t="s">
        <v>19</v>
      </c>
      <c r="Q15" t="s">
        <v>19</v>
      </c>
      <c r="R15" t="s">
        <v>15</v>
      </c>
      <c r="T15" t="s">
        <v>21</v>
      </c>
      <c r="U15" t="s">
        <v>131</v>
      </c>
      <c r="V15">
        <v>122000</v>
      </c>
      <c r="W15" t="s">
        <v>16</v>
      </c>
    </row>
    <row r="16" spans="1:23" x14ac:dyDescent="0.45">
      <c r="A16" t="s">
        <v>35</v>
      </c>
      <c r="B16" s="1" t="s">
        <v>94</v>
      </c>
      <c r="C16" t="s">
        <v>95</v>
      </c>
      <c r="D16" t="s">
        <v>96</v>
      </c>
      <c r="E16" t="s">
        <v>107</v>
      </c>
      <c r="F16" t="s">
        <v>97</v>
      </c>
      <c r="G16" t="s">
        <v>97</v>
      </c>
      <c r="H16" t="s">
        <v>91</v>
      </c>
      <c r="I16" s="3">
        <v>22261</v>
      </c>
      <c r="J16" t="s">
        <v>98</v>
      </c>
      <c r="K16" t="s">
        <v>36</v>
      </c>
      <c r="L16" t="s">
        <v>37</v>
      </c>
      <c r="M16">
        <v>5</v>
      </c>
      <c r="N16">
        <v>9</v>
      </c>
      <c r="O16" t="s">
        <v>19</v>
      </c>
      <c r="P16" t="s">
        <v>14</v>
      </c>
      <c r="Q16" t="s">
        <v>14</v>
      </c>
      <c r="R16" t="s">
        <v>20</v>
      </c>
      <c r="T16" t="s">
        <v>14</v>
      </c>
      <c r="U16" t="s">
        <v>131</v>
      </c>
      <c r="V16">
        <v>540000</v>
      </c>
      <c r="W16" t="s">
        <v>16</v>
      </c>
    </row>
    <row r="17" spans="1:23" x14ac:dyDescent="0.45">
      <c r="A17" t="s">
        <v>35</v>
      </c>
      <c r="B17" s="1" t="s">
        <v>94</v>
      </c>
      <c r="C17" t="s">
        <v>95</v>
      </c>
      <c r="D17" t="s">
        <v>96</v>
      </c>
      <c r="E17" t="s">
        <v>107</v>
      </c>
      <c r="F17" t="s">
        <v>97</v>
      </c>
      <c r="G17" t="s">
        <v>97</v>
      </c>
      <c r="H17" t="s">
        <v>91</v>
      </c>
      <c r="I17" s="3">
        <v>22261</v>
      </c>
      <c r="J17" t="s">
        <v>98</v>
      </c>
      <c r="K17" t="s">
        <v>42</v>
      </c>
      <c r="L17" t="s">
        <v>39</v>
      </c>
      <c r="M17">
        <v>9</v>
      </c>
      <c r="N17">
        <v>2</v>
      </c>
      <c r="O17" t="s">
        <v>19</v>
      </c>
      <c r="P17" t="s">
        <v>19</v>
      </c>
      <c r="Q17" t="s">
        <v>14</v>
      </c>
      <c r="R17" t="s">
        <v>26</v>
      </c>
      <c r="S17" s="2" t="s">
        <v>129</v>
      </c>
      <c r="T17" t="s">
        <v>21</v>
      </c>
      <c r="U17" t="s">
        <v>134</v>
      </c>
      <c r="V17">
        <v>215000</v>
      </c>
      <c r="W17" t="s">
        <v>16</v>
      </c>
    </row>
    <row r="18" spans="1:23" x14ac:dyDescent="0.45">
      <c r="A18" t="s">
        <v>35</v>
      </c>
      <c r="B18" s="1" t="s">
        <v>94</v>
      </c>
      <c r="C18" t="s">
        <v>95</v>
      </c>
      <c r="D18" t="s">
        <v>96</v>
      </c>
      <c r="E18" t="s">
        <v>107</v>
      </c>
      <c r="F18" t="s">
        <v>97</v>
      </c>
      <c r="G18" t="s">
        <v>97</v>
      </c>
      <c r="H18" t="s">
        <v>91</v>
      </c>
      <c r="I18" s="3">
        <v>22261</v>
      </c>
      <c r="J18" t="s">
        <v>98</v>
      </c>
      <c r="K18" t="s">
        <v>42</v>
      </c>
      <c r="L18" t="s">
        <v>25</v>
      </c>
      <c r="M18">
        <v>9</v>
      </c>
      <c r="N18">
        <v>2</v>
      </c>
      <c r="O18" t="s">
        <v>14</v>
      </c>
      <c r="P18" t="s">
        <v>14</v>
      </c>
      <c r="Q18" t="s">
        <v>19</v>
      </c>
      <c r="R18" t="s">
        <v>20</v>
      </c>
      <c r="T18" t="s">
        <v>14</v>
      </c>
      <c r="U18" t="s">
        <v>134</v>
      </c>
      <c r="V18">
        <v>192000</v>
      </c>
      <c r="W18" t="s">
        <v>16</v>
      </c>
    </row>
    <row r="19" spans="1:23" x14ac:dyDescent="0.45">
      <c r="A19" t="s">
        <v>35</v>
      </c>
      <c r="B19" s="1" t="s">
        <v>94</v>
      </c>
      <c r="C19" t="s">
        <v>95</v>
      </c>
      <c r="D19" t="s">
        <v>96</v>
      </c>
      <c r="E19" t="s">
        <v>107</v>
      </c>
      <c r="F19" t="s">
        <v>97</v>
      </c>
      <c r="G19" t="s">
        <v>97</v>
      </c>
      <c r="H19" t="s">
        <v>91</v>
      </c>
      <c r="I19" s="3">
        <v>22261</v>
      </c>
      <c r="J19" t="s">
        <v>98</v>
      </c>
      <c r="K19" t="s">
        <v>44</v>
      </c>
      <c r="L19" t="s">
        <v>39</v>
      </c>
      <c r="M19">
        <v>1</v>
      </c>
      <c r="N19">
        <v>1</v>
      </c>
      <c r="O19" t="s">
        <v>19</v>
      </c>
      <c r="P19" t="s">
        <v>14</v>
      </c>
      <c r="Q19" t="s">
        <v>14</v>
      </c>
      <c r="R19" t="s">
        <v>20</v>
      </c>
      <c r="T19" t="s">
        <v>14</v>
      </c>
      <c r="U19" t="s">
        <v>132</v>
      </c>
      <c r="V19">
        <v>10375</v>
      </c>
      <c r="W19" t="s">
        <v>16</v>
      </c>
    </row>
    <row r="20" spans="1:23" x14ac:dyDescent="0.45">
      <c r="A20" t="s">
        <v>35</v>
      </c>
      <c r="B20" s="1" t="s">
        <v>94</v>
      </c>
      <c r="C20" t="s">
        <v>95</v>
      </c>
      <c r="D20" t="s">
        <v>96</v>
      </c>
      <c r="E20" t="s">
        <v>107</v>
      </c>
      <c r="F20" t="s">
        <v>97</v>
      </c>
      <c r="G20" t="s">
        <v>97</v>
      </c>
      <c r="H20" t="s">
        <v>91</v>
      </c>
      <c r="I20" s="3">
        <v>22261</v>
      </c>
      <c r="J20" t="s">
        <v>98</v>
      </c>
      <c r="K20" t="s">
        <v>43</v>
      </c>
      <c r="L20" t="s">
        <v>34</v>
      </c>
      <c r="M20">
        <v>1</v>
      </c>
      <c r="N20">
        <v>1</v>
      </c>
      <c r="O20" t="s">
        <v>14</v>
      </c>
      <c r="P20" t="s">
        <v>14</v>
      </c>
      <c r="Q20" t="s">
        <v>14</v>
      </c>
      <c r="R20" t="s">
        <v>15</v>
      </c>
      <c r="T20" t="s">
        <v>14</v>
      </c>
      <c r="U20" t="s">
        <v>132</v>
      </c>
      <c r="V20">
        <v>5500</v>
      </c>
      <c r="W20" t="s">
        <v>16</v>
      </c>
    </row>
    <row r="21" spans="1:23" x14ac:dyDescent="0.45">
      <c r="A21" t="s">
        <v>38</v>
      </c>
      <c r="B21" s="1" t="s">
        <v>99</v>
      </c>
      <c r="C21" t="s">
        <v>100</v>
      </c>
      <c r="D21" t="s">
        <v>101</v>
      </c>
      <c r="E21" t="s">
        <v>107</v>
      </c>
      <c r="F21" t="s">
        <v>89</v>
      </c>
      <c r="G21" t="s">
        <v>97</v>
      </c>
      <c r="H21" t="s">
        <v>91</v>
      </c>
      <c r="I21" s="3">
        <v>22261</v>
      </c>
      <c r="J21" t="s">
        <v>92</v>
      </c>
      <c r="K21" t="s">
        <v>36</v>
      </c>
      <c r="L21" t="s">
        <v>39</v>
      </c>
      <c r="M21">
        <v>5</v>
      </c>
      <c r="N21">
        <v>1</v>
      </c>
      <c r="O21" t="s">
        <v>14</v>
      </c>
      <c r="P21" t="s">
        <v>19</v>
      </c>
      <c r="Q21" t="s">
        <v>19</v>
      </c>
      <c r="R21" t="s">
        <v>26</v>
      </c>
      <c r="S21" s="2" t="s">
        <v>129</v>
      </c>
      <c r="T21" t="s">
        <v>21</v>
      </c>
      <c r="U21" t="s">
        <v>131</v>
      </c>
      <c r="V21">
        <v>54500</v>
      </c>
      <c r="W21" t="s">
        <v>16</v>
      </c>
    </row>
    <row r="22" spans="1:23" x14ac:dyDescent="0.45">
      <c r="A22" t="s">
        <v>38</v>
      </c>
      <c r="B22" s="1" t="s">
        <v>99</v>
      </c>
      <c r="C22" t="s">
        <v>100</v>
      </c>
      <c r="D22" t="s">
        <v>101</v>
      </c>
      <c r="E22" t="s">
        <v>107</v>
      </c>
      <c r="F22" t="s">
        <v>89</v>
      </c>
      <c r="G22" t="s">
        <v>97</v>
      </c>
      <c r="H22" t="s">
        <v>91</v>
      </c>
      <c r="I22" s="3">
        <v>22261</v>
      </c>
      <c r="J22" t="s">
        <v>92</v>
      </c>
      <c r="K22" t="s">
        <v>42</v>
      </c>
      <c r="L22" t="s">
        <v>18</v>
      </c>
      <c r="M22">
        <v>1</v>
      </c>
      <c r="N22">
        <v>9</v>
      </c>
      <c r="O22" t="s">
        <v>19</v>
      </c>
      <c r="P22" t="s">
        <v>14</v>
      </c>
      <c r="Q22" t="s">
        <v>19</v>
      </c>
      <c r="R22" t="s">
        <v>15</v>
      </c>
      <c r="T22" t="s">
        <v>14</v>
      </c>
      <c r="U22" t="s">
        <v>134</v>
      </c>
      <c r="V22">
        <v>108000</v>
      </c>
      <c r="W22" t="s">
        <v>16</v>
      </c>
    </row>
    <row r="23" spans="1:23" x14ac:dyDescent="0.45">
      <c r="A23" t="s">
        <v>38</v>
      </c>
      <c r="B23" s="1" t="s">
        <v>99</v>
      </c>
      <c r="C23" t="s">
        <v>100</v>
      </c>
      <c r="D23" t="s">
        <v>101</v>
      </c>
      <c r="E23" t="s">
        <v>107</v>
      </c>
      <c r="F23" t="s">
        <v>89</v>
      </c>
      <c r="G23" t="s">
        <v>97</v>
      </c>
      <c r="H23" t="s">
        <v>91</v>
      </c>
      <c r="I23" s="3">
        <v>22261</v>
      </c>
      <c r="J23" t="s">
        <v>92</v>
      </c>
      <c r="K23" t="s">
        <v>43</v>
      </c>
      <c r="L23" t="s">
        <v>39</v>
      </c>
      <c r="M23">
        <v>1</v>
      </c>
      <c r="N23">
        <v>2</v>
      </c>
      <c r="O23" t="s">
        <v>14</v>
      </c>
      <c r="P23" t="s">
        <v>14</v>
      </c>
      <c r="Q23" t="s">
        <v>19</v>
      </c>
      <c r="R23" t="s">
        <v>15</v>
      </c>
      <c r="T23" t="s">
        <v>14</v>
      </c>
      <c r="U23" t="s">
        <v>132</v>
      </c>
      <c r="V23">
        <v>15750</v>
      </c>
      <c r="W23" t="s">
        <v>16</v>
      </c>
    </row>
    <row r="24" spans="1:23" x14ac:dyDescent="0.45">
      <c r="A24" t="s">
        <v>40</v>
      </c>
      <c r="B24" s="1" t="s">
        <v>102</v>
      </c>
      <c r="C24" t="s">
        <v>103</v>
      </c>
      <c r="D24" t="s">
        <v>104</v>
      </c>
      <c r="E24" t="s">
        <v>107</v>
      </c>
      <c r="F24" t="s">
        <v>97</v>
      </c>
      <c r="G24" s="2" t="s">
        <v>90</v>
      </c>
      <c r="H24" t="s">
        <v>105</v>
      </c>
      <c r="I24" s="3">
        <v>22261</v>
      </c>
      <c r="J24" t="s">
        <v>98</v>
      </c>
      <c r="K24" t="s">
        <v>45</v>
      </c>
      <c r="L24" t="s">
        <v>37</v>
      </c>
      <c r="M24">
        <v>9</v>
      </c>
      <c r="N24">
        <v>1</v>
      </c>
      <c r="O24" t="s">
        <v>14</v>
      </c>
      <c r="P24" t="s">
        <v>19</v>
      </c>
      <c r="Q24" t="s">
        <v>14</v>
      </c>
      <c r="R24" t="s">
        <v>26</v>
      </c>
      <c r="T24" t="s">
        <v>14</v>
      </c>
      <c r="U24" t="s">
        <v>131</v>
      </c>
      <c r="V24">
        <v>61000</v>
      </c>
      <c r="W24" t="s">
        <v>16</v>
      </c>
    </row>
    <row r="25" spans="1:23" x14ac:dyDescent="0.45">
      <c r="A25" t="s">
        <v>40</v>
      </c>
      <c r="B25" s="1" t="s">
        <v>102</v>
      </c>
      <c r="C25" t="s">
        <v>103</v>
      </c>
      <c r="D25" t="s">
        <v>104</v>
      </c>
      <c r="E25" t="s">
        <v>107</v>
      </c>
      <c r="F25" t="s">
        <v>97</v>
      </c>
      <c r="G25" s="2" t="s">
        <v>90</v>
      </c>
      <c r="H25" t="s">
        <v>105</v>
      </c>
      <c r="I25" s="3">
        <v>22261</v>
      </c>
      <c r="J25" t="s">
        <v>98</v>
      </c>
      <c r="K25" t="s">
        <v>24</v>
      </c>
      <c r="L25" t="s">
        <v>39</v>
      </c>
      <c r="M25">
        <v>3</v>
      </c>
      <c r="N25">
        <v>1</v>
      </c>
      <c r="O25" t="s">
        <v>19</v>
      </c>
      <c r="P25" t="s">
        <v>19</v>
      </c>
      <c r="Q25" t="s">
        <v>14</v>
      </c>
      <c r="R25" t="s">
        <v>15</v>
      </c>
      <c r="T25" t="s">
        <v>21</v>
      </c>
      <c r="U25" t="s">
        <v>131</v>
      </c>
      <c r="V25">
        <v>31625</v>
      </c>
      <c r="W25" t="s">
        <v>16</v>
      </c>
    </row>
    <row r="26" spans="1:23" x14ac:dyDescent="0.45">
      <c r="A26" t="s">
        <v>40</v>
      </c>
      <c r="B26" s="1" t="s">
        <v>102</v>
      </c>
      <c r="C26" t="s">
        <v>103</v>
      </c>
      <c r="D26" t="s">
        <v>104</v>
      </c>
      <c r="E26" t="s">
        <v>107</v>
      </c>
      <c r="F26" t="s">
        <v>97</v>
      </c>
      <c r="G26" s="2" t="s">
        <v>90</v>
      </c>
      <c r="H26" t="s">
        <v>105</v>
      </c>
      <c r="I26" s="3">
        <v>22261</v>
      </c>
      <c r="J26" t="s">
        <v>98</v>
      </c>
      <c r="K26" t="s">
        <v>24</v>
      </c>
      <c r="L26" t="s">
        <v>18</v>
      </c>
      <c r="M26">
        <v>3</v>
      </c>
      <c r="N26">
        <v>4</v>
      </c>
      <c r="O26" t="s">
        <v>14</v>
      </c>
      <c r="P26" t="s">
        <v>14</v>
      </c>
      <c r="Q26" t="s">
        <v>19</v>
      </c>
      <c r="R26" t="s">
        <v>15</v>
      </c>
      <c r="T26" t="s">
        <v>21</v>
      </c>
      <c r="U26" t="s">
        <v>131</v>
      </c>
      <c r="V26">
        <v>106000</v>
      </c>
      <c r="W26" t="s">
        <v>16</v>
      </c>
    </row>
    <row r="27" spans="1:23" x14ac:dyDescent="0.45">
      <c r="A27" t="s">
        <v>17</v>
      </c>
      <c r="B27" s="1" t="s">
        <v>85</v>
      </c>
      <c r="C27" t="s">
        <v>86</v>
      </c>
      <c r="D27" t="s">
        <v>87</v>
      </c>
      <c r="E27" t="s">
        <v>88</v>
      </c>
      <c r="F27" t="s">
        <v>89</v>
      </c>
      <c r="G27" s="2" t="s">
        <v>90</v>
      </c>
      <c r="H27" t="s">
        <v>91</v>
      </c>
      <c r="I27" s="3">
        <v>22261</v>
      </c>
      <c r="J27" t="s">
        <v>92</v>
      </c>
      <c r="K27" t="s">
        <v>32</v>
      </c>
      <c r="L27" t="s">
        <v>34</v>
      </c>
      <c r="M27">
        <v>1</v>
      </c>
      <c r="N27">
        <v>1</v>
      </c>
      <c r="O27" t="s">
        <v>14</v>
      </c>
      <c r="P27" t="s">
        <v>14</v>
      </c>
      <c r="Q27" t="s">
        <v>19</v>
      </c>
      <c r="R27" t="s">
        <v>26</v>
      </c>
      <c r="T27" t="s">
        <v>14</v>
      </c>
      <c r="U27" t="s">
        <v>131</v>
      </c>
      <c r="V27">
        <v>10000</v>
      </c>
      <c r="W27" t="s">
        <v>27</v>
      </c>
    </row>
    <row r="28" spans="1:23" x14ac:dyDescent="0.45">
      <c r="A28" t="s">
        <v>17</v>
      </c>
      <c r="B28" s="1" t="s">
        <v>85</v>
      </c>
      <c r="C28" t="s">
        <v>86</v>
      </c>
      <c r="D28" t="s">
        <v>87</v>
      </c>
      <c r="E28" t="s">
        <v>88</v>
      </c>
      <c r="F28" t="s">
        <v>89</v>
      </c>
      <c r="G28" s="2" t="s">
        <v>90</v>
      </c>
      <c r="H28" t="s">
        <v>91</v>
      </c>
      <c r="I28" s="3">
        <v>22261</v>
      </c>
      <c r="J28" t="s">
        <v>92</v>
      </c>
      <c r="K28" t="s">
        <v>45</v>
      </c>
      <c r="L28" t="s">
        <v>30</v>
      </c>
      <c r="M28">
        <v>1</v>
      </c>
      <c r="N28">
        <v>1</v>
      </c>
      <c r="O28" t="s">
        <v>19</v>
      </c>
      <c r="P28" t="s">
        <v>19</v>
      </c>
      <c r="Q28" t="s">
        <v>19</v>
      </c>
      <c r="R28" t="s">
        <v>15</v>
      </c>
      <c r="T28" t="s">
        <v>21</v>
      </c>
      <c r="U28" t="s">
        <v>131</v>
      </c>
      <c r="V28">
        <v>9000</v>
      </c>
      <c r="W28" t="s">
        <v>27</v>
      </c>
    </row>
    <row r="29" spans="1:23" x14ac:dyDescent="0.45">
      <c r="A29" t="s">
        <v>17</v>
      </c>
      <c r="B29" s="1" t="s">
        <v>85</v>
      </c>
      <c r="C29" t="s">
        <v>86</v>
      </c>
      <c r="D29" t="s">
        <v>87</v>
      </c>
      <c r="E29" t="s">
        <v>88</v>
      </c>
      <c r="F29" t="s">
        <v>89</v>
      </c>
      <c r="G29" s="2" t="s">
        <v>90</v>
      </c>
      <c r="H29" t="s">
        <v>91</v>
      </c>
      <c r="I29" s="3">
        <v>22261</v>
      </c>
      <c r="J29" t="s">
        <v>92</v>
      </c>
      <c r="K29" t="s">
        <v>43</v>
      </c>
      <c r="L29" t="s">
        <v>18</v>
      </c>
      <c r="M29">
        <v>1</v>
      </c>
      <c r="N29">
        <v>2</v>
      </c>
      <c r="O29" t="s">
        <v>14</v>
      </c>
      <c r="P29" t="s">
        <v>14</v>
      </c>
      <c r="Q29" t="s">
        <v>14</v>
      </c>
      <c r="R29" t="s">
        <v>26</v>
      </c>
      <c r="T29" t="s">
        <v>14</v>
      </c>
      <c r="U29" t="s">
        <v>132</v>
      </c>
      <c r="V29">
        <v>11000</v>
      </c>
      <c r="W29" t="s">
        <v>27</v>
      </c>
    </row>
    <row r="30" spans="1:23" x14ac:dyDescent="0.45">
      <c r="A30" t="s">
        <v>23</v>
      </c>
      <c r="B30" s="1" t="s">
        <v>94</v>
      </c>
      <c r="C30" t="s">
        <v>95</v>
      </c>
      <c r="D30" t="s">
        <v>96</v>
      </c>
      <c r="E30" t="s">
        <v>88</v>
      </c>
      <c r="F30" t="s">
        <v>97</v>
      </c>
      <c r="G30" t="s">
        <v>97</v>
      </c>
      <c r="H30" t="s">
        <v>91</v>
      </c>
      <c r="I30" s="3">
        <v>22261</v>
      </c>
      <c r="J30" t="s">
        <v>98</v>
      </c>
      <c r="K30" t="s">
        <v>29</v>
      </c>
      <c r="L30" t="s">
        <v>37</v>
      </c>
      <c r="M30">
        <v>2</v>
      </c>
      <c r="N30">
        <v>2</v>
      </c>
      <c r="O30" t="s">
        <v>14</v>
      </c>
      <c r="P30" t="s">
        <v>14</v>
      </c>
      <c r="Q30" t="s">
        <v>14</v>
      </c>
      <c r="R30" t="s">
        <v>20</v>
      </c>
      <c r="T30" t="s">
        <v>14</v>
      </c>
      <c r="U30" t="s">
        <v>134</v>
      </c>
      <c r="V30">
        <v>40000</v>
      </c>
      <c r="W30" t="s">
        <v>27</v>
      </c>
    </row>
    <row r="31" spans="1:23" x14ac:dyDescent="0.45">
      <c r="A31" t="s">
        <v>23</v>
      </c>
      <c r="B31" s="1" t="s">
        <v>94</v>
      </c>
      <c r="C31" t="s">
        <v>95</v>
      </c>
      <c r="D31" t="s">
        <v>96</v>
      </c>
      <c r="E31" t="s">
        <v>88</v>
      </c>
      <c r="F31" t="s">
        <v>97</v>
      </c>
      <c r="G31" t="s">
        <v>97</v>
      </c>
      <c r="H31" t="s">
        <v>91</v>
      </c>
      <c r="I31" s="3">
        <v>22261</v>
      </c>
      <c r="J31" t="s">
        <v>98</v>
      </c>
      <c r="K31" t="s">
        <v>24</v>
      </c>
      <c r="L31" t="s">
        <v>25</v>
      </c>
      <c r="M31">
        <v>3</v>
      </c>
      <c r="N31">
        <v>4</v>
      </c>
      <c r="O31" t="s">
        <v>19</v>
      </c>
      <c r="P31" t="s">
        <v>19</v>
      </c>
      <c r="Q31" t="s">
        <v>14</v>
      </c>
      <c r="R31" t="s">
        <v>26</v>
      </c>
      <c r="S31" s="2" t="s">
        <v>129</v>
      </c>
      <c r="T31" t="s">
        <v>14</v>
      </c>
      <c r="U31" t="s">
        <v>131</v>
      </c>
      <c r="V31">
        <v>118000</v>
      </c>
      <c r="W31" t="s">
        <v>27</v>
      </c>
    </row>
    <row r="32" spans="1:23" x14ac:dyDescent="0.45">
      <c r="A32" t="s">
        <v>23</v>
      </c>
      <c r="B32" s="1" t="s">
        <v>94</v>
      </c>
      <c r="C32" t="s">
        <v>95</v>
      </c>
      <c r="D32" t="s">
        <v>96</v>
      </c>
      <c r="E32" t="s">
        <v>88</v>
      </c>
      <c r="F32" t="s">
        <v>97</v>
      </c>
      <c r="G32" t="s">
        <v>97</v>
      </c>
      <c r="H32" t="s">
        <v>91</v>
      </c>
      <c r="I32" s="3">
        <v>22261</v>
      </c>
      <c r="J32" t="s">
        <v>98</v>
      </c>
      <c r="K32" t="s">
        <v>36</v>
      </c>
      <c r="L32" t="s">
        <v>18</v>
      </c>
      <c r="M32">
        <v>5</v>
      </c>
      <c r="N32">
        <v>1</v>
      </c>
      <c r="O32" t="s">
        <v>14</v>
      </c>
      <c r="P32" t="s">
        <v>14</v>
      </c>
      <c r="Q32" t="s">
        <v>19</v>
      </c>
      <c r="R32" t="s">
        <v>15</v>
      </c>
      <c r="T32" t="s">
        <v>14</v>
      </c>
      <c r="U32" t="s">
        <v>131</v>
      </c>
      <c r="V32">
        <v>53500</v>
      </c>
      <c r="W32" t="s">
        <v>27</v>
      </c>
    </row>
    <row r="33" spans="1:23" x14ac:dyDescent="0.45">
      <c r="A33" t="s">
        <v>23</v>
      </c>
      <c r="B33" s="1" t="s">
        <v>94</v>
      </c>
      <c r="C33" t="s">
        <v>95</v>
      </c>
      <c r="D33" t="s">
        <v>96</v>
      </c>
      <c r="E33" t="s">
        <v>88</v>
      </c>
      <c r="F33" t="s">
        <v>97</v>
      </c>
      <c r="G33" t="s">
        <v>97</v>
      </c>
      <c r="H33" t="s">
        <v>91</v>
      </c>
      <c r="I33" s="3">
        <v>22261</v>
      </c>
      <c r="J33" t="s">
        <v>98</v>
      </c>
      <c r="K33" t="s">
        <v>41</v>
      </c>
      <c r="L33" t="s">
        <v>13</v>
      </c>
      <c r="M33">
        <v>1</v>
      </c>
      <c r="N33">
        <v>1</v>
      </c>
      <c r="O33" t="s">
        <v>14</v>
      </c>
      <c r="P33" t="s">
        <v>19</v>
      </c>
      <c r="Q33" t="s">
        <v>14</v>
      </c>
      <c r="R33" t="s">
        <v>20</v>
      </c>
      <c r="T33" t="s">
        <v>21</v>
      </c>
      <c r="U33" t="s">
        <v>131</v>
      </c>
      <c r="V33">
        <v>10000</v>
      </c>
      <c r="W33" t="s">
        <v>27</v>
      </c>
    </row>
    <row r="34" spans="1:23" x14ac:dyDescent="0.45">
      <c r="A34" t="s">
        <v>28</v>
      </c>
      <c r="B34" s="1" t="s">
        <v>99</v>
      </c>
      <c r="C34" t="s">
        <v>100</v>
      </c>
      <c r="D34" t="s">
        <v>101</v>
      </c>
      <c r="E34" t="s">
        <v>88</v>
      </c>
      <c r="F34" t="s">
        <v>89</v>
      </c>
      <c r="G34" t="s">
        <v>97</v>
      </c>
      <c r="H34" t="s">
        <v>91</v>
      </c>
      <c r="I34" s="3">
        <v>22261</v>
      </c>
      <c r="J34" t="s">
        <v>92</v>
      </c>
      <c r="K34" t="s">
        <v>45</v>
      </c>
      <c r="L34" t="s">
        <v>39</v>
      </c>
      <c r="M34">
        <v>9</v>
      </c>
      <c r="N34">
        <v>9</v>
      </c>
      <c r="O34" t="s">
        <v>19</v>
      </c>
      <c r="P34" t="s">
        <v>14</v>
      </c>
      <c r="Q34" t="s">
        <v>14</v>
      </c>
      <c r="R34" t="s">
        <v>20</v>
      </c>
      <c r="T34" t="s">
        <v>21</v>
      </c>
      <c r="U34" t="s">
        <v>131</v>
      </c>
      <c r="V34">
        <v>607500</v>
      </c>
      <c r="W34" t="s">
        <v>27</v>
      </c>
    </row>
    <row r="35" spans="1:23" x14ac:dyDescent="0.45">
      <c r="A35" t="s">
        <v>28</v>
      </c>
      <c r="B35" s="1" t="s">
        <v>99</v>
      </c>
      <c r="C35" t="s">
        <v>100</v>
      </c>
      <c r="D35" t="s">
        <v>101</v>
      </c>
      <c r="E35" t="s">
        <v>88</v>
      </c>
      <c r="F35" t="s">
        <v>89</v>
      </c>
      <c r="G35" t="s">
        <v>97</v>
      </c>
      <c r="H35" t="s">
        <v>91</v>
      </c>
      <c r="I35" s="3">
        <v>22261</v>
      </c>
      <c r="J35" t="s">
        <v>92</v>
      </c>
      <c r="K35" t="s">
        <v>36</v>
      </c>
      <c r="L35" t="s">
        <v>30</v>
      </c>
      <c r="M35">
        <v>5</v>
      </c>
      <c r="N35">
        <v>1</v>
      </c>
      <c r="O35" t="s">
        <v>19</v>
      </c>
      <c r="P35" t="s">
        <v>14</v>
      </c>
      <c r="Q35" t="s">
        <v>19</v>
      </c>
      <c r="R35" t="s">
        <v>26</v>
      </c>
      <c r="S35" s="2" t="s">
        <v>129</v>
      </c>
      <c r="T35" t="s">
        <v>21</v>
      </c>
      <c r="U35" t="s">
        <v>131</v>
      </c>
      <c r="V35">
        <v>61000</v>
      </c>
      <c r="W35" t="s">
        <v>27</v>
      </c>
    </row>
    <row r="36" spans="1:23" x14ac:dyDescent="0.45">
      <c r="A36" t="s">
        <v>28</v>
      </c>
      <c r="B36" s="1" t="s">
        <v>99</v>
      </c>
      <c r="C36" t="s">
        <v>100</v>
      </c>
      <c r="D36" t="s">
        <v>101</v>
      </c>
      <c r="E36" t="s">
        <v>88</v>
      </c>
      <c r="F36" t="s">
        <v>89</v>
      </c>
      <c r="G36" t="s">
        <v>97</v>
      </c>
      <c r="H36" t="s">
        <v>91</v>
      </c>
      <c r="I36" s="3">
        <v>22261</v>
      </c>
      <c r="J36" t="s">
        <v>92</v>
      </c>
      <c r="K36" t="s">
        <v>41</v>
      </c>
      <c r="L36" t="s">
        <v>18</v>
      </c>
      <c r="M36">
        <v>1</v>
      </c>
      <c r="N36">
        <v>1</v>
      </c>
      <c r="O36" t="s">
        <v>19</v>
      </c>
      <c r="P36" t="s">
        <v>19</v>
      </c>
      <c r="Q36" t="s">
        <v>14</v>
      </c>
      <c r="R36" t="s">
        <v>20</v>
      </c>
      <c r="T36" t="s">
        <v>14</v>
      </c>
      <c r="U36" t="s">
        <v>131</v>
      </c>
      <c r="V36">
        <v>11000</v>
      </c>
      <c r="W36" t="s">
        <v>27</v>
      </c>
    </row>
    <row r="37" spans="1:23" x14ac:dyDescent="0.45">
      <c r="A37" t="s">
        <v>31</v>
      </c>
      <c r="B37" s="1" t="s">
        <v>102</v>
      </c>
      <c r="C37" t="s">
        <v>103</v>
      </c>
      <c r="D37" t="s">
        <v>104</v>
      </c>
      <c r="E37" t="s">
        <v>88</v>
      </c>
      <c r="F37" t="s">
        <v>97</v>
      </c>
      <c r="G37" s="2" t="s">
        <v>90</v>
      </c>
      <c r="H37" t="s">
        <v>105</v>
      </c>
      <c r="I37" s="3">
        <v>22261</v>
      </c>
      <c r="J37" t="s">
        <v>98</v>
      </c>
      <c r="K37" t="s">
        <v>32</v>
      </c>
      <c r="L37" t="s">
        <v>25</v>
      </c>
      <c r="M37">
        <v>1</v>
      </c>
      <c r="N37">
        <v>6</v>
      </c>
      <c r="O37" t="s">
        <v>14</v>
      </c>
      <c r="P37" t="s">
        <v>14</v>
      </c>
      <c r="Q37" t="s">
        <v>19</v>
      </c>
      <c r="R37" t="s">
        <v>20</v>
      </c>
      <c r="T37" t="s">
        <v>21</v>
      </c>
      <c r="U37" t="s">
        <v>131</v>
      </c>
      <c r="V37">
        <v>60000</v>
      </c>
      <c r="W37" t="s">
        <v>27</v>
      </c>
    </row>
    <row r="38" spans="1:23" x14ac:dyDescent="0.45">
      <c r="A38" t="s">
        <v>31</v>
      </c>
      <c r="B38" s="1" t="s">
        <v>102</v>
      </c>
      <c r="C38" t="s">
        <v>103</v>
      </c>
      <c r="D38" t="s">
        <v>104</v>
      </c>
      <c r="E38" t="s">
        <v>88</v>
      </c>
      <c r="F38" t="s">
        <v>97</v>
      </c>
      <c r="G38" s="2" t="s">
        <v>90</v>
      </c>
      <c r="H38" t="s">
        <v>105</v>
      </c>
      <c r="I38" s="3">
        <v>22261</v>
      </c>
      <c r="J38" t="s">
        <v>98</v>
      </c>
      <c r="K38" t="s">
        <v>45</v>
      </c>
      <c r="L38" t="s">
        <v>18</v>
      </c>
      <c r="M38">
        <v>1</v>
      </c>
      <c r="N38">
        <v>1</v>
      </c>
      <c r="O38" t="s">
        <v>14</v>
      </c>
      <c r="P38" t="s">
        <v>14</v>
      </c>
      <c r="Q38" t="s">
        <v>19</v>
      </c>
      <c r="R38" t="s">
        <v>20</v>
      </c>
      <c r="T38" t="s">
        <v>14</v>
      </c>
      <c r="U38" t="s">
        <v>131</v>
      </c>
      <c r="V38">
        <v>7000</v>
      </c>
      <c r="W38" t="s">
        <v>27</v>
      </c>
    </row>
    <row r="39" spans="1:23" x14ac:dyDescent="0.45">
      <c r="A39" t="s">
        <v>31</v>
      </c>
      <c r="B39" s="1" t="s">
        <v>102</v>
      </c>
      <c r="C39" t="s">
        <v>103</v>
      </c>
      <c r="D39" t="s">
        <v>104</v>
      </c>
      <c r="E39" t="s">
        <v>88</v>
      </c>
      <c r="F39" t="s">
        <v>97</v>
      </c>
      <c r="G39" s="2" t="s">
        <v>90</v>
      </c>
      <c r="H39" t="s">
        <v>105</v>
      </c>
      <c r="I39" s="3">
        <v>22261</v>
      </c>
      <c r="J39" t="s">
        <v>98</v>
      </c>
      <c r="K39" t="s">
        <v>12</v>
      </c>
      <c r="L39" t="s">
        <v>37</v>
      </c>
      <c r="M39">
        <v>9</v>
      </c>
      <c r="N39">
        <v>9</v>
      </c>
      <c r="O39" t="s">
        <v>19</v>
      </c>
      <c r="P39" t="s">
        <v>14</v>
      </c>
      <c r="Q39" t="s">
        <v>14</v>
      </c>
      <c r="R39" t="s">
        <v>26</v>
      </c>
      <c r="T39" t="s">
        <v>14</v>
      </c>
      <c r="U39" t="s">
        <v>133</v>
      </c>
      <c r="V39">
        <v>711000</v>
      </c>
      <c r="W39" t="s">
        <v>27</v>
      </c>
    </row>
    <row r="40" spans="1:23" x14ac:dyDescent="0.45">
      <c r="A40" t="s">
        <v>31</v>
      </c>
      <c r="B40" s="1" t="s">
        <v>102</v>
      </c>
      <c r="C40" t="s">
        <v>103</v>
      </c>
      <c r="D40" t="s">
        <v>104</v>
      </c>
      <c r="E40" t="s">
        <v>88</v>
      </c>
      <c r="F40" t="s">
        <v>97</v>
      </c>
      <c r="G40" s="2" t="s">
        <v>90</v>
      </c>
      <c r="H40" t="s">
        <v>105</v>
      </c>
      <c r="I40" s="3">
        <v>22261</v>
      </c>
      <c r="J40" t="s">
        <v>98</v>
      </c>
      <c r="K40" t="s">
        <v>41</v>
      </c>
      <c r="L40" t="s">
        <v>34</v>
      </c>
      <c r="M40">
        <v>1</v>
      </c>
      <c r="N40">
        <v>6</v>
      </c>
      <c r="O40" t="s">
        <v>19</v>
      </c>
      <c r="P40" t="s">
        <v>14</v>
      </c>
      <c r="Q40" t="s">
        <v>19</v>
      </c>
      <c r="R40" t="s">
        <v>26</v>
      </c>
      <c r="T40" t="s">
        <v>21</v>
      </c>
      <c r="U40" t="s">
        <v>131</v>
      </c>
      <c r="V40">
        <v>66000</v>
      </c>
      <c r="W40" t="s">
        <v>27</v>
      </c>
    </row>
    <row r="41" spans="1:23" x14ac:dyDescent="0.45">
      <c r="A41" t="s">
        <v>33</v>
      </c>
      <c r="B41" s="1" t="s">
        <v>85</v>
      </c>
      <c r="C41" t="s">
        <v>86</v>
      </c>
      <c r="D41" t="s">
        <v>87</v>
      </c>
      <c r="E41" t="s">
        <v>107</v>
      </c>
      <c r="F41" t="s">
        <v>89</v>
      </c>
      <c r="G41" s="2" t="s">
        <v>90</v>
      </c>
      <c r="H41" t="s">
        <v>91</v>
      </c>
      <c r="I41" s="3">
        <v>22261</v>
      </c>
      <c r="J41" t="s">
        <v>92</v>
      </c>
      <c r="K41" t="s">
        <v>12</v>
      </c>
      <c r="L41" t="s">
        <v>25</v>
      </c>
      <c r="M41">
        <v>1</v>
      </c>
      <c r="N41">
        <v>9</v>
      </c>
      <c r="O41" t="s">
        <v>19</v>
      </c>
      <c r="P41" t="s">
        <v>14</v>
      </c>
      <c r="Q41" t="s">
        <v>19</v>
      </c>
      <c r="R41" t="s">
        <v>20</v>
      </c>
      <c r="T41" t="s">
        <v>21</v>
      </c>
      <c r="U41" t="s">
        <v>133</v>
      </c>
      <c r="V41">
        <v>81000</v>
      </c>
      <c r="W41" t="s">
        <v>27</v>
      </c>
    </row>
    <row r="42" spans="1:23" x14ac:dyDescent="0.45">
      <c r="A42" t="s">
        <v>33</v>
      </c>
      <c r="B42" s="1" t="s">
        <v>85</v>
      </c>
      <c r="C42" t="s">
        <v>86</v>
      </c>
      <c r="D42" t="s">
        <v>87</v>
      </c>
      <c r="E42" t="s">
        <v>107</v>
      </c>
      <c r="F42" t="s">
        <v>89</v>
      </c>
      <c r="G42" s="2" t="s">
        <v>90</v>
      </c>
      <c r="H42" t="s">
        <v>91</v>
      </c>
      <c r="I42" s="3">
        <v>22261</v>
      </c>
      <c r="J42" t="s">
        <v>92</v>
      </c>
      <c r="K42" t="s">
        <v>36</v>
      </c>
      <c r="L42" t="s">
        <v>37</v>
      </c>
      <c r="M42">
        <v>5</v>
      </c>
      <c r="N42">
        <v>1</v>
      </c>
      <c r="O42" t="s">
        <v>19</v>
      </c>
      <c r="P42" t="s">
        <v>14</v>
      </c>
      <c r="Q42" t="s">
        <v>14</v>
      </c>
      <c r="R42" t="s">
        <v>20</v>
      </c>
      <c r="T42" t="s">
        <v>21</v>
      </c>
      <c r="U42" t="s">
        <v>131</v>
      </c>
      <c r="V42">
        <v>60000</v>
      </c>
      <c r="W42" t="s">
        <v>27</v>
      </c>
    </row>
    <row r="43" spans="1:23" x14ac:dyDescent="0.45">
      <c r="A43" t="s">
        <v>33</v>
      </c>
      <c r="B43" s="1" t="s">
        <v>85</v>
      </c>
      <c r="C43" t="s">
        <v>86</v>
      </c>
      <c r="D43" t="s">
        <v>87</v>
      </c>
      <c r="E43" t="s">
        <v>107</v>
      </c>
      <c r="F43" t="s">
        <v>89</v>
      </c>
      <c r="G43" s="2" t="s">
        <v>90</v>
      </c>
      <c r="H43" t="s">
        <v>91</v>
      </c>
      <c r="I43" s="3">
        <v>22261</v>
      </c>
      <c r="J43" t="s">
        <v>92</v>
      </c>
      <c r="K43" t="s">
        <v>42</v>
      </c>
      <c r="L43" t="s">
        <v>13</v>
      </c>
      <c r="M43">
        <v>1</v>
      </c>
      <c r="N43">
        <v>9</v>
      </c>
      <c r="O43" t="s">
        <v>19</v>
      </c>
      <c r="P43" t="s">
        <v>19</v>
      </c>
      <c r="Q43" t="s">
        <v>19</v>
      </c>
      <c r="R43" t="s">
        <v>26</v>
      </c>
      <c r="T43" t="s">
        <v>21</v>
      </c>
      <c r="U43" t="s">
        <v>134</v>
      </c>
      <c r="V43">
        <v>117000</v>
      </c>
      <c r="W43" t="s">
        <v>27</v>
      </c>
    </row>
    <row r="44" spans="1:23" x14ac:dyDescent="0.45">
      <c r="A44" t="s">
        <v>35</v>
      </c>
      <c r="B44" s="1" t="s">
        <v>94</v>
      </c>
      <c r="C44" t="s">
        <v>95</v>
      </c>
      <c r="D44" t="s">
        <v>96</v>
      </c>
      <c r="E44" t="s">
        <v>107</v>
      </c>
      <c r="F44" t="s">
        <v>97</v>
      </c>
      <c r="G44" t="s">
        <v>97</v>
      </c>
      <c r="H44" t="s">
        <v>91</v>
      </c>
      <c r="I44" s="3">
        <v>22261</v>
      </c>
      <c r="J44" t="s">
        <v>98</v>
      </c>
      <c r="K44" t="s">
        <v>41</v>
      </c>
      <c r="L44" t="s">
        <v>30</v>
      </c>
      <c r="M44">
        <v>3</v>
      </c>
      <c r="N44">
        <v>6</v>
      </c>
      <c r="O44" t="s">
        <v>14</v>
      </c>
      <c r="P44" t="s">
        <v>14</v>
      </c>
      <c r="Q44" t="s">
        <v>19</v>
      </c>
      <c r="R44" t="s">
        <v>26</v>
      </c>
      <c r="S44" s="2" t="s">
        <v>129</v>
      </c>
      <c r="T44" t="s">
        <v>14</v>
      </c>
      <c r="U44" t="s">
        <v>131</v>
      </c>
      <c r="V44">
        <v>181500</v>
      </c>
      <c r="W44" t="s">
        <v>27</v>
      </c>
    </row>
    <row r="45" spans="1:23" x14ac:dyDescent="0.45">
      <c r="A45" t="s">
        <v>38</v>
      </c>
      <c r="B45" s="1" t="s">
        <v>99</v>
      </c>
      <c r="C45" t="s">
        <v>100</v>
      </c>
      <c r="D45" t="s">
        <v>101</v>
      </c>
      <c r="E45" t="s">
        <v>107</v>
      </c>
      <c r="F45" t="s">
        <v>89</v>
      </c>
      <c r="G45" t="s">
        <v>97</v>
      </c>
      <c r="H45" t="s">
        <v>91</v>
      </c>
      <c r="I45" s="3">
        <v>22261</v>
      </c>
      <c r="J45" t="s">
        <v>92</v>
      </c>
      <c r="K45" t="s">
        <v>45</v>
      </c>
      <c r="L45" t="s">
        <v>25</v>
      </c>
      <c r="M45">
        <v>9</v>
      </c>
      <c r="N45">
        <v>1</v>
      </c>
      <c r="O45" t="s">
        <v>19</v>
      </c>
      <c r="P45" t="s">
        <v>14</v>
      </c>
      <c r="Q45" t="s">
        <v>14</v>
      </c>
      <c r="R45" t="s">
        <v>20</v>
      </c>
      <c r="T45" t="s">
        <v>14</v>
      </c>
      <c r="U45" t="s">
        <v>131</v>
      </c>
      <c r="V45">
        <v>66000</v>
      </c>
      <c r="W45" t="s">
        <v>27</v>
      </c>
    </row>
    <row r="46" spans="1:23" x14ac:dyDescent="0.45">
      <c r="A46" t="s">
        <v>38</v>
      </c>
      <c r="B46" s="1" t="s">
        <v>99</v>
      </c>
      <c r="C46" t="s">
        <v>100</v>
      </c>
      <c r="D46" t="s">
        <v>101</v>
      </c>
      <c r="E46" t="s">
        <v>107</v>
      </c>
      <c r="F46" t="s">
        <v>89</v>
      </c>
      <c r="G46" t="s">
        <v>97</v>
      </c>
      <c r="H46" t="s">
        <v>91</v>
      </c>
      <c r="I46" s="3">
        <v>22261</v>
      </c>
      <c r="J46" t="s">
        <v>92</v>
      </c>
      <c r="K46" t="s">
        <v>42</v>
      </c>
      <c r="L46" t="s">
        <v>34</v>
      </c>
      <c r="M46">
        <v>9</v>
      </c>
      <c r="N46">
        <v>9</v>
      </c>
      <c r="O46" t="s">
        <v>14</v>
      </c>
      <c r="P46" t="s">
        <v>14</v>
      </c>
      <c r="Q46" t="s">
        <v>14</v>
      </c>
      <c r="R46" t="s">
        <v>15</v>
      </c>
      <c r="T46" t="s">
        <v>14</v>
      </c>
      <c r="U46" t="s">
        <v>134</v>
      </c>
      <c r="V46">
        <v>877500</v>
      </c>
      <c r="W46" t="s">
        <v>27</v>
      </c>
    </row>
    <row r="47" spans="1:23" x14ac:dyDescent="0.45">
      <c r="A47" t="s">
        <v>38</v>
      </c>
      <c r="B47" s="1" t="s">
        <v>99</v>
      </c>
      <c r="C47" t="s">
        <v>100</v>
      </c>
      <c r="D47" t="s">
        <v>101</v>
      </c>
      <c r="E47" t="s">
        <v>107</v>
      </c>
      <c r="F47" t="s">
        <v>89</v>
      </c>
      <c r="G47" t="s">
        <v>97</v>
      </c>
      <c r="H47" t="s">
        <v>91</v>
      </c>
      <c r="I47" s="3">
        <v>22261</v>
      </c>
      <c r="J47" t="s">
        <v>92</v>
      </c>
      <c r="K47" t="s">
        <v>44</v>
      </c>
      <c r="L47" t="s">
        <v>18</v>
      </c>
      <c r="M47">
        <v>1</v>
      </c>
      <c r="N47">
        <v>2</v>
      </c>
      <c r="O47" t="s">
        <v>19</v>
      </c>
      <c r="P47" t="s">
        <v>19</v>
      </c>
      <c r="Q47" t="s">
        <v>14</v>
      </c>
      <c r="R47" t="s">
        <v>26</v>
      </c>
      <c r="S47" s="2" t="s">
        <v>129</v>
      </c>
      <c r="T47" t="s">
        <v>21</v>
      </c>
      <c r="U47" t="s">
        <v>132</v>
      </c>
      <c r="V47">
        <v>19000</v>
      </c>
      <c r="W47" t="s">
        <v>27</v>
      </c>
    </row>
    <row r="48" spans="1:23" x14ac:dyDescent="0.45">
      <c r="A48" t="s">
        <v>38</v>
      </c>
      <c r="B48" s="1" t="s">
        <v>99</v>
      </c>
      <c r="C48" t="s">
        <v>100</v>
      </c>
      <c r="D48" t="s">
        <v>101</v>
      </c>
      <c r="E48" t="s">
        <v>107</v>
      </c>
      <c r="F48" t="s">
        <v>89</v>
      </c>
      <c r="G48" t="s">
        <v>97</v>
      </c>
      <c r="H48" t="s">
        <v>91</v>
      </c>
      <c r="I48" s="3">
        <v>22261</v>
      </c>
      <c r="J48" t="s">
        <v>92</v>
      </c>
      <c r="K48" t="s">
        <v>41</v>
      </c>
      <c r="L48" t="s">
        <v>30</v>
      </c>
      <c r="M48">
        <v>3</v>
      </c>
      <c r="N48">
        <v>6</v>
      </c>
      <c r="O48" t="s">
        <v>14</v>
      </c>
      <c r="P48" t="s">
        <v>14</v>
      </c>
      <c r="Q48" t="s">
        <v>19</v>
      </c>
      <c r="R48" t="s">
        <v>26</v>
      </c>
      <c r="S48" s="2" t="s">
        <v>129</v>
      </c>
      <c r="T48" t="s">
        <v>14</v>
      </c>
      <c r="U48" t="s">
        <v>131</v>
      </c>
      <c r="V48">
        <v>181500</v>
      </c>
      <c r="W48" t="s">
        <v>27</v>
      </c>
    </row>
    <row r="49" spans="1:23" x14ac:dyDescent="0.45">
      <c r="A49" t="s">
        <v>40</v>
      </c>
      <c r="B49" s="1" t="s">
        <v>102</v>
      </c>
      <c r="C49" t="s">
        <v>103</v>
      </c>
      <c r="D49" t="s">
        <v>104</v>
      </c>
      <c r="E49" t="s">
        <v>107</v>
      </c>
      <c r="F49" t="s">
        <v>97</v>
      </c>
      <c r="G49" s="2" t="s">
        <v>90</v>
      </c>
      <c r="H49" t="s">
        <v>105</v>
      </c>
      <c r="I49" s="3">
        <v>22261</v>
      </c>
      <c r="J49" t="s">
        <v>98</v>
      </c>
      <c r="K49" t="s">
        <v>29</v>
      </c>
      <c r="L49" t="s">
        <v>37</v>
      </c>
      <c r="M49">
        <v>2</v>
      </c>
      <c r="N49">
        <v>2</v>
      </c>
      <c r="O49" t="s">
        <v>14</v>
      </c>
      <c r="P49" t="s">
        <v>14</v>
      </c>
      <c r="Q49" t="s">
        <v>14</v>
      </c>
      <c r="R49" t="s">
        <v>26</v>
      </c>
      <c r="T49" t="s">
        <v>14</v>
      </c>
      <c r="U49" t="s">
        <v>134</v>
      </c>
      <c r="V49">
        <v>40000</v>
      </c>
      <c r="W49" t="s">
        <v>27</v>
      </c>
    </row>
    <row r="50" spans="1:23" x14ac:dyDescent="0.45">
      <c r="A50" t="s">
        <v>17</v>
      </c>
      <c r="B50" s="1" t="s">
        <v>85</v>
      </c>
      <c r="C50" t="s">
        <v>86</v>
      </c>
      <c r="D50" t="s">
        <v>87</v>
      </c>
      <c r="E50" t="s">
        <v>88</v>
      </c>
      <c r="F50" t="s">
        <v>89</v>
      </c>
      <c r="G50" s="2" t="s">
        <v>90</v>
      </c>
      <c r="H50" t="s">
        <v>91</v>
      </c>
      <c r="I50" s="3">
        <v>22261</v>
      </c>
      <c r="J50" t="s">
        <v>92</v>
      </c>
      <c r="K50" t="s">
        <v>12</v>
      </c>
      <c r="L50" t="s">
        <v>18</v>
      </c>
      <c r="M50">
        <v>9</v>
      </c>
      <c r="N50">
        <v>9</v>
      </c>
      <c r="O50" t="s">
        <v>19</v>
      </c>
      <c r="P50" t="s">
        <v>19</v>
      </c>
      <c r="Q50" t="s">
        <v>19</v>
      </c>
      <c r="R50" t="s">
        <v>20</v>
      </c>
      <c r="T50" t="s">
        <v>21</v>
      </c>
      <c r="U50" t="s">
        <v>133</v>
      </c>
      <c r="V50">
        <v>697500</v>
      </c>
      <c r="W50" t="s">
        <v>22</v>
      </c>
    </row>
    <row r="51" spans="1:23" x14ac:dyDescent="0.45">
      <c r="A51" t="s">
        <v>17</v>
      </c>
      <c r="B51" s="1" t="s">
        <v>85</v>
      </c>
      <c r="C51" t="s">
        <v>86</v>
      </c>
      <c r="D51" t="s">
        <v>87</v>
      </c>
      <c r="E51" t="s">
        <v>88</v>
      </c>
      <c r="F51" t="s">
        <v>89</v>
      </c>
      <c r="G51" s="2" t="s">
        <v>90</v>
      </c>
      <c r="H51" t="s">
        <v>91</v>
      </c>
      <c r="I51" s="3">
        <v>22261</v>
      </c>
      <c r="J51" t="s">
        <v>92</v>
      </c>
      <c r="K51" t="s">
        <v>29</v>
      </c>
      <c r="L51" t="s">
        <v>13</v>
      </c>
      <c r="M51">
        <v>2</v>
      </c>
      <c r="N51">
        <v>2</v>
      </c>
      <c r="O51" t="s">
        <v>19</v>
      </c>
      <c r="P51" t="s">
        <v>19</v>
      </c>
      <c r="Q51" t="s">
        <v>14</v>
      </c>
      <c r="R51" t="s">
        <v>20</v>
      </c>
      <c r="T51" t="s">
        <v>21</v>
      </c>
      <c r="U51" t="s">
        <v>134</v>
      </c>
      <c r="V51">
        <v>38000</v>
      </c>
      <c r="W51" t="s">
        <v>22</v>
      </c>
    </row>
    <row r="52" spans="1:23" x14ac:dyDescent="0.45">
      <c r="A52" t="s">
        <v>17</v>
      </c>
      <c r="B52" s="1" t="s">
        <v>85</v>
      </c>
      <c r="C52" t="s">
        <v>86</v>
      </c>
      <c r="D52" t="s">
        <v>87</v>
      </c>
      <c r="E52" t="s">
        <v>88</v>
      </c>
      <c r="F52" t="s">
        <v>89</v>
      </c>
      <c r="G52" s="2" t="s">
        <v>90</v>
      </c>
      <c r="H52" t="s">
        <v>91</v>
      </c>
      <c r="I52" s="3">
        <v>22261</v>
      </c>
      <c r="J52" t="s">
        <v>92</v>
      </c>
      <c r="K52" t="s">
        <v>24</v>
      </c>
      <c r="L52" t="s">
        <v>39</v>
      </c>
      <c r="M52">
        <v>3</v>
      </c>
      <c r="N52">
        <v>4</v>
      </c>
      <c r="O52" t="s">
        <v>14</v>
      </c>
      <c r="P52" t="s">
        <v>19</v>
      </c>
      <c r="Q52" t="s">
        <v>14</v>
      </c>
      <c r="R52" t="s">
        <v>26</v>
      </c>
      <c r="T52" t="s">
        <v>21</v>
      </c>
      <c r="U52" t="s">
        <v>131</v>
      </c>
      <c r="V52">
        <v>114500</v>
      </c>
      <c r="W52" t="s">
        <v>22</v>
      </c>
    </row>
    <row r="53" spans="1:23" x14ac:dyDescent="0.45">
      <c r="A53" t="s">
        <v>17</v>
      </c>
      <c r="B53" s="1" t="s">
        <v>85</v>
      </c>
      <c r="C53" t="s">
        <v>86</v>
      </c>
      <c r="D53" t="s">
        <v>87</v>
      </c>
      <c r="E53" t="s">
        <v>88</v>
      </c>
      <c r="F53" t="s">
        <v>89</v>
      </c>
      <c r="G53" s="2" t="s">
        <v>90</v>
      </c>
      <c r="H53" t="s">
        <v>91</v>
      </c>
      <c r="I53" s="3">
        <v>22261</v>
      </c>
      <c r="J53" t="s">
        <v>92</v>
      </c>
      <c r="K53" t="s">
        <v>36</v>
      </c>
      <c r="L53" t="s">
        <v>25</v>
      </c>
      <c r="M53">
        <v>5</v>
      </c>
      <c r="N53">
        <v>1</v>
      </c>
      <c r="O53" t="s">
        <v>14</v>
      </c>
      <c r="P53" t="s">
        <v>19</v>
      </c>
      <c r="Q53" t="s">
        <v>19</v>
      </c>
      <c r="R53" t="s">
        <v>15</v>
      </c>
      <c r="T53" t="s">
        <v>14</v>
      </c>
      <c r="U53" t="s">
        <v>131</v>
      </c>
      <c r="V53">
        <v>57000</v>
      </c>
      <c r="W53" t="s">
        <v>22</v>
      </c>
    </row>
    <row r="54" spans="1:23" x14ac:dyDescent="0.45">
      <c r="A54" t="s">
        <v>17</v>
      </c>
      <c r="B54" s="1" t="s">
        <v>85</v>
      </c>
      <c r="C54" t="s">
        <v>86</v>
      </c>
      <c r="D54" t="s">
        <v>87</v>
      </c>
      <c r="E54" t="s">
        <v>88</v>
      </c>
      <c r="F54" t="s">
        <v>89</v>
      </c>
      <c r="G54" s="2" t="s">
        <v>90</v>
      </c>
      <c r="H54" t="s">
        <v>91</v>
      </c>
      <c r="I54" s="3">
        <v>22261</v>
      </c>
      <c r="J54" t="s">
        <v>92</v>
      </c>
      <c r="K54" t="s">
        <v>44</v>
      </c>
      <c r="L54" t="s">
        <v>34</v>
      </c>
      <c r="M54">
        <v>9</v>
      </c>
      <c r="N54">
        <v>1</v>
      </c>
      <c r="O54" t="s">
        <v>14</v>
      </c>
      <c r="P54" t="s">
        <v>19</v>
      </c>
      <c r="Q54" t="s">
        <v>19</v>
      </c>
      <c r="R54" t="s">
        <v>26</v>
      </c>
      <c r="T54" t="s">
        <v>21</v>
      </c>
      <c r="U54" t="s">
        <v>132</v>
      </c>
      <c r="V54">
        <v>75125</v>
      </c>
      <c r="W54" t="s">
        <v>22</v>
      </c>
    </row>
    <row r="55" spans="1:23" x14ac:dyDescent="0.45">
      <c r="A55" t="s">
        <v>23</v>
      </c>
      <c r="B55" s="1" t="s">
        <v>94</v>
      </c>
      <c r="C55" t="s">
        <v>95</v>
      </c>
      <c r="D55" t="s">
        <v>96</v>
      </c>
      <c r="E55" t="s">
        <v>88</v>
      </c>
      <c r="F55" t="s">
        <v>97</v>
      </c>
      <c r="G55" t="s">
        <v>97</v>
      </c>
      <c r="H55" t="s">
        <v>91</v>
      </c>
      <c r="I55" s="3">
        <v>22261</v>
      </c>
      <c r="J55" t="s">
        <v>98</v>
      </c>
      <c r="K55" t="s">
        <v>32</v>
      </c>
      <c r="L55" t="s">
        <v>30</v>
      </c>
      <c r="M55">
        <v>1</v>
      </c>
      <c r="N55">
        <v>6</v>
      </c>
      <c r="O55" t="s">
        <v>14</v>
      </c>
      <c r="P55" t="s">
        <v>19</v>
      </c>
      <c r="Q55" t="s">
        <v>19</v>
      </c>
      <c r="R55" t="s">
        <v>15</v>
      </c>
      <c r="T55" t="s">
        <v>21</v>
      </c>
      <c r="U55" t="s">
        <v>131</v>
      </c>
      <c r="V55">
        <v>66000</v>
      </c>
      <c r="W55" t="s">
        <v>22</v>
      </c>
    </row>
    <row r="56" spans="1:23" x14ac:dyDescent="0.45">
      <c r="A56" t="s">
        <v>23</v>
      </c>
      <c r="B56" s="1" t="s">
        <v>94</v>
      </c>
      <c r="C56" t="s">
        <v>95</v>
      </c>
      <c r="D56" t="s">
        <v>96</v>
      </c>
      <c r="E56" t="s">
        <v>88</v>
      </c>
      <c r="F56" t="s">
        <v>97</v>
      </c>
      <c r="G56" t="s">
        <v>97</v>
      </c>
      <c r="H56" t="s">
        <v>91</v>
      </c>
      <c r="I56" s="3">
        <v>22261</v>
      </c>
      <c r="J56" t="s">
        <v>98</v>
      </c>
      <c r="K56" t="s">
        <v>44</v>
      </c>
      <c r="L56" t="s">
        <v>13</v>
      </c>
      <c r="M56">
        <v>9</v>
      </c>
      <c r="N56">
        <v>2</v>
      </c>
      <c r="O56" t="s">
        <v>19</v>
      </c>
      <c r="P56" t="s">
        <v>14</v>
      </c>
      <c r="Q56" t="s">
        <v>19</v>
      </c>
      <c r="R56" t="s">
        <v>20</v>
      </c>
      <c r="T56" t="s">
        <v>21</v>
      </c>
      <c r="U56" t="s">
        <v>132</v>
      </c>
      <c r="V56">
        <v>162500</v>
      </c>
      <c r="W56" t="s">
        <v>22</v>
      </c>
    </row>
    <row r="57" spans="1:23" x14ac:dyDescent="0.45">
      <c r="A57" t="s">
        <v>23</v>
      </c>
      <c r="B57" s="1" t="s">
        <v>94</v>
      </c>
      <c r="C57" t="s">
        <v>95</v>
      </c>
      <c r="D57" t="s">
        <v>96</v>
      </c>
      <c r="E57" t="s">
        <v>88</v>
      </c>
      <c r="F57" t="s">
        <v>97</v>
      </c>
      <c r="G57" t="s">
        <v>97</v>
      </c>
      <c r="H57" t="s">
        <v>91</v>
      </c>
      <c r="I57" s="3">
        <v>22261</v>
      </c>
      <c r="J57" t="s">
        <v>98</v>
      </c>
      <c r="K57" t="s">
        <v>43</v>
      </c>
      <c r="L57" t="s">
        <v>37</v>
      </c>
      <c r="M57">
        <v>1</v>
      </c>
      <c r="N57">
        <v>1</v>
      </c>
      <c r="O57" t="s">
        <v>19</v>
      </c>
      <c r="P57" t="s">
        <v>14</v>
      </c>
      <c r="Q57" t="s">
        <v>14</v>
      </c>
      <c r="R57" t="s">
        <v>26</v>
      </c>
      <c r="S57" s="2" t="s">
        <v>129</v>
      </c>
      <c r="T57" t="s">
        <v>21</v>
      </c>
      <c r="U57" t="s">
        <v>132</v>
      </c>
      <c r="V57">
        <v>7875</v>
      </c>
      <c r="W57" t="s">
        <v>22</v>
      </c>
    </row>
    <row r="58" spans="1:23" x14ac:dyDescent="0.45">
      <c r="A58" t="s">
        <v>28</v>
      </c>
      <c r="B58" s="1" t="s">
        <v>99</v>
      </c>
      <c r="C58" t="s">
        <v>100</v>
      </c>
      <c r="D58" t="s">
        <v>101</v>
      </c>
      <c r="E58" t="s">
        <v>88</v>
      </c>
      <c r="F58" t="s">
        <v>89</v>
      </c>
      <c r="G58" t="s">
        <v>97</v>
      </c>
      <c r="H58" t="s">
        <v>91</v>
      </c>
      <c r="I58" s="3">
        <v>22261</v>
      </c>
      <c r="J58" t="s">
        <v>92</v>
      </c>
      <c r="K58" t="s">
        <v>29</v>
      </c>
      <c r="L58" t="s">
        <v>30</v>
      </c>
      <c r="M58">
        <v>2</v>
      </c>
      <c r="N58">
        <v>2</v>
      </c>
      <c r="O58" t="s">
        <v>14</v>
      </c>
      <c r="P58" t="s">
        <v>14</v>
      </c>
      <c r="Q58" t="s">
        <v>19</v>
      </c>
      <c r="R58" t="s">
        <v>26</v>
      </c>
      <c r="S58" s="2" t="s">
        <v>129</v>
      </c>
      <c r="T58" t="s">
        <v>14</v>
      </c>
      <c r="U58" t="s">
        <v>134</v>
      </c>
      <c r="V58">
        <v>34000</v>
      </c>
      <c r="W58" t="s">
        <v>22</v>
      </c>
    </row>
    <row r="59" spans="1:23" x14ac:dyDescent="0.45">
      <c r="A59" t="s">
        <v>28</v>
      </c>
      <c r="B59" s="1" t="s">
        <v>99</v>
      </c>
      <c r="C59" t="s">
        <v>100</v>
      </c>
      <c r="D59" t="s">
        <v>101</v>
      </c>
      <c r="E59" t="s">
        <v>88</v>
      </c>
      <c r="F59" t="s">
        <v>89</v>
      </c>
      <c r="G59" t="s">
        <v>97</v>
      </c>
      <c r="H59" t="s">
        <v>91</v>
      </c>
      <c r="I59" s="3">
        <v>22261</v>
      </c>
      <c r="J59" t="s">
        <v>92</v>
      </c>
      <c r="K59" t="s">
        <v>24</v>
      </c>
      <c r="L59" t="s">
        <v>34</v>
      </c>
      <c r="M59">
        <v>3</v>
      </c>
      <c r="N59">
        <v>4</v>
      </c>
      <c r="O59" t="s">
        <v>14</v>
      </c>
      <c r="P59" t="s">
        <v>14</v>
      </c>
      <c r="Q59" t="s">
        <v>19</v>
      </c>
      <c r="R59" t="s">
        <v>20</v>
      </c>
      <c r="T59" t="s">
        <v>21</v>
      </c>
      <c r="U59" t="s">
        <v>131</v>
      </c>
      <c r="V59">
        <v>123000</v>
      </c>
      <c r="W59" t="s">
        <v>22</v>
      </c>
    </row>
    <row r="60" spans="1:23" x14ac:dyDescent="0.45">
      <c r="A60" t="s">
        <v>31</v>
      </c>
      <c r="B60" s="1" t="s">
        <v>102</v>
      </c>
      <c r="C60" t="s">
        <v>103</v>
      </c>
      <c r="D60" t="s">
        <v>104</v>
      </c>
      <c r="E60" t="s">
        <v>88</v>
      </c>
      <c r="F60" t="s">
        <v>97</v>
      </c>
      <c r="G60" s="2" t="s">
        <v>90</v>
      </c>
      <c r="H60" t="s">
        <v>105</v>
      </c>
      <c r="I60" s="3">
        <v>22261</v>
      </c>
      <c r="J60" t="s">
        <v>98</v>
      </c>
      <c r="K60" t="s">
        <v>29</v>
      </c>
      <c r="L60" t="s">
        <v>39</v>
      </c>
      <c r="M60">
        <v>2</v>
      </c>
      <c r="N60">
        <v>2</v>
      </c>
      <c r="O60" t="s">
        <v>19</v>
      </c>
      <c r="P60" t="s">
        <v>14</v>
      </c>
      <c r="Q60" t="s">
        <v>14</v>
      </c>
      <c r="R60" t="s">
        <v>20</v>
      </c>
      <c r="T60" t="s">
        <v>14</v>
      </c>
      <c r="U60" t="s">
        <v>134</v>
      </c>
      <c r="V60">
        <v>40000</v>
      </c>
      <c r="W60" t="s">
        <v>22</v>
      </c>
    </row>
    <row r="61" spans="1:23" x14ac:dyDescent="0.45">
      <c r="A61" t="s">
        <v>31</v>
      </c>
      <c r="B61" s="1" t="s">
        <v>102</v>
      </c>
      <c r="C61" t="s">
        <v>103</v>
      </c>
      <c r="D61" t="s">
        <v>104</v>
      </c>
      <c r="E61" t="s">
        <v>88</v>
      </c>
      <c r="F61" t="s">
        <v>97</v>
      </c>
      <c r="G61" s="2" t="s">
        <v>90</v>
      </c>
      <c r="H61" t="s">
        <v>105</v>
      </c>
      <c r="I61" s="3">
        <v>22261</v>
      </c>
      <c r="J61" t="s">
        <v>98</v>
      </c>
      <c r="K61" t="s">
        <v>24</v>
      </c>
      <c r="L61" t="s">
        <v>37</v>
      </c>
      <c r="M61">
        <v>3</v>
      </c>
      <c r="N61">
        <v>4</v>
      </c>
      <c r="O61" t="s">
        <v>19</v>
      </c>
      <c r="P61" t="s">
        <v>14</v>
      </c>
      <c r="Q61" t="s">
        <v>14</v>
      </c>
      <c r="R61" t="s">
        <v>26</v>
      </c>
      <c r="T61" t="s">
        <v>21</v>
      </c>
      <c r="U61" t="s">
        <v>131</v>
      </c>
      <c r="V61">
        <v>131000</v>
      </c>
      <c r="W61" t="s">
        <v>22</v>
      </c>
    </row>
    <row r="62" spans="1:23" x14ac:dyDescent="0.45">
      <c r="A62" t="s">
        <v>31</v>
      </c>
      <c r="B62" s="1" t="s">
        <v>102</v>
      </c>
      <c r="C62" t="s">
        <v>103</v>
      </c>
      <c r="D62" t="s">
        <v>104</v>
      </c>
      <c r="E62" t="s">
        <v>88</v>
      </c>
      <c r="F62" t="s">
        <v>97</v>
      </c>
      <c r="G62" s="2" t="s">
        <v>90</v>
      </c>
      <c r="H62" t="s">
        <v>105</v>
      </c>
      <c r="I62" s="3">
        <v>22261</v>
      </c>
      <c r="J62" t="s">
        <v>98</v>
      </c>
      <c r="K62" t="s">
        <v>36</v>
      </c>
      <c r="L62" t="s">
        <v>13</v>
      </c>
      <c r="M62">
        <v>1</v>
      </c>
      <c r="N62">
        <v>1</v>
      </c>
      <c r="O62" t="s">
        <v>14</v>
      </c>
      <c r="P62" t="s">
        <v>19</v>
      </c>
      <c r="Q62" t="s">
        <v>19</v>
      </c>
      <c r="R62" t="s">
        <v>20</v>
      </c>
      <c r="T62" t="s">
        <v>14</v>
      </c>
      <c r="U62" t="s">
        <v>131</v>
      </c>
      <c r="V62">
        <v>12000</v>
      </c>
      <c r="W62" t="s">
        <v>22</v>
      </c>
    </row>
    <row r="63" spans="1:23" x14ac:dyDescent="0.45">
      <c r="A63" t="s">
        <v>31</v>
      </c>
      <c r="B63" s="1" t="s">
        <v>102</v>
      </c>
      <c r="C63" t="s">
        <v>103</v>
      </c>
      <c r="D63" t="s">
        <v>104</v>
      </c>
      <c r="E63" t="s">
        <v>88</v>
      </c>
      <c r="F63" t="s">
        <v>97</v>
      </c>
      <c r="G63" s="2" t="s">
        <v>90</v>
      </c>
      <c r="H63" t="s">
        <v>105</v>
      </c>
      <c r="I63" s="3">
        <v>22261</v>
      </c>
      <c r="J63" t="s">
        <v>98</v>
      </c>
      <c r="K63" t="s">
        <v>43</v>
      </c>
      <c r="L63" t="s">
        <v>13</v>
      </c>
      <c r="M63">
        <v>1</v>
      </c>
      <c r="N63">
        <v>1</v>
      </c>
      <c r="O63" t="s">
        <v>19</v>
      </c>
      <c r="P63" t="s">
        <v>19</v>
      </c>
      <c r="Q63" t="s">
        <v>14</v>
      </c>
      <c r="R63" t="s">
        <v>26</v>
      </c>
      <c r="T63" t="s">
        <v>21</v>
      </c>
      <c r="U63" t="s">
        <v>132</v>
      </c>
      <c r="V63">
        <v>7500</v>
      </c>
      <c r="W63" t="s">
        <v>22</v>
      </c>
    </row>
    <row r="64" spans="1:23" x14ac:dyDescent="0.45">
      <c r="A64" t="s">
        <v>33</v>
      </c>
      <c r="B64" s="1" t="s">
        <v>85</v>
      </c>
      <c r="C64" t="s">
        <v>86</v>
      </c>
      <c r="D64" t="s">
        <v>87</v>
      </c>
      <c r="E64" t="s">
        <v>107</v>
      </c>
      <c r="F64" t="s">
        <v>89</v>
      </c>
      <c r="G64" s="2" t="s">
        <v>90</v>
      </c>
      <c r="H64" t="s">
        <v>91</v>
      </c>
      <c r="I64" s="3">
        <v>22261</v>
      </c>
      <c r="J64" t="s">
        <v>92</v>
      </c>
      <c r="K64" t="s">
        <v>32</v>
      </c>
      <c r="L64" t="s">
        <v>18</v>
      </c>
      <c r="M64">
        <v>9</v>
      </c>
      <c r="N64">
        <v>6</v>
      </c>
      <c r="O64" t="s">
        <v>19</v>
      </c>
      <c r="P64" t="s">
        <v>19</v>
      </c>
      <c r="Q64" t="s">
        <v>19</v>
      </c>
      <c r="R64" t="s">
        <v>15</v>
      </c>
      <c r="T64" t="s">
        <v>21</v>
      </c>
      <c r="U64" t="s">
        <v>131</v>
      </c>
      <c r="V64">
        <v>579000</v>
      </c>
      <c r="W64" t="s">
        <v>22</v>
      </c>
    </row>
    <row r="65" spans="1:23" x14ac:dyDescent="0.45">
      <c r="A65" t="s">
        <v>33</v>
      </c>
      <c r="B65" s="1" t="s">
        <v>85</v>
      </c>
      <c r="C65" t="s">
        <v>86</v>
      </c>
      <c r="D65" t="s">
        <v>87</v>
      </c>
      <c r="E65" t="s">
        <v>107</v>
      </c>
      <c r="F65" t="s">
        <v>89</v>
      </c>
      <c r="G65" s="2" t="s">
        <v>90</v>
      </c>
      <c r="H65" t="s">
        <v>91</v>
      </c>
      <c r="I65" s="3">
        <v>22261</v>
      </c>
      <c r="J65" t="s">
        <v>92</v>
      </c>
      <c r="K65" t="s">
        <v>45</v>
      </c>
      <c r="L65" t="s">
        <v>13</v>
      </c>
      <c r="M65">
        <v>9</v>
      </c>
      <c r="N65">
        <v>1</v>
      </c>
      <c r="O65" t="s">
        <v>14</v>
      </c>
      <c r="P65" t="s">
        <v>14</v>
      </c>
      <c r="Q65" t="s">
        <v>14</v>
      </c>
      <c r="R65" t="s">
        <v>26</v>
      </c>
      <c r="T65" t="s">
        <v>21</v>
      </c>
      <c r="U65" t="s">
        <v>131</v>
      </c>
      <c r="V65">
        <v>57000</v>
      </c>
      <c r="W65" t="s">
        <v>22</v>
      </c>
    </row>
    <row r="66" spans="1:23" x14ac:dyDescent="0.45">
      <c r="A66" t="s">
        <v>33</v>
      </c>
      <c r="B66" s="1" t="s">
        <v>85</v>
      </c>
      <c r="C66" t="s">
        <v>86</v>
      </c>
      <c r="D66" t="s">
        <v>87</v>
      </c>
      <c r="E66" t="s">
        <v>107</v>
      </c>
      <c r="F66" t="s">
        <v>89</v>
      </c>
      <c r="G66" s="2" t="s">
        <v>90</v>
      </c>
      <c r="H66" t="s">
        <v>91</v>
      </c>
      <c r="I66" s="3">
        <v>22261</v>
      </c>
      <c r="J66" t="s">
        <v>92</v>
      </c>
      <c r="K66" t="s">
        <v>24</v>
      </c>
      <c r="L66" t="s">
        <v>30</v>
      </c>
      <c r="M66">
        <v>3</v>
      </c>
      <c r="N66">
        <v>4</v>
      </c>
      <c r="O66" t="s">
        <v>19</v>
      </c>
      <c r="P66" t="s">
        <v>19</v>
      </c>
      <c r="Q66" t="s">
        <v>19</v>
      </c>
      <c r="R66" t="s">
        <v>20</v>
      </c>
      <c r="T66" t="s">
        <v>21</v>
      </c>
      <c r="U66" t="s">
        <v>131</v>
      </c>
      <c r="V66">
        <v>130500</v>
      </c>
      <c r="W66" t="s">
        <v>22</v>
      </c>
    </row>
    <row r="67" spans="1:23" x14ac:dyDescent="0.45">
      <c r="A67" t="s">
        <v>33</v>
      </c>
      <c r="B67" s="1" t="s">
        <v>85</v>
      </c>
      <c r="C67" t="s">
        <v>86</v>
      </c>
      <c r="D67" t="s">
        <v>87</v>
      </c>
      <c r="E67" t="s">
        <v>107</v>
      </c>
      <c r="F67" t="s">
        <v>89</v>
      </c>
      <c r="G67" s="2" t="s">
        <v>90</v>
      </c>
      <c r="H67" t="s">
        <v>91</v>
      </c>
      <c r="I67" s="3">
        <v>22261</v>
      </c>
      <c r="J67" t="s">
        <v>92</v>
      </c>
      <c r="K67" t="s">
        <v>43</v>
      </c>
      <c r="L67" t="s">
        <v>39</v>
      </c>
      <c r="M67">
        <v>1</v>
      </c>
      <c r="N67">
        <v>1</v>
      </c>
      <c r="O67" t="s">
        <v>19</v>
      </c>
      <c r="P67" t="s">
        <v>14</v>
      </c>
      <c r="Q67" t="s">
        <v>14</v>
      </c>
      <c r="R67" t="s">
        <v>15</v>
      </c>
      <c r="T67" t="s">
        <v>14</v>
      </c>
      <c r="U67" t="s">
        <v>132</v>
      </c>
      <c r="V67">
        <v>7875</v>
      </c>
      <c r="W67" t="s">
        <v>22</v>
      </c>
    </row>
    <row r="68" spans="1:23" x14ac:dyDescent="0.45">
      <c r="A68" t="s">
        <v>33</v>
      </c>
      <c r="B68" s="1" t="s">
        <v>85</v>
      </c>
      <c r="C68" t="s">
        <v>86</v>
      </c>
      <c r="D68" t="s">
        <v>87</v>
      </c>
      <c r="E68" t="s">
        <v>107</v>
      </c>
      <c r="F68" t="s">
        <v>89</v>
      </c>
      <c r="G68" s="2" t="s">
        <v>90</v>
      </c>
      <c r="H68" t="s">
        <v>91</v>
      </c>
      <c r="I68" s="3">
        <v>22261</v>
      </c>
      <c r="J68" t="s">
        <v>92</v>
      </c>
      <c r="K68" t="s">
        <v>41</v>
      </c>
      <c r="L68" t="s">
        <v>34</v>
      </c>
      <c r="M68">
        <v>3</v>
      </c>
      <c r="N68">
        <v>1</v>
      </c>
      <c r="O68" t="s">
        <v>14</v>
      </c>
      <c r="P68" t="s">
        <v>14</v>
      </c>
      <c r="Q68" t="s">
        <v>19</v>
      </c>
      <c r="R68" t="s">
        <v>20</v>
      </c>
      <c r="T68" t="s">
        <v>14</v>
      </c>
      <c r="U68" t="s">
        <v>131</v>
      </c>
      <c r="V68">
        <v>32500</v>
      </c>
      <c r="W68" t="s">
        <v>22</v>
      </c>
    </row>
    <row r="69" spans="1:23" x14ac:dyDescent="0.45">
      <c r="A69" t="s">
        <v>35</v>
      </c>
      <c r="B69" s="1" t="s">
        <v>94</v>
      </c>
      <c r="C69" t="s">
        <v>95</v>
      </c>
      <c r="D69" t="s">
        <v>96</v>
      </c>
      <c r="E69" t="s">
        <v>107</v>
      </c>
      <c r="F69" t="s">
        <v>97</v>
      </c>
      <c r="G69" t="s">
        <v>97</v>
      </c>
      <c r="H69" t="s">
        <v>91</v>
      </c>
      <c r="I69" s="3">
        <v>22261</v>
      </c>
      <c r="J69" t="s">
        <v>98</v>
      </c>
      <c r="K69" t="s">
        <v>45</v>
      </c>
      <c r="L69" t="s">
        <v>37</v>
      </c>
      <c r="M69">
        <v>1</v>
      </c>
      <c r="N69">
        <v>1</v>
      </c>
      <c r="O69" t="s">
        <v>14</v>
      </c>
      <c r="P69" t="s">
        <v>19</v>
      </c>
      <c r="Q69" t="s">
        <v>19</v>
      </c>
      <c r="R69" t="s">
        <v>15</v>
      </c>
      <c r="T69" t="s">
        <v>21</v>
      </c>
      <c r="U69" t="s">
        <v>131</v>
      </c>
      <c r="V69">
        <v>9500</v>
      </c>
      <c r="W69" t="s">
        <v>22</v>
      </c>
    </row>
    <row r="70" spans="1:23" x14ac:dyDescent="0.45">
      <c r="A70" t="s">
        <v>35</v>
      </c>
      <c r="B70" s="1" t="s">
        <v>94</v>
      </c>
      <c r="C70" t="s">
        <v>95</v>
      </c>
      <c r="D70" t="s">
        <v>96</v>
      </c>
      <c r="E70" t="s">
        <v>107</v>
      </c>
      <c r="F70" t="s">
        <v>97</v>
      </c>
      <c r="G70" t="s">
        <v>97</v>
      </c>
      <c r="H70" t="s">
        <v>91</v>
      </c>
      <c r="I70" s="3">
        <v>22261</v>
      </c>
      <c r="J70" t="s">
        <v>98</v>
      </c>
      <c r="K70" t="s">
        <v>12</v>
      </c>
      <c r="L70" t="s">
        <v>30</v>
      </c>
      <c r="M70">
        <v>9</v>
      </c>
      <c r="N70">
        <v>1</v>
      </c>
      <c r="O70" t="s">
        <v>14</v>
      </c>
      <c r="P70" t="s">
        <v>14</v>
      </c>
      <c r="Q70" t="s">
        <v>19</v>
      </c>
      <c r="R70" t="s">
        <v>26</v>
      </c>
      <c r="S70" s="2" t="s">
        <v>129</v>
      </c>
      <c r="T70" t="s">
        <v>21</v>
      </c>
      <c r="U70" t="s">
        <v>133</v>
      </c>
      <c r="V70">
        <v>67500</v>
      </c>
      <c r="W70" t="s">
        <v>22</v>
      </c>
    </row>
    <row r="71" spans="1:23" x14ac:dyDescent="0.45">
      <c r="A71" t="s">
        <v>35</v>
      </c>
      <c r="B71" s="1" t="s">
        <v>94</v>
      </c>
      <c r="C71" t="s">
        <v>95</v>
      </c>
      <c r="D71" t="s">
        <v>96</v>
      </c>
      <c r="E71" t="s">
        <v>107</v>
      </c>
      <c r="F71" t="s">
        <v>97</v>
      </c>
      <c r="G71" t="s">
        <v>97</v>
      </c>
      <c r="H71" t="s">
        <v>91</v>
      </c>
      <c r="I71" s="3">
        <v>22261</v>
      </c>
      <c r="J71" t="s">
        <v>98</v>
      </c>
      <c r="K71" t="s">
        <v>29</v>
      </c>
      <c r="L71" t="s">
        <v>34</v>
      </c>
      <c r="M71">
        <v>1</v>
      </c>
      <c r="N71">
        <v>2</v>
      </c>
      <c r="O71" t="s">
        <v>19</v>
      </c>
      <c r="P71" t="s">
        <v>19</v>
      </c>
      <c r="Q71" t="s">
        <v>19</v>
      </c>
      <c r="R71" t="s">
        <v>20</v>
      </c>
      <c r="T71" t="s">
        <v>14</v>
      </c>
      <c r="U71" t="s">
        <v>134</v>
      </c>
      <c r="V71">
        <v>22000</v>
      </c>
      <c r="W71" t="s">
        <v>22</v>
      </c>
    </row>
    <row r="72" spans="1:23" x14ac:dyDescent="0.45">
      <c r="A72" t="s">
        <v>38</v>
      </c>
      <c r="B72" s="1" t="s">
        <v>99</v>
      </c>
      <c r="C72" t="s">
        <v>100</v>
      </c>
      <c r="D72" t="s">
        <v>101</v>
      </c>
      <c r="E72" t="s">
        <v>107</v>
      </c>
      <c r="F72" t="s">
        <v>89</v>
      </c>
      <c r="G72" t="s">
        <v>97</v>
      </c>
      <c r="H72" t="s">
        <v>91</v>
      </c>
      <c r="I72" s="3">
        <v>22261</v>
      </c>
      <c r="J72" t="s">
        <v>92</v>
      </c>
      <c r="K72" t="s">
        <v>32</v>
      </c>
      <c r="L72" t="s">
        <v>37</v>
      </c>
      <c r="M72">
        <v>1</v>
      </c>
      <c r="N72">
        <v>1</v>
      </c>
      <c r="O72" t="s">
        <v>14</v>
      </c>
      <c r="P72" t="s">
        <v>19</v>
      </c>
      <c r="Q72" t="s">
        <v>14</v>
      </c>
      <c r="R72" t="s">
        <v>15</v>
      </c>
      <c r="T72" t="s">
        <v>21</v>
      </c>
      <c r="U72" t="s">
        <v>131</v>
      </c>
      <c r="V72">
        <v>12250</v>
      </c>
      <c r="W72" t="s">
        <v>22</v>
      </c>
    </row>
    <row r="73" spans="1:23" x14ac:dyDescent="0.45">
      <c r="A73" t="s">
        <v>38</v>
      </c>
      <c r="B73" s="1" t="s">
        <v>99</v>
      </c>
      <c r="C73" t="s">
        <v>100</v>
      </c>
      <c r="D73" t="s">
        <v>101</v>
      </c>
      <c r="E73" t="s">
        <v>107</v>
      </c>
      <c r="F73" t="s">
        <v>89</v>
      </c>
      <c r="G73" t="s">
        <v>97</v>
      </c>
      <c r="H73" t="s">
        <v>91</v>
      </c>
      <c r="I73" s="3">
        <v>22261</v>
      </c>
      <c r="J73" t="s">
        <v>92</v>
      </c>
      <c r="K73" t="s">
        <v>12</v>
      </c>
      <c r="L73" t="s">
        <v>37</v>
      </c>
      <c r="M73">
        <v>1</v>
      </c>
      <c r="N73">
        <v>1</v>
      </c>
      <c r="O73" t="s">
        <v>14</v>
      </c>
      <c r="P73" t="s">
        <v>19</v>
      </c>
      <c r="Q73" t="s">
        <v>14</v>
      </c>
      <c r="R73" t="s">
        <v>20</v>
      </c>
      <c r="T73" t="s">
        <v>14</v>
      </c>
      <c r="U73" t="s">
        <v>133</v>
      </c>
      <c r="V73">
        <v>9750</v>
      </c>
      <c r="W73" t="s">
        <v>22</v>
      </c>
    </row>
    <row r="74" spans="1:23" x14ac:dyDescent="0.45">
      <c r="A74" t="s">
        <v>38</v>
      </c>
      <c r="B74" s="1" t="s">
        <v>99</v>
      </c>
      <c r="C74" t="s">
        <v>100</v>
      </c>
      <c r="D74" t="s">
        <v>101</v>
      </c>
      <c r="E74" t="s">
        <v>107</v>
      </c>
      <c r="F74" t="s">
        <v>89</v>
      </c>
      <c r="G74" t="s">
        <v>97</v>
      </c>
      <c r="H74" t="s">
        <v>91</v>
      </c>
      <c r="I74" s="3">
        <v>22261</v>
      </c>
      <c r="J74" t="s">
        <v>92</v>
      </c>
      <c r="K74" t="s">
        <v>29</v>
      </c>
      <c r="L74" t="s">
        <v>25</v>
      </c>
      <c r="M74">
        <v>2</v>
      </c>
      <c r="N74">
        <v>2</v>
      </c>
      <c r="O74" t="s">
        <v>14</v>
      </c>
      <c r="P74" t="s">
        <v>19</v>
      </c>
      <c r="Q74" t="s">
        <v>19</v>
      </c>
      <c r="R74" t="s">
        <v>20</v>
      </c>
      <c r="T74" t="s">
        <v>14</v>
      </c>
      <c r="U74" t="s">
        <v>134</v>
      </c>
      <c r="V74">
        <v>36000</v>
      </c>
      <c r="W74" t="s">
        <v>22</v>
      </c>
    </row>
    <row r="75" spans="1:23" x14ac:dyDescent="0.45">
      <c r="A75" t="s">
        <v>38</v>
      </c>
      <c r="B75" s="1" t="s">
        <v>99</v>
      </c>
      <c r="C75" t="s">
        <v>100</v>
      </c>
      <c r="D75" t="s">
        <v>101</v>
      </c>
      <c r="E75" t="s">
        <v>107</v>
      </c>
      <c r="F75" t="s">
        <v>89</v>
      </c>
      <c r="G75" t="s">
        <v>97</v>
      </c>
      <c r="H75" t="s">
        <v>91</v>
      </c>
      <c r="I75" s="3">
        <v>22261</v>
      </c>
      <c r="J75" t="s">
        <v>92</v>
      </c>
      <c r="K75" t="s">
        <v>24</v>
      </c>
      <c r="L75" t="s">
        <v>13</v>
      </c>
      <c r="M75">
        <v>1</v>
      </c>
      <c r="N75">
        <v>4</v>
      </c>
      <c r="O75" t="s">
        <v>19</v>
      </c>
      <c r="P75" t="s">
        <v>19</v>
      </c>
      <c r="Q75" t="s">
        <v>19</v>
      </c>
      <c r="R75" t="s">
        <v>20</v>
      </c>
      <c r="T75" t="s">
        <v>14</v>
      </c>
      <c r="U75" t="s">
        <v>131</v>
      </c>
      <c r="V75">
        <v>46000</v>
      </c>
      <c r="W75" t="s">
        <v>22</v>
      </c>
    </row>
    <row r="76" spans="1:23" x14ac:dyDescent="0.45">
      <c r="A76" t="s">
        <v>40</v>
      </c>
      <c r="B76" s="1" t="s">
        <v>102</v>
      </c>
      <c r="C76" t="s">
        <v>103</v>
      </c>
      <c r="D76" t="s">
        <v>104</v>
      </c>
      <c r="E76" t="s">
        <v>107</v>
      </c>
      <c r="F76" t="s">
        <v>97</v>
      </c>
      <c r="G76" s="2" t="s">
        <v>90</v>
      </c>
      <c r="H76" t="s">
        <v>105</v>
      </c>
      <c r="I76" s="3">
        <v>22261</v>
      </c>
      <c r="J76" t="s">
        <v>98</v>
      </c>
      <c r="K76" t="s">
        <v>32</v>
      </c>
      <c r="L76" t="s">
        <v>39</v>
      </c>
      <c r="M76">
        <v>1</v>
      </c>
      <c r="N76">
        <v>6</v>
      </c>
      <c r="O76" t="s">
        <v>19</v>
      </c>
      <c r="P76" t="s">
        <v>19</v>
      </c>
      <c r="Q76" t="s">
        <v>19</v>
      </c>
      <c r="R76" t="s">
        <v>20</v>
      </c>
      <c r="T76" t="s">
        <v>14</v>
      </c>
      <c r="U76" t="s">
        <v>131</v>
      </c>
      <c r="V76">
        <v>85500</v>
      </c>
      <c r="W76" t="s">
        <v>22</v>
      </c>
    </row>
    <row r="77" spans="1:23" x14ac:dyDescent="0.45">
      <c r="A77" t="s">
        <v>40</v>
      </c>
      <c r="B77" s="1" t="s">
        <v>102</v>
      </c>
      <c r="C77" t="s">
        <v>103</v>
      </c>
      <c r="D77" t="s">
        <v>104</v>
      </c>
      <c r="E77" t="s">
        <v>107</v>
      </c>
      <c r="F77" t="s">
        <v>97</v>
      </c>
      <c r="G77" s="2" t="s">
        <v>90</v>
      </c>
      <c r="H77" t="s">
        <v>105</v>
      </c>
      <c r="I77" s="3">
        <v>22261</v>
      </c>
      <c r="J77" t="s">
        <v>98</v>
      </c>
      <c r="K77" t="s">
        <v>12</v>
      </c>
      <c r="L77" t="s">
        <v>34</v>
      </c>
      <c r="M77">
        <v>1</v>
      </c>
      <c r="N77">
        <v>1</v>
      </c>
      <c r="O77" t="s">
        <v>19</v>
      </c>
      <c r="P77" t="s">
        <v>19</v>
      </c>
      <c r="Q77" t="s">
        <v>14</v>
      </c>
      <c r="R77" t="s">
        <v>20</v>
      </c>
      <c r="T77" t="s">
        <v>21</v>
      </c>
      <c r="U77" t="s">
        <v>133</v>
      </c>
      <c r="V77">
        <v>9000</v>
      </c>
      <c r="W77" t="s">
        <v>22</v>
      </c>
    </row>
    <row r="78" spans="1:23" x14ac:dyDescent="0.45">
      <c r="A78" t="s">
        <v>40</v>
      </c>
      <c r="B78" s="1" t="s">
        <v>102</v>
      </c>
      <c r="C78" t="s">
        <v>103</v>
      </c>
      <c r="D78" t="s">
        <v>104</v>
      </c>
      <c r="E78" t="s">
        <v>107</v>
      </c>
      <c r="F78" t="s">
        <v>97</v>
      </c>
      <c r="G78" s="2" t="s">
        <v>90</v>
      </c>
      <c r="H78" t="s">
        <v>105</v>
      </c>
      <c r="I78" s="3">
        <v>22261</v>
      </c>
      <c r="J78" t="s">
        <v>98</v>
      </c>
      <c r="K78" t="s">
        <v>36</v>
      </c>
      <c r="L78" t="s">
        <v>13</v>
      </c>
      <c r="M78">
        <v>5</v>
      </c>
      <c r="N78">
        <v>1</v>
      </c>
      <c r="O78" t="s">
        <v>14</v>
      </c>
      <c r="P78" t="s">
        <v>19</v>
      </c>
      <c r="Q78" t="s">
        <v>14</v>
      </c>
      <c r="R78" t="s">
        <v>20</v>
      </c>
      <c r="T78" t="s">
        <v>21</v>
      </c>
      <c r="U78" t="s">
        <v>131</v>
      </c>
      <c r="V78">
        <v>51000</v>
      </c>
      <c r="W78" t="s">
        <v>22</v>
      </c>
    </row>
    <row r="79" spans="1:23" x14ac:dyDescent="0.45">
      <c r="A79" t="s">
        <v>40</v>
      </c>
      <c r="B79" s="1" t="s">
        <v>102</v>
      </c>
      <c r="C79" t="s">
        <v>103</v>
      </c>
      <c r="D79" t="s">
        <v>104</v>
      </c>
      <c r="E79" t="s">
        <v>107</v>
      </c>
      <c r="F79" t="s">
        <v>97</v>
      </c>
      <c r="G79" s="2" t="s">
        <v>90</v>
      </c>
      <c r="H79" t="s">
        <v>105</v>
      </c>
      <c r="I79" s="3">
        <v>22261</v>
      </c>
      <c r="J79" t="s">
        <v>98</v>
      </c>
      <c r="K79" t="s">
        <v>42</v>
      </c>
      <c r="L79" t="s">
        <v>37</v>
      </c>
      <c r="M79">
        <v>9</v>
      </c>
      <c r="N79">
        <v>9</v>
      </c>
      <c r="O79" t="s">
        <v>19</v>
      </c>
      <c r="P79" t="s">
        <v>14</v>
      </c>
      <c r="Q79" t="s">
        <v>19</v>
      </c>
      <c r="R79" t="s">
        <v>15</v>
      </c>
      <c r="T79" t="s">
        <v>14</v>
      </c>
      <c r="U79" t="s">
        <v>134</v>
      </c>
      <c r="V79">
        <v>990000</v>
      </c>
      <c r="W79" t="s">
        <v>22</v>
      </c>
    </row>
    <row r="80" spans="1:23" x14ac:dyDescent="0.45">
      <c r="A80" t="s">
        <v>40</v>
      </c>
      <c r="B80" s="1" t="s">
        <v>102</v>
      </c>
      <c r="C80" t="s">
        <v>103</v>
      </c>
      <c r="D80" t="s">
        <v>104</v>
      </c>
      <c r="E80" t="s">
        <v>107</v>
      </c>
      <c r="F80" t="s">
        <v>97</v>
      </c>
      <c r="G80" s="2" t="s">
        <v>90</v>
      </c>
      <c r="H80" t="s">
        <v>105</v>
      </c>
      <c r="I80" s="3">
        <v>22261</v>
      </c>
      <c r="J80" t="s">
        <v>98</v>
      </c>
      <c r="K80" t="s">
        <v>42</v>
      </c>
      <c r="L80" t="s">
        <v>30</v>
      </c>
      <c r="M80">
        <v>9</v>
      </c>
      <c r="N80">
        <v>9</v>
      </c>
      <c r="O80" t="s">
        <v>14</v>
      </c>
      <c r="P80" t="s">
        <v>19</v>
      </c>
      <c r="Q80" t="s">
        <v>14</v>
      </c>
      <c r="R80" t="s">
        <v>26</v>
      </c>
      <c r="T80" t="s">
        <v>21</v>
      </c>
      <c r="U80" t="s">
        <v>134</v>
      </c>
      <c r="V80">
        <v>864000</v>
      </c>
      <c r="W80" t="s">
        <v>22</v>
      </c>
    </row>
    <row r="81" spans="1:23" x14ac:dyDescent="0.45">
      <c r="A81" t="s">
        <v>40</v>
      </c>
      <c r="B81" s="1" t="s">
        <v>102</v>
      </c>
      <c r="C81" t="s">
        <v>103</v>
      </c>
      <c r="D81" t="s">
        <v>104</v>
      </c>
      <c r="E81" t="s">
        <v>107</v>
      </c>
      <c r="F81" t="s">
        <v>97</v>
      </c>
      <c r="G81" s="2" t="s">
        <v>90</v>
      </c>
      <c r="H81" t="s">
        <v>105</v>
      </c>
      <c r="I81" s="3">
        <v>22261</v>
      </c>
      <c r="J81" t="s">
        <v>98</v>
      </c>
      <c r="K81" t="s">
        <v>44</v>
      </c>
      <c r="L81" t="s">
        <v>25</v>
      </c>
      <c r="M81">
        <v>1</v>
      </c>
      <c r="N81">
        <v>1</v>
      </c>
      <c r="O81" t="s">
        <v>14</v>
      </c>
      <c r="P81" t="s">
        <v>14</v>
      </c>
      <c r="Q81" t="s">
        <v>19</v>
      </c>
      <c r="R81" t="s">
        <v>15</v>
      </c>
      <c r="T81" t="s">
        <v>21</v>
      </c>
      <c r="U81" t="s">
        <v>132</v>
      </c>
      <c r="V81">
        <v>8500</v>
      </c>
      <c r="W81" t="s">
        <v>22</v>
      </c>
    </row>
    <row r="82" spans="1:23" x14ac:dyDescent="0.45">
      <c r="A82" t="s">
        <v>40</v>
      </c>
      <c r="B82" s="1" t="s">
        <v>102</v>
      </c>
      <c r="C82" t="s">
        <v>103</v>
      </c>
      <c r="D82" t="s">
        <v>104</v>
      </c>
      <c r="E82" t="s">
        <v>107</v>
      </c>
      <c r="F82" t="s">
        <v>97</v>
      </c>
      <c r="G82" s="2" t="s">
        <v>90</v>
      </c>
      <c r="H82" t="s">
        <v>105</v>
      </c>
      <c r="I82" s="3">
        <v>22261</v>
      </c>
      <c r="J82" t="s">
        <v>98</v>
      </c>
      <c r="K82" t="s">
        <v>43</v>
      </c>
      <c r="L82" t="s">
        <v>34</v>
      </c>
      <c r="M82">
        <v>1</v>
      </c>
      <c r="N82">
        <v>1</v>
      </c>
      <c r="O82" t="s">
        <v>14</v>
      </c>
      <c r="P82" t="s">
        <v>14</v>
      </c>
      <c r="Q82" t="s">
        <v>14</v>
      </c>
      <c r="R82" t="s">
        <v>15</v>
      </c>
      <c r="T82" t="s">
        <v>14</v>
      </c>
      <c r="U82" t="s">
        <v>132</v>
      </c>
      <c r="V82">
        <v>5500</v>
      </c>
      <c r="W82" t="s">
        <v>22</v>
      </c>
    </row>
    <row r="83" spans="1:23" x14ac:dyDescent="0.45">
      <c r="A83" t="s">
        <v>40</v>
      </c>
      <c r="B83" s="1" t="s">
        <v>102</v>
      </c>
      <c r="C83" t="s">
        <v>103</v>
      </c>
      <c r="D83" t="s">
        <v>104</v>
      </c>
      <c r="E83" t="s">
        <v>107</v>
      </c>
      <c r="F83" t="s">
        <v>97</v>
      </c>
      <c r="G83" s="2" t="s">
        <v>90</v>
      </c>
      <c r="H83" t="s">
        <v>105</v>
      </c>
      <c r="I83" s="3">
        <v>22261</v>
      </c>
      <c r="J83" t="s">
        <v>98</v>
      </c>
      <c r="K83" t="s">
        <v>41</v>
      </c>
      <c r="L83" t="s">
        <v>39</v>
      </c>
      <c r="M83">
        <v>1</v>
      </c>
      <c r="N83">
        <v>6</v>
      </c>
      <c r="O83" t="s">
        <v>19</v>
      </c>
      <c r="P83" t="s">
        <v>19</v>
      </c>
      <c r="Q83" t="s">
        <v>14</v>
      </c>
      <c r="R83" t="s">
        <v>15</v>
      </c>
      <c r="T83" t="s">
        <v>14</v>
      </c>
      <c r="U83" t="s">
        <v>131</v>
      </c>
      <c r="V83">
        <v>79500</v>
      </c>
      <c r="W83" t="s">
        <v>22</v>
      </c>
    </row>
  </sheetData>
  <sortState xmlns:xlrd2="http://schemas.microsoft.com/office/spreadsheetml/2017/richdata2" ref="A2:W83">
    <sortCondition ref="W2:W83"/>
    <sortCondition ref="A2:A83"/>
    <sortCondition ref="B2:B83"/>
    <sortCondition ref="C2:C83"/>
    <sortCondition ref="D2:D83"/>
    <sortCondition ref="E2:E83"/>
    <sortCondition ref="F2:F83"/>
    <sortCondition ref="G2:G83"/>
    <sortCondition ref="H2:H83"/>
    <sortCondition ref="I2:I83"/>
    <sortCondition ref="J2:J83"/>
    <sortCondition ref="K2:K83"/>
    <sortCondition ref="L2:L83"/>
    <sortCondition ref="M2:M83"/>
    <sortCondition ref="N2:N83"/>
    <sortCondition ref="O2:O83"/>
    <sortCondition ref="P2:P83"/>
    <sortCondition ref="Q2:Q83"/>
    <sortCondition ref="R2:R83"/>
    <sortCondition ref="S2:S83"/>
    <sortCondition ref="T2:T83"/>
    <sortCondition ref="U2:U83"/>
    <sortCondition ref="V2:V83"/>
  </sortState>
  <phoneticPr fontId="18"/>
  <hyperlinks>
    <hyperlink ref="B2" r:id="rId1"/>
    <hyperlink ref="B27" r:id="rId2"/>
    <hyperlink ref="B28" r:id="rId3"/>
    <hyperlink ref="B29" r:id="rId4"/>
    <hyperlink ref="B50" r:id="rId5"/>
    <hyperlink ref="B51" r:id="rId6"/>
    <hyperlink ref="B52" r:id="rId7"/>
    <hyperlink ref="B53" r:id="rId8"/>
    <hyperlink ref="B54" r:id="rId9"/>
    <hyperlink ref="B3" r:id="rId10"/>
    <hyperlink ref="B4" r:id="rId11"/>
    <hyperlink ref="B30" r:id="rId12"/>
    <hyperlink ref="B31" r:id="rId13"/>
    <hyperlink ref="B32" r:id="rId14"/>
    <hyperlink ref="B33" r:id="rId15"/>
    <hyperlink ref="B55" r:id="rId16"/>
    <hyperlink ref="B56" r:id="rId17"/>
    <hyperlink ref="B57" r:id="rId18"/>
    <hyperlink ref="B5" r:id="rId19"/>
    <hyperlink ref="B6" r:id="rId20"/>
    <hyperlink ref="B7" r:id="rId21"/>
    <hyperlink ref="B8" r:id="rId22"/>
    <hyperlink ref="B34" r:id="rId23"/>
    <hyperlink ref="B35" r:id="rId24"/>
    <hyperlink ref="B36" r:id="rId25"/>
    <hyperlink ref="B58" r:id="rId26"/>
    <hyperlink ref="B59" r:id="rId27"/>
    <hyperlink ref="B9" r:id="rId28"/>
    <hyperlink ref="B10" r:id="rId29"/>
    <hyperlink ref="B37" r:id="rId30"/>
    <hyperlink ref="B38" r:id="rId31"/>
    <hyperlink ref="B39" r:id="rId32"/>
    <hyperlink ref="B40" r:id="rId33"/>
    <hyperlink ref="B60" r:id="rId34"/>
    <hyperlink ref="B61" r:id="rId35"/>
    <hyperlink ref="B62" r:id="rId36"/>
    <hyperlink ref="B63" r:id="rId37"/>
    <hyperlink ref="B11" r:id="rId38"/>
    <hyperlink ref="B12" r:id="rId39"/>
    <hyperlink ref="B41" r:id="rId40"/>
    <hyperlink ref="B42" r:id="rId41"/>
    <hyperlink ref="B43" r:id="rId42"/>
    <hyperlink ref="B64" r:id="rId43"/>
    <hyperlink ref="B65" r:id="rId44"/>
    <hyperlink ref="B66" r:id="rId45"/>
    <hyperlink ref="B67" r:id="rId46"/>
    <hyperlink ref="B68" r:id="rId47"/>
    <hyperlink ref="B13" r:id="rId48"/>
    <hyperlink ref="B14" r:id="rId49"/>
    <hyperlink ref="B15" r:id="rId50"/>
    <hyperlink ref="B16" r:id="rId51"/>
    <hyperlink ref="B17" r:id="rId52"/>
    <hyperlink ref="B18" r:id="rId53"/>
    <hyperlink ref="B19" r:id="rId54"/>
    <hyperlink ref="B20" r:id="rId55"/>
    <hyperlink ref="B44" r:id="rId56"/>
    <hyperlink ref="B69" r:id="rId57"/>
    <hyperlink ref="B70" r:id="rId58"/>
    <hyperlink ref="B71" r:id="rId59"/>
    <hyperlink ref="B21" r:id="rId60"/>
    <hyperlink ref="B22" r:id="rId61"/>
    <hyperlink ref="B23" r:id="rId62"/>
    <hyperlink ref="B45" r:id="rId63"/>
    <hyperlink ref="B46" r:id="rId64"/>
    <hyperlink ref="B47" r:id="rId65"/>
    <hyperlink ref="B48" r:id="rId66"/>
    <hyperlink ref="B72" r:id="rId67"/>
    <hyperlink ref="B73" r:id="rId68"/>
    <hyperlink ref="B74" r:id="rId69"/>
    <hyperlink ref="B75" r:id="rId70"/>
    <hyperlink ref="B24" r:id="rId71"/>
    <hyperlink ref="B25" r:id="rId72"/>
    <hyperlink ref="B26" r:id="rId73"/>
    <hyperlink ref="B49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70" zoomScaleNormal="70" workbookViewId="0">
      <selection activeCell="U16" sqref="U16"/>
    </sheetView>
  </sheetViews>
  <sheetFormatPr defaultRowHeight="18" x14ac:dyDescent="0.45"/>
  <cols>
    <col min="1" max="1" width="17.8984375" bestFit="1" customWidth="1"/>
  </cols>
  <sheetData>
    <row r="1" spans="1:3" x14ac:dyDescent="0.45">
      <c r="A1" t="s">
        <v>46</v>
      </c>
      <c r="B1" t="s">
        <v>47</v>
      </c>
      <c r="C1" t="s">
        <v>48</v>
      </c>
    </row>
    <row r="2" spans="1:3" x14ac:dyDescent="0.45">
      <c r="A2" t="s">
        <v>49</v>
      </c>
      <c r="B2">
        <v>1</v>
      </c>
      <c r="C2">
        <v>0</v>
      </c>
    </row>
    <row r="3" spans="1:3" x14ac:dyDescent="0.45">
      <c r="A3" t="s">
        <v>49</v>
      </c>
      <c r="B3">
        <v>2</v>
      </c>
      <c r="C3">
        <v>0</v>
      </c>
    </row>
    <row r="4" spans="1:3" x14ac:dyDescent="0.45">
      <c r="A4" t="s">
        <v>49</v>
      </c>
      <c r="B4">
        <v>3</v>
      </c>
      <c r="C4">
        <v>0</v>
      </c>
    </row>
    <row r="5" spans="1:3" x14ac:dyDescent="0.45">
      <c r="A5" t="s">
        <v>49</v>
      </c>
      <c r="B5">
        <v>5</v>
      </c>
      <c r="C5">
        <v>0</v>
      </c>
    </row>
    <row r="6" spans="1:3" x14ac:dyDescent="0.45">
      <c r="A6" t="s">
        <v>49</v>
      </c>
      <c r="B6">
        <v>9</v>
      </c>
      <c r="C6">
        <v>2</v>
      </c>
    </row>
    <row r="7" spans="1:3" x14ac:dyDescent="0.45">
      <c r="A7" t="s">
        <v>50</v>
      </c>
      <c r="B7">
        <v>1</v>
      </c>
      <c r="C7">
        <v>0</v>
      </c>
    </row>
    <row r="8" spans="1:3" x14ac:dyDescent="0.45">
      <c r="A8" t="s">
        <v>50</v>
      </c>
      <c r="B8">
        <v>2</v>
      </c>
      <c r="C8">
        <v>0</v>
      </c>
    </row>
    <row r="9" spans="1:3" x14ac:dyDescent="0.45">
      <c r="A9" t="s">
        <v>50</v>
      </c>
      <c r="B9">
        <v>3</v>
      </c>
      <c r="C9">
        <v>0</v>
      </c>
    </row>
    <row r="10" spans="1:3" x14ac:dyDescent="0.45">
      <c r="A10" t="s">
        <v>50</v>
      </c>
      <c r="B10">
        <v>5</v>
      </c>
      <c r="C10">
        <v>1</v>
      </c>
    </row>
    <row r="11" spans="1:3" x14ac:dyDescent="0.45">
      <c r="A11" t="s">
        <v>50</v>
      </c>
      <c r="B11">
        <v>9</v>
      </c>
      <c r="C11">
        <v>2</v>
      </c>
    </row>
    <row r="12" spans="1:3" x14ac:dyDescent="0.45">
      <c r="A12" t="s">
        <v>51</v>
      </c>
      <c r="B12">
        <v>1</v>
      </c>
      <c r="C12">
        <v>0</v>
      </c>
    </row>
    <row r="13" spans="1:3" x14ac:dyDescent="0.45">
      <c r="A13" t="s">
        <v>51</v>
      </c>
      <c r="B13">
        <v>2</v>
      </c>
      <c r="C13">
        <v>0</v>
      </c>
    </row>
    <row r="14" spans="1:3" x14ac:dyDescent="0.45">
      <c r="A14" t="s">
        <v>51</v>
      </c>
      <c r="B14">
        <v>3</v>
      </c>
      <c r="C14">
        <v>0</v>
      </c>
    </row>
    <row r="15" spans="1:3" x14ac:dyDescent="0.45">
      <c r="A15" t="s">
        <v>51</v>
      </c>
      <c r="B15">
        <v>5</v>
      </c>
      <c r="C15">
        <v>2</v>
      </c>
    </row>
    <row r="16" spans="1:3" x14ac:dyDescent="0.45">
      <c r="A16" t="s">
        <v>51</v>
      </c>
      <c r="B16">
        <v>9</v>
      </c>
      <c r="C16">
        <v>2</v>
      </c>
    </row>
    <row r="17" spans="1:3" x14ac:dyDescent="0.45">
      <c r="A17" t="s">
        <v>52</v>
      </c>
      <c r="B17">
        <v>1</v>
      </c>
      <c r="C17">
        <v>0</v>
      </c>
    </row>
    <row r="18" spans="1:3" x14ac:dyDescent="0.45">
      <c r="A18" t="s">
        <v>52</v>
      </c>
      <c r="B18">
        <v>2</v>
      </c>
      <c r="C18">
        <v>0</v>
      </c>
    </row>
    <row r="19" spans="1:3" x14ac:dyDescent="0.45">
      <c r="A19" t="s">
        <v>52</v>
      </c>
      <c r="B19">
        <v>3</v>
      </c>
      <c r="C19">
        <v>1</v>
      </c>
    </row>
    <row r="20" spans="1:3" x14ac:dyDescent="0.45">
      <c r="A20" t="s">
        <v>52</v>
      </c>
      <c r="B20">
        <v>5</v>
      </c>
      <c r="C20">
        <v>2</v>
      </c>
    </row>
    <row r="21" spans="1:3" x14ac:dyDescent="0.45">
      <c r="A21" t="s">
        <v>52</v>
      </c>
      <c r="B21">
        <v>9</v>
      </c>
      <c r="C21">
        <v>2</v>
      </c>
    </row>
    <row r="22" spans="1:3" x14ac:dyDescent="0.45">
      <c r="A22" t="s">
        <v>53</v>
      </c>
      <c r="B22">
        <v>1</v>
      </c>
      <c r="C22">
        <v>0</v>
      </c>
    </row>
    <row r="23" spans="1:3" x14ac:dyDescent="0.45">
      <c r="A23" t="s">
        <v>53</v>
      </c>
      <c r="B23">
        <v>2</v>
      </c>
      <c r="C23">
        <v>1</v>
      </c>
    </row>
    <row r="24" spans="1:3" x14ac:dyDescent="0.45">
      <c r="A24" t="s">
        <v>53</v>
      </c>
      <c r="B24">
        <v>3</v>
      </c>
      <c r="C24">
        <v>2</v>
      </c>
    </row>
    <row r="25" spans="1:3" x14ac:dyDescent="0.45">
      <c r="A25" t="s">
        <v>53</v>
      </c>
      <c r="B25">
        <v>5</v>
      </c>
      <c r="C25">
        <v>2</v>
      </c>
    </row>
    <row r="26" spans="1:3" x14ac:dyDescent="0.45">
      <c r="A26" t="s">
        <v>53</v>
      </c>
      <c r="B26">
        <v>9</v>
      </c>
      <c r="C26">
        <v>3</v>
      </c>
    </row>
    <row r="27" spans="1:3" x14ac:dyDescent="0.45">
      <c r="A27" t="s">
        <v>54</v>
      </c>
      <c r="B27">
        <v>1</v>
      </c>
      <c r="C27">
        <v>1</v>
      </c>
    </row>
    <row r="28" spans="1:3" x14ac:dyDescent="0.45">
      <c r="A28" t="s">
        <v>54</v>
      </c>
      <c r="B28">
        <v>2</v>
      </c>
      <c r="C28">
        <v>2</v>
      </c>
    </row>
    <row r="29" spans="1:3" x14ac:dyDescent="0.45">
      <c r="A29" t="s">
        <v>54</v>
      </c>
      <c r="B29">
        <v>3</v>
      </c>
      <c r="C29">
        <v>2</v>
      </c>
    </row>
    <row r="30" spans="1:3" x14ac:dyDescent="0.45">
      <c r="A30" t="s">
        <v>54</v>
      </c>
      <c r="B30">
        <v>5</v>
      </c>
      <c r="C30">
        <v>2</v>
      </c>
    </row>
    <row r="31" spans="1:3" x14ac:dyDescent="0.45">
      <c r="A31" t="s">
        <v>54</v>
      </c>
      <c r="B31">
        <v>9</v>
      </c>
      <c r="C31">
        <v>4</v>
      </c>
    </row>
    <row r="32" spans="1:3" x14ac:dyDescent="0.45">
      <c r="A32" t="s">
        <v>55</v>
      </c>
      <c r="B32">
        <v>1</v>
      </c>
      <c r="C32">
        <v>1</v>
      </c>
    </row>
    <row r="33" spans="1:3" x14ac:dyDescent="0.45">
      <c r="A33" t="s">
        <v>55</v>
      </c>
      <c r="B33">
        <v>2</v>
      </c>
      <c r="C33">
        <v>1</v>
      </c>
    </row>
    <row r="34" spans="1:3" x14ac:dyDescent="0.45">
      <c r="A34" t="s">
        <v>55</v>
      </c>
      <c r="B34">
        <v>3</v>
      </c>
      <c r="C34">
        <v>1</v>
      </c>
    </row>
    <row r="35" spans="1:3" x14ac:dyDescent="0.45">
      <c r="A35" t="s">
        <v>55</v>
      </c>
      <c r="B35">
        <v>5</v>
      </c>
      <c r="C35">
        <v>1</v>
      </c>
    </row>
    <row r="36" spans="1:3" x14ac:dyDescent="0.45">
      <c r="A36" t="s">
        <v>55</v>
      </c>
      <c r="B36">
        <v>9</v>
      </c>
      <c r="C36">
        <v>3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U16" sqref="U16"/>
    </sheetView>
  </sheetViews>
  <sheetFormatPr defaultRowHeight="18" x14ac:dyDescent="0.45"/>
  <cols>
    <col min="1" max="1" width="24.09765625" bestFit="1" customWidth="1"/>
    <col min="3" max="3" width="11.69921875" bestFit="1" customWidth="1"/>
    <col min="4" max="4" width="18.296875" bestFit="1" customWidth="1"/>
  </cols>
  <sheetData>
    <row r="1" spans="1:4" x14ac:dyDescent="0.45">
      <c r="A1" t="s">
        <v>56</v>
      </c>
      <c r="B1" t="s">
        <v>57</v>
      </c>
      <c r="C1" t="s">
        <v>58</v>
      </c>
      <c r="D1" t="s">
        <v>59</v>
      </c>
    </row>
    <row r="2" spans="1:4" x14ac:dyDescent="0.45">
      <c r="A2" t="s">
        <v>60</v>
      </c>
      <c r="B2">
        <v>7000</v>
      </c>
      <c r="C2">
        <f>B2*1.25</f>
        <v>8750</v>
      </c>
      <c r="D2" t="s">
        <v>61</v>
      </c>
    </row>
    <row r="3" spans="1:4" x14ac:dyDescent="0.45">
      <c r="A3" t="s">
        <v>62</v>
      </c>
      <c r="B3">
        <v>5500</v>
      </c>
      <c r="C3">
        <f t="shared" ref="C3:C11" si="0">B3*1.25</f>
        <v>6875</v>
      </c>
      <c r="D3" t="s">
        <v>63</v>
      </c>
    </row>
    <row r="4" spans="1:4" x14ac:dyDescent="0.45">
      <c r="A4" t="s">
        <v>64</v>
      </c>
      <c r="B4">
        <v>7500</v>
      </c>
      <c r="C4">
        <f t="shared" si="0"/>
        <v>9375</v>
      </c>
      <c r="D4" t="s">
        <v>63</v>
      </c>
    </row>
    <row r="5" spans="1:4" x14ac:dyDescent="0.45">
      <c r="A5" t="s">
        <v>65</v>
      </c>
      <c r="B5">
        <v>9000</v>
      </c>
      <c r="C5">
        <f t="shared" si="0"/>
        <v>11250</v>
      </c>
      <c r="D5" t="s">
        <v>66</v>
      </c>
    </row>
    <row r="6" spans="1:4" x14ac:dyDescent="0.45">
      <c r="A6" t="s">
        <v>67</v>
      </c>
      <c r="B6">
        <v>9000</v>
      </c>
      <c r="C6">
        <f t="shared" si="0"/>
        <v>11250</v>
      </c>
      <c r="D6" t="s">
        <v>66</v>
      </c>
    </row>
    <row r="7" spans="1:4" x14ac:dyDescent="0.45">
      <c r="A7" t="s">
        <v>68</v>
      </c>
      <c r="B7">
        <v>8000</v>
      </c>
      <c r="C7">
        <f t="shared" si="0"/>
        <v>10000</v>
      </c>
      <c r="D7" t="s">
        <v>69</v>
      </c>
    </row>
    <row r="8" spans="1:4" x14ac:dyDescent="0.45">
      <c r="A8" t="s">
        <v>70</v>
      </c>
      <c r="B8">
        <v>10000</v>
      </c>
      <c r="C8">
        <f t="shared" si="0"/>
        <v>12500</v>
      </c>
      <c r="D8" t="s">
        <v>66</v>
      </c>
    </row>
    <row r="9" spans="1:4" x14ac:dyDescent="0.45">
      <c r="A9" t="s">
        <v>71</v>
      </c>
      <c r="B9">
        <v>8500</v>
      </c>
      <c r="C9">
        <f t="shared" si="0"/>
        <v>10625</v>
      </c>
      <c r="D9" t="s">
        <v>66</v>
      </c>
    </row>
    <row r="10" spans="1:4" x14ac:dyDescent="0.45">
      <c r="A10" t="s">
        <v>72</v>
      </c>
      <c r="B10">
        <v>6000</v>
      </c>
      <c r="C10">
        <f t="shared" si="0"/>
        <v>7500</v>
      </c>
      <c r="D10" t="s">
        <v>66</v>
      </c>
    </row>
    <row r="11" spans="1:4" x14ac:dyDescent="0.45">
      <c r="A11" t="s">
        <v>73</v>
      </c>
      <c r="B11">
        <v>10000</v>
      </c>
      <c r="C11">
        <f t="shared" si="0"/>
        <v>12500</v>
      </c>
      <c r="D11" t="s">
        <v>69</v>
      </c>
    </row>
  </sheetData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B9" sqref="B9:J9"/>
    </sheetView>
  </sheetViews>
  <sheetFormatPr defaultRowHeight="18" x14ac:dyDescent="0.45"/>
  <cols>
    <col min="1" max="1" width="11" bestFit="1" customWidth="1"/>
    <col min="2" max="2" width="20.59765625" bestFit="1" customWidth="1"/>
    <col min="5" max="5" width="14.3984375" bestFit="1" customWidth="1"/>
    <col min="6" max="6" width="13.796875" customWidth="1"/>
    <col min="7" max="7" width="12.59765625" bestFit="1" customWidth="1"/>
    <col min="9" max="9" width="11.296875" bestFit="1" customWidth="1"/>
    <col min="10" max="10" width="12.3984375" bestFit="1" customWidth="1"/>
  </cols>
  <sheetData>
    <row r="1" spans="1:10" x14ac:dyDescent="0.4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</row>
    <row r="2" spans="1:10" x14ac:dyDescent="0.45">
      <c r="A2" t="s">
        <v>84</v>
      </c>
      <c r="B2" s="1" t="s">
        <v>85</v>
      </c>
      <c r="C2" t="s">
        <v>86</v>
      </c>
      <c r="D2" t="s">
        <v>87</v>
      </c>
      <c r="E2" t="s">
        <v>88</v>
      </c>
      <c r="F2" t="s">
        <v>89</v>
      </c>
      <c r="G2" s="2" t="s">
        <v>90</v>
      </c>
      <c r="H2" t="s">
        <v>91</v>
      </c>
      <c r="I2" s="3">
        <v>22261</v>
      </c>
      <c r="J2" t="s">
        <v>92</v>
      </c>
    </row>
    <row r="3" spans="1:10" x14ac:dyDescent="0.45">
      <c r="A3" t="s">
        <v>93</v>
      </c>
      <c r="B3" s="1" t="s">
        <v>94</v>
      </c>
      <c r="C3" t="s">
        <v>95</v>
      </c>
      <c r="D3" t="s">
        <v>96</v>
      </c>
      <c r="E3" t="s">
        <v>88</v>
      </c>
      <c r="F3" t="s">
        <v>97</v>
      </c>
      <c r="G3" t="s">
        <v>97</v>
      </c>
      <c r="H3" t="s">
        <v>91</v>
      </c>
      <c r="I3" s="3">
        <v>22261</v>
      </c>
      <c r="J3" t="s">
        <v>98</v>
      </c>
    </row>
    <row r="4" spans="1:10" x14ac:dyDescent="0.45">
      <c r="A4" t="s">
        <v>28</v>
      </c>
      <c r="B4" s="1" t="s">
        <v>99</v>
      </c>
      <c r="C4" t="s">
        <v>100</v>
      </c>
      <c r="D4" t="s">
        <v>101</v>
      </c>
      <c r="E4" t="s">
        <v>88</v>
      </c>
      <c r="F4" t="s">
        <v>89</v>
      </c>
      <c r="G4" t="s">
        <v>97</v>
      </c>
      <c r="H4" t="s">
        <v>91</v>
      </c>
      <c r="I4" s="3">
        <v>22261</v>
      </c>
      <c r="J4" t="s">
        <v>92</v>
      </c>
    </row>
    <row r="5" spans="1:10" x14ac:dyDescent="0.45">
      <c r="A5" t="s">
        <v>31</v>
      </c>
      <c r="B5" s="1" t="s">
        <v>102</v>
      </c>
      <c r="C5" t="s">
        <v>103</v>
      </c>
      <c r="D5" t="s">
        <v>104</v>
      </c>
      <c r="E5" t="s">
        <v>88</v>
      </c>
      <c r="F5" t="s">
        <v>97</v>
      </c>
      <c r="G5" s="2" t="s">
        <v>90</v>
      </c>
      <c r="H5" t="s">
        <v>105</v>
      </c>
      <c r="I5" s="3">
        <v>22261</v>
      </c>
      <c r="J5" t="s">
        <v>98</v>
      </c>
    </row>
    <row r="6" spans="1:10" x14ac:dyDescent="0.45">
      <c r="A6" t="s">
        <v>106</v>
      </c>
      <c r="B6" s="1" t="s">
        <v>85</v>
      </c>
      <c r="C6" t="s">
        <v>86</v>
      </c>
      <c r="D6" t="s">
        <v>87</v>
      </c>
      <c r="E6" t="s">
        <v>107</v>
      </c>
      <c r="F6" t="s">
        <v>89</v>
      </c>
      <c r="G6" s="2" t="s">
        <v>90</v>
      </c>
      <c r="H6" t="s">
        <v>91</v>
      </c>
      <c r="I6" s="3">
        <v>22261</v>
      </c>
      <c r="J6" t="s">
        <v>92</v>
      </c>
    </row>
    <row r="7" spans="1:10" x14ac:dyDescent="0.45">
      <c r="A7" t="s">
        <v>108</v>
      </c>
      <c r="B7" s="1" t="s">
        <v>94</v>
      </c>
      <c r="C7" t="s">
        <v>95</v>
      </c>
      <c r="D7" t="s">
        <v>96</v>
      </c>
      <c r="E7" t="s">
        <v>107</v>
      </c>
      <c r="F7" t="s">
        <v>97</v>
      </c>
      <c r="G7" t="s">
        <v>97</v>
      </c>
      <c r="H7" t="s">
        <v>91</v>
      </c>
      <c r="I7" s="3">
        <v>22261</v>
      </c>
      <c r="J7" t="s">
        <v>98</v>
      </c>
    </row>
    <row r="8" spans="1:10" x14ac:dyDescent="0.45">
      <c r="A8" t="s">
        <v>38</v>
      </c>
      <c r="B8" s="1" t="s">
        <v>99</v>
      </c>
      <c r="C8" t="s">
        <v>100</v>
      </c>
      <c r="D8" t="s">
        <v>101</v>
      </c>
      <c r="E8" t="s">
        <v>107</v>
      </c>
      <c r="F8" t="s">
        <v>89</v>
      </c>
      <c r="G8" t="s">
        <v>97</v>
      </c>
      <c r="H8" t="s">
        <v>91</v>
      </c>
      <c r="I8" s="3">
        <v>22261</v>
      </c>
      <c r="J8" t="s">
        <v>92</v>
      </c>
    </row>
    <row r="9" spans="1:10" x14ac:dyDescent="0.45">
      <c r="A9" t="s">
        <v>40</v>
      </c>
      <c r="B9" s="1" t="s">
        <v>102</v>
      </c>
      <c r="C9" t="s">
        <v>103</v>
      </c>
      <c r="D9" t="s">
        <v>104</v>
      </c>
      <c r="E9" t="s">
        <v>107</v>
      </c>
      <c r="F9" t="s">
        <v>97</v>
      </c>
      <c r="G9" s="2" t="s">
        <v>90</v>
      </c>
      <c r="H9" t="s">
        <v>105</v>
      </c>
      <c r="I9" s="3">
        <v>22261</v>
      </c>
      <c r="J9" t="s">
        <v>98</v>
      </c>
    </row>
  </sheetData>
  <phoneticPr fontId="18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a</vt:lpstr>
      <vt:lpstr>a2</vt:lpstr>
      <vt:lpstr>WeekEndTable</vt:lpstr>
      <vt:lpstr>PlanBillTable</vt:lpstr>
      <vt:lpstr>UserType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吉野和宏</cp:lastModifiedBy>
  <dcterms:created xsi:type="dcterms:W3CDTF">2021-08-24T01:51:00Z</dcterms:created>
  <dcterms:modified xsi:type="dcterms:W3CDTF">2021-08-24T05:03:04Z</dcterms:modified>
</cp:coreProperties>
</file>