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ReservePageByDeviceFarm\Documents\"/>
    </mc:Choice>
  </mc:AlternateContent>
  <xr:revisionPtr revIDLastSave="0" documentId="13_ncr:40009_{2DE0EC14-86C6-46EC-9FF0-6C345064734B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  <sheet name="WeekEnd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Y35" i="1"/>
  <c r="Y34" i="1"/>
  <c r="Y33" i="1"/>
  <c r="H33" i="1" s="1"/>
  <c r="Y32" i="1"/>
  <c r="Y31" i="1"/>
  <c r="H31" i="1" s="1"/>
  <c r="Y30" i="1"/>
  <c r="Y29" i="1"/>
  <c r="Y28" i="1"/>
  <c r="Y27" i="1"/>
  <c r="Y26" i="1"/>
  <c r="Y25" i="1"/>
  <c r="Y24" i="1"/>
  <c r="H24" i="1" s="1"/>
  <c r="Y23" i="1"/>
  <c r="H23" i="1" s="1"/>
  <c r="Y22" i="1"/>
  <c r="H22" i="1" s="1"/>
  <c r="Y21" i="1"/>
  <c r="Y20" i="1"/>
  <c r="Y19" i="1"/>
  <c r="Y18" i="1"/>
  <c r="Y16" i="1"/>
  <c r="Y15" i="1"/>
  <c r="Y14" i="1"/>
  <c r="Y13" i="1"/>
  <c r="Y12" i="1"/>
  <c r="H12" i="1" s="1"/>
  <c r="Y11" i="1"/>
  <c r="H11" i="1" s="1"/>
  <c r="Y10" i="1"/>
  <c r="Y9" i="1"/>
  <c r="Y8" i="1"/>
  <c r="Y7" i="1"/>
  <c r="Y6" i="1"/>
  <c r="Y5" i="1"/>
  <c r="Y4" i="1"/>
  <c r="H4" i="1" s="1"/>
  <c r="Y3" i="1"/>
  <c r="H3" i="1" s="1"/>
  <c r="Y2" i="1"/>
  <c r="H2" i="1" s="1"/>
  <c r="Y17" i="1"/>
  <c r="H36" i="1"/>
  <c r="H35" i="1"/>
  <c r="H34" i="1"/>
  <c r="H32" i="1"/>
  <c r="H30" i="1"/>
  <c r="H29" i="1"/>
  <c r="H28" i="1"/>
  <c r="H27" i="1"/>
  <c r="H26" i="1"/>
  <c r="H25" i="1"/>
  <c r="H21" i="1"/>
  <c r="H20" i="1"/>
  <c r="H19" i="1"/>
  <c r="H18" i="1"/>
  <c r="H17" i="1"/>
  <c r="H16" i="1"/>
  <c r="H15" i="1"/>
  <c r="H14" i="1"/>
  <c r="H13" i="1"/>
  <c r="H10" i="1"/>
  <c r="H9" i="1"/>
  <c r="H8" i="1"/>
  <c r="H7" i="1"/>
  <c r="H6" i="1"/>
  <c r="H5" i="1"/>
  <c r="X36" i="1"/>
  <c r="V36" i="1"/>
  <c r="U36" i="1"/>
  <c r="W36" i="1" s="1"/>
  <c r="X35" i="1"/>
  <c r="W35" i="1"/>
  <c r="V35" i="1"/>
  <c r="U35" i="1"/>
  <c r="X34" i="1"/>
  <c r="V34" i="1"/>
  <c r="U34" i="1"/>
  <c r="W34" i="1" s="1"/>
  <c r="X33" i="1"/>
  <c r="V33" i="1"/>
  <c r="U33" i="1"/>
  <c r="W33" i="1" s="1"/>
  <c r="X32" i="1"/>
  <c r="V32" i="1"/>
  <c r="U32" i="1"/>
  <c r="W32" i="1" s="1"/>
  <c r="X31" i="1"/>
  <c r="V31" i="1"/>
  <c r="U31" i="1"/>
  <c r="W31" i="1" s="1"/>
  <c r="X30" i="1"/>
  <c r="V30" i="1"/>
  <c r="U30" i="1"/>
  <c r="W30" i="1" s="1"/>
  <c r="X29" i="1"/>
  <c r="V29" i="1"/>
  <c r="U29" i="1"/>
  <c r="W29" i="1" s="1"/>
  <c r="X28" i="1"/>
  <c r="V28" i="1"/>
  <c r="U28" i="1"/>
  <c r="W28" i="1" s="1"/>
  <c r="X27" i="1"/>
  <c r="W27" i="1"/>
  <c r="V27" i="1"/>
  <c r="U27" i="1"/>
  <c r="X26" i="1"/>
  <c r="W26" i="1"/>
  <c r="V26" i="1"/>
  <c r="U26" i="1"/>
  <c r="X25" i="1"/>
  <c r="V25" i="1"/>
  <c r="U25" i="1"/>
  <c r="W25" i="1" s="1"/>
  <c r="X24" i="1"/>
  <c r="W24" i="1"/>
  <c r="V24" i="1"/>
  <c r="U24" i="1"/>
  <c r="X23" i="1"/>
  <c r="W23" i="1"/>
  <c r="V23" i="1"/>
  <c r="U23" i="1"/>
  <c r="X22" i="1"/>
  <c r="V22" i="1"/>
  <c r="U22" i="1"/>
  <c r="W22" i="1" s="1"/>
  <c r="X21" i="1"/>
  <c r="W21" i="1"/>
  <c r="V21" i="1"/>
  <c r="U21" i="1"/>
  <c r="X20" i="1"/>
  <c r="V20" i="1"/>
  <c r="U20" i="1"/>
  <c r="W20" i="1" s="1"/>
  <c r="X19" i="1"/>
  <c r="W19" i="1"/>
  <c r="V19" i="1"/>
  <c r="U19" i="1"/>
  <c r="X18" i="1"/>
  <c r="V18" i="1"/>
  <c r="U18" i="1"/>
  <c r="W18" i="1" s="1"/>
  <c r="X17" i="1"/>
  <c r="V17" i="1"/>
  <c r="U17" i="1"/>
  <c r="W17" i="1" s="1"/>
  <c r="X16" i="1"/>
  <c r="V16" i="1"/>
  <c r="U16" i="1"/>
  <c r="W16" i="1" s="1"/>
  <c r="X15" i="1"/>
  <c r="V15" i="1"/>
  <c r="U15" i="1"/>
  <c r="W15" i="1" s="1"/>
  <c r="X14" i="1"/>
  <c r="V14" i="1"/>
  <c r="U14" i="1"/>
  <c r="W14" i="1" s="1"/>
  <c r="X13" i="1"/>
  <c r="V13" i="1"/>
  <c r="U13" i="1"/>
  <c r="W13" i="1" s="1"/>
  <c r="X12" i="1"/>
  <c r="V12" i="1"/>
  <c r="U12" i="1"/>
  <c r="W12" i="1" s="1"/>
  <c r="X11" i="1"/>
  <c r="W11" i="1"/>
  <c r="V11" i="1"/>
  <c r="U11" i="1"/>
  <c r="X10" i="1"/>
  <c r="W10" i="1"/>
  <c r="V10" i="1"/>
  <c r="U10" i="1"/>
  <c r="X9" i="1"/>
  <c r="V9" i="1"/>
  <c r="U9" i="1"/>
  <c r="W9" i="1" s="1"/>
  <c r="X8" i="1"/>
  <c r="W8" i="1"/>
  <c r="V8" i="1"/>
  <c r="U8" i="1"/>
  <c r="X7" i="1"/>
  <c r="W7" i="1"/>
  <c r="V7" i="1"/>
  <c r="U7" i="1"/>
  <c r="X6" i="1"/>
  <c r="V6" i="1"/>
  <c r="U6" i="1"/>
  <c r="W6" i="1" s="1"/>
  <c r="X5" i="1"/>
  <c r="W5" i="1"/>
  <c r="V5" i="1"/>
  <c r="U5" i="1"/>
  <c r="X4" i="1"/>
  <c r="V4" i="1"/>
  <c r="U4" i="1"/>
  <c r="W4" i="1" s="1"/>
  <c r="X3" i="1"/>
  <c r="W3" i="1"/>
  <c r="V3" i="1"/>
  <c r="U3" i="1"/>
  <c r="X2" i="1"/>
  <c r="W2" i="1"/>
  <c r="V2" i="1"/>
  <c r="U2" i="1"/>
  <c r="R36" i="1"/>
  <c r="Q36" i="1"/>
  <c r="P36" i="1"/>
  <c r="R35" i="1"/>
  <c r="Q35" i="1"/>
  <c r="P35" i="1"/>
  <c r="R34" i="1"/>
  <c r="Q34" i="1"/>
  <c r="P34" i="1"/>
  <c r="R33" i="1"/>
  <c r="Q33" i="1"/>
  <c r="P33" i="1"/>
  <c r="R32" i="1"/>
  <c r="Q32" i="1"/>
  <c r="P32" i="1"/>
  <c r="R31" i="1"/>
  <c r="Q31" i="1"/>
  <c r="P31" i="1"/>
  <c r="R30" i="1"/>
  <c r="Q30" i="1"/>
  <c r="P30" i="1"/>
  <c r="R29" i="1"/>
  <c r="Q29" i="1"/>
  <c r="P29" i="1"/>
  <c r="R28" i="1"/>
  <c r="Q28" i="1"/>
  <c r="P28" i="1"/>
  <c r="R27" i="1"/>
  <c r="Q27" i="1"/>
  <c r="P27" i="1"/>
  <c r="R26" i="1"/>
  <c r="Q26" i="1"/>
  <c r="P26" i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Q4" i="1"/>
  <c r="P4" i="1"/>
  <c r="R3" i="1"/>
  <c r="Q3" i="1"/>
  <c r="P3" i="1"/>
  <c r="R2" i="1"/>
  <c r="Q2" i="1"/>
  <c r="P2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<sst xmlns="http://schemas.openxmlformats.org/spreadsheetml/2006/main" count="306" uniqueCount="53">
  <si>
    <t>StayFromWeekDay</t>
  </si>
  <si>
    <t>Term</t>
  </si>
  <si>
    <t>Device</t>
  </si>
  <si>
    <t>Monday</t>
  </si>
  <si>
    <t>off</t>
  </si>
  <si>
    <t>縦向き</t>
  </si>
  <si>
    <t>AndroidTablet</t>
  </si>
  <si>
    <t>Tuesday</t>
  </si>
  <si>
    <t>on</t>
  </si>
  <si>
    <t>Phone_10</t>
  </si>
  <si>
    <t>Wednesday</t>
  </si>
  <si>
    <t>横向き</t>
  </si>
  <si>
    <t>Thursday</t>
  </si>
  <si>
    <t>Phone_11</t>
  </si>
  <si>
    <t>Friday</t>
  </si>
  <si>
    <t>Saturday</t>
  </si>
  <si>
    <t>Sunday</t>
  </si>
  <si>
    <t>WeekEnd</t>
    <phoneticPr fontId="18"/>
  </si>
  <si>
    <t>Monday</t>
    <phoneticPr fontId="18"/>
  </si>
  <si>
    <t>Tuesday</t>
    <phoneticPr fontId="18"/>
  </si>
  <si>
    <t>Wednesday</t>
    <phoneticPr fontId="18"/>
  </si>
  <si>
    <t>Thursday</t>
    <phoneticPr fontId="18"/>
  </si>
  <si>
    <t>Friday</t>
    <phoneticPr fontId="18"/>
  </si>
  <si>
    <t>Saturday</t>
    <phoneticPr fontId="18"/>
  </si>
  <si>
    <t>Sunday</t>
    <phoneticPr fontId="18"/>
  </si>
  <si>
    <t>宿泊初日</t>
  </si>
  <si>
    <t>連泊数</t>
  </si>
  <si>
    <t>宿泊人数</t>
  </si>
  <si>
    <t>朝食</t>
  </si>
  <si>
    <t>昼からチェックインプラン</t>
  </si>
  <si>
    <t>お得な観光プラン</t>
  </si>
  <si>
    <t>氏名</t>
    <rPh sb="0" eb="2">
      <t>シメイ</t>
    </rPh>
    <phoneticPr fontId="18"/>
  </si>
  <si>
    <t>合計料金</t>
    <rPh sb="0" eb="2">
      <t>ゴウケイ</t>
    </rPh>
    <rPh sb="2" eb="4">
      <t>リョウキン</t>
    </rPh>
    <phoneticPr fontId="18"/>
  </si>
  <si>
    <t>向き</t>
  </si>
  <si>
    <t>WeekDay</t>
    <phoneticPr fontId="18"/>
  </si>
  <si>
    <t>連泊数</t>
    <rPh sb="0" eb="3">
      <t>レンパクスウ</t>
    </rPh>
    <phoneticPr fontId="18"/>
  </si>
  <si>
    <t>宿泊人数</t>
    <rPh sb="0" eb="4">
      <t>シュクハクニンズウ</t>
    </rPh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</si>
  <si>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</si>
  <si>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</si>
  <si>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</si>
  <si>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</si>
  <si>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</si>
  <si>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  <phoneticPr fontId="18"/>
  </si>
  <si>
    <t>WeekEndBill</t>
    <phoneticPr fontId="18"/>
  </si>
  <si>
    <t>OptionBill</t>
    <phoneticPr fontId="18"/>
  </si>
  <si>
    <t>TotalBill</t>
    <phoneticPr fontId="18"/>
  </si>
  <si>
    <t>武田晴信</t>
    <rPh sb="0" eb="2">
      <t>タケダ</t>
    </rPh>
    <rPh sb="2" eb="4">
      <t>ハルノブ</t>
    </rPh>
    <phoneticPr fontId="18"/>
  </si>
  <si>
    <t>真田昌虎</t>
    <phoneticPr fontId="18"/>
  </si>
  <si>
    <t>山本寛太</t>
    <phoneticPr fontId="18"/>
  </si>
  <si>
    <t>上杉景虎</t>
    <phoneticPr fontId="18"/>
  </si>
  <si>
    <t>直江愛子</t>
    <phoneticPr fontId="18"/>
  </si>
  <si>
    <t>武田信子</t>
    <rPh sb="0" eb="4">
      <t>タケダノブコ</t>
    </rPh>
    <phoneticPr fontId="18"/>
  </si>
  <si>
    <t>柿崎家時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</si>
</sst>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19" zoomScale="80" zoomScaleNormal="80" workbookViewId="0">
      <selection activeCell="A27" sqref="A27:I36"/>
    </sheetView>
  </sheetViews>
  <sheetFormatPr defaultRowHeight="18" x14ac:dyDescent="0.45"/>
  <cols>
    <col min="1" max="1" width="11" bestFit="1" customWidth="1"/>
    <col min="2" max="2" width="6.796875" bestFit="1" customWidth="1"/>
    <col min="3" max="3" width="8.59765625" bestFit="1" customWidth="1"/>
    <col min="4" max="4" width="5" bestFit="1" customWidth="1"/>
    <col min="5" max="5" width="24.09765625" bestFit="1" customWidth="1"/>
    <col min="6" max="6" width="16.296875" bestFit="1" customWidth="1"/>
    <col min="7" max="7" width="10.69921875" bestFit="1" customWidth="1"/>
    <col min="10" max="10" width="13.296875" bestFit="1" customWidth="1"/>
    <col min="12" max="12" width="9.5" bestFit="1" customWidth="1"/>
    <col min="13" max="13" width="9.59765625" bestFit="1" customWidth="1"/>
    <col min="14" max="14" width="7.09765625" bestFit="1" customWidth="1"/>
    <col min="15" max="15" width="9" bestFit="1" customWidth="1"/>
    <col min="16" max="16" width="9.59765625" bestFit="1" customWidth="1"/>
    <col min="17" max="17" width="5.59765625" bestFit="1" customWidth="1"/>
    <col min="18" max="18" width="5.8984375" bestFit="1" customWidth="1"/>
    <col min="20" max="20" width="5.5" bestFit="1" customWidth="1"/>
    <col min="21" max="21" width="6.09765625" bestFit="1" customWidth="1"/>
    <col min="22" max="22" width="12.5" bestFit="1" customWidth="1"/>
    <col min="23" max="23" width="12.59765625" bestFit="1" customWidth="1"/>
    <col min="24" max="24" width="10" bestFit="1" customWidth="1"/>
    <col min="25" max="25" width="8.5" bestFit="1" customWidth="1"/>
  </cols>
  <sheetData>
    <row r="1" spans="1:25" ht="18.600000000000001" thickBot="1" x14ac:dyDescent="0.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</v>
      </c>
      <c r="L1" t="s">
        <v>34</v>
      </c>
      <c r="M1" t="s">
        <v>17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</row>
    <row r="2" spans="1:25" x14ac:dyDescent="0.45">
      <c r="A2" t="s">
        <v>14</v>
      </c>
      <c r="B2">
        <v>5</v>
      </c>
      <c r="C2">
        <v>2</v>
      </c>
      <c r="D2" t="s">
        <v>8</v>
      </c>
      <c r="E2" t="s">
        <v>4</v>
      </c>
      <c r="F2" t="s">
        <v>4</v>
      </c>
      <c r="G2" s="1" t="s">
        <v>46</v>
      </c>
      <c r="H2">
        <f>Y2</f>
        <v>87000</v>
      </c>
      <c r="I2" t="s">
        <v>11</v>
      </c>
      <c r="J2" t="s">
        <v>6</v>
      </c>
      <c r="L2">
        <f>N2-M2</f>
        <v>3</v>
      </c>
      <c r="M2" cm="1">
        <f t="array" ref="M2">INDEX(WeekEndTable!$C$1:$C$36,SUMPRODUCT((WeekEndTable!$A$1:$A$36=A2)*(WeekEndTable!$B$1:$B$36=B2),ROW(WeekEndTable!$C$1:$C$36)))</f>
        <v>2</v>
      </c>
      <c r="N2">
        <f>B2</f>
        <v>5</v>
      </c>
      <c r="O2">
        <f>C2</f>
        <v>2</v>
      </c>
      <c r="P2">
        <f>IF(D2="on",1,0)</f>
        <v>1</v>
      </c>
      <c r="Q2">
        <f>IF(E2="on",1,0)</f>
        <v>0</v>
      </c>
      <c r="R2">
        <f>IF(F2="on",1,0)</f>
        <v>0</v>
      </c>
      <c r="T2">
        <v>7000</v>
      </c>
      <c r="U2">
        <f>T2*1.25</f>
        <v>8750</v>
      </c>
      <c r="V2">
        <f>L2*O2*T2</f>
        <v>42000</v>
      </c>
      <c r="W2">
        <f>M2*O2*U2</f>
        <v>35000</v>
      </c>
      <c r="X2">
        <f>1000*P2*N2*O2+1000*Q2*O2+1000*R2*O2</f>
        <v>10000</v>
      </c>
      <c r="Y2">
        <f t="shared" ref="Y2:Y16" si="0">V2+W2+X2</f>
        <v>87000</v>
      </c>
    </row>
    <row r="3" spans="1:25" x14ac:dyDescent="0.45">
      <c r="A3" t="s">
        <v>14</v>
      </c>
      <c r="B3">
        <v>9</v>
      </c>
      <c r="C3">
        <v>8</v>
      </c>
      <c r="D3" t="s">
        <v>8</v>
      </c>
      <c r="E3" t="s">
        <v>4</v>
      </c>
      <c r="F3" t="s">
        <v>8</v>
      </c>
      <c r="G3" t="s">
        <v>47</v>
      </c>
      <c r="H3">
        <f t="shared" ref="H3:H36" si="1">Y3</f>
        <v>626000</v>
      </c>
      <c r="I3" t="s">
        <v>11</v>
      </c>
      <c r="J3" t="s">
        <v>6</v>
      </c>
      <c r="L3">
        <f t="shared" ref="L3:L36" si="2">N3-M3</f>
        <v>6</v>
      </c>
      <c r="M3" cm="1">
        <f t="array" ref="M3">INDEX(WeekEndTable!$C$1:$C$36,SUMPRODUCT((WeekEndTable!$A$1:$A$36=A3)*(WeekEndTable!$B$1:$B$36=B3),ROW(WeekEndTable!$C$1:$C$36)))</f>
        <v>3</v>
      </c>
      <c r="N3">
        <f t="shared" ref="N3:N36" si="3">B3</f>
        <v>9</v>
      </c>
      <c r="O3">
        <f t="shared" ref="O3:O36" si="4">C3</f>
        <v>8</v>
      </c>
      <c r="P3">
        <f t="shared" ref="P3:P36" si="5">IF(D3="on",1,0)</f>
        <v>1</v>
      </c>
      <c r="Q3">
        <f t="shared" ref="Q3:Q36" si="6">IF(E3="on",1,0)</f>
        <v>0</v>
      </c>
      <c r="R3">
        <f t="shared" ref="R3:R36" si="7">IF(F3="on",1,0)</f>
        <v>1</v>
      </c>
      <c r="T3">
        <v>7000</v>
      </c>
      <c r="U3">
        <f t="shared" ref="U3:U36" si="8">T3*1.25</f>
        <v>8750</v>
      </c>
      <c r="V3">
        <f t="shared" ref="V3:V36" si="9">L3*O3*T3</f>
        <v>336000</v>
      </c>
      <c r="W3">
        <f t="shared" ref="W3:W36" si="10">M3*O3*U3</f>
        <v>210000</v>
      </c>
      <c r="X3">
        <f t="shared" ref="X3:X36" si="11">1000*P3*N3*O3+1000*Q3*O3+1000*R3*O3</f>
        <v>80000</v>
      </c>
      <c r="Y3">
        <f t="shared" si="0"/>
        <v>626000</v>
      </c>
    </row>
    <row r="4" spans="1:25" x14ac:dyDescent="0.45">
      <c r="A4" t="s">
        <v>3</v>
      </c>
      <c r="B4">
        <v>1</v>
      </c>
      <c r="C4">
        <v>1</v>
      </c>
      <c r="D4" t="s">
        <v>4</v>
      </c>
      <c r="E4" t="s">
        <v>4</v>
      </c>
      <c r="F4" t="s">
        <v>4</v>
      </c>
      <c r="G4" t="s">
        <v>48</v>
      </c>
      <c r="H4">
        <f t="shared" si="1"/>
        <v>7000</v>
      </c>
      <c r="I4" t="s">
        <v>5</v>
      </c>
      <c r="J4" t="s">
        <v>6</v>
      </c>
      <c r="L4">
        <f t="shared" si="2"/>
        <v>1</v>
      </c>
      <c r="M4" cm="1">
        <f t="array" ref="M4">INDEX(WeekEndTable!$C$1:$C$36,SUMPRODUCT((WeekEndTable!$A$1:$A$36=A4)*(WeekEndTable!$B$1:$B$36=B4),ROW(WeekEndTable!$C$1:$C$36)))</f>
        <v>0</v>
      </c>
      <c r="N4">
        <f t="shared" si="3"/>
        <v>1</v>
      </c>
      <c r="O4">
        <f t="shared" si="4"/>
        <v>1</v>
      </c>
      <c r="P4">
        <f t="shared" si="5"/>
        <v>0</v>
      </c>
      <c r="Q4">
        <f t="shared" si="6"/>
        <v>0</v>
      </c>
      <c r="R4">
        <f t="shared" si="7"/>
        <v>0</v>
      </c>
      <c r="T4">
        <v>7000</v>
      </c>
      <c r="U4">
        <f t="shared" si="8"/>
        <v>8750</v>
      </c>
      <c r="V4">
        <f t="shared" si="9"/>
        <v>7000</v>
      </c>
      <c r="W4">
        <f t="shared" si="10"/>
        <v>0</v>
      </c>
      <c r="X4">
        <f t="shared" si="11"/>
        <v>0</v>
      </c>
      <c r="Y4">
        <f t="shared" si="0"/>
        <v>7000</v>
      </c>
    </row>
    <row r="5" spans="1:25" x14ac:dyDescent="0.45">
      <c r="A5" t="s">
        <v>3</v>
      </c>
      <c r="B5">
        <v>5</v>
      </c>
      <c r="C5">
        <v>9</v>
      </c>
      <c r="D5" t="s">
        <v>8</v>
      </c>
      <c r="E5" t="s">
        <v>8</v>
      </c>
      <c r="F5" t="s">
        <v>4</v>
      </c>
      <c r="G5" t="s">
        <v>49</v>
      </c>
      <c r="H5">
        <f t="shared" si="1"/>
        <v>369000</v>
      </c>
      <c r="I5" t="s">
        <v>11</v>
      </c>
      <c r="J5" t="s">
        <v>6</v>
      </c>
      <c r="L5">
        <f t="shared" si="2"/>
        <v>5</v>
      </c>
      <c r="M5" cm="1">
        <f t="array" ref="M5">INDEX(WeekEndTable!$C$1:$C$36,SUMPRODUCT((WeekEndTable!$A$1:$A$36=A5)*(WeekEndTable!$B$1:$B$36=B5),ROW(WeekEndTable!$C$1:$C$36)))</f>
        <v>0</v>
      </c>
      <c r="N5">
        <f t="shared" si="3"/>
        <v>5</v>
      </c>
      <c r="O5">
        <f t="shared" si="4"/>
        <v>9</v>
      </c>
      <c r="P5">
        <f t="shared" si="5"/>
        <v>1</v>
      </c>
      <c r="Q5">
        <f t="shared" si="6"/>
        <v>1</v>
      </c>
      <c r="R5">
        <f t="shared" si="7"/>
        <v>0</v>
      </c>
      <c r="T5">
        <v>7000</v>
      </c>
      <c r="U5">
        <f t="shared" si="8"/>
        <v>8750</v>
      </c>
      <c r="V5">
        <f t="shared" si="9"/>
        <v>315000</v>
      </c>
      <c r="W5">
        <f t="shared" si="10"/>
        <v>0</v>
      </c>
      <c r="X5">
        <f t="shared" si="11"/>
        <v>54000</v>
      </c>
      <c r="Y5">
        <f t="shared" si="0"/>
        <v>369000</v>
      </c>
    </row>
    <row r="6" spans="1:25" x14ac:dyDescent="0.45">
      <c r="A6" t="s">
        <v>3</v>
      </c>
      <c r="B6">
        <v>9</v>
      </c>
      <c r="C6">
        <v>1</v>
      </c>
      <c r="D6" t="s">
        <v>4</v>
      </c>
      <c r="E6" t="s">
        <v>8</v>
      </c>
      <c r="F6" t="s">
        <v>8</v>
      </c>
      <c r="G6" t="s">
        <v>50</v>
      </c>
      <c r="H6">
        <f t="shared" si="1"/>
        <v>68500</v>
      </c>
      <c r="I6" t="s">
        <v>5</v>
      </c>
      <c r="J6" t="s">
        <v>6</v>
      </c>
      <c r="L6">
        <f t="shared" si="2"/>
        <v>7</v>
      </c>
      <c r="M6" cm="1">
        <f t="array" ref="M6">INDEX(WeekEndTable!$C$1:$C$36,SUMPRODUCT((WeekEndTable!$A$1:$A$36=A6)*(WeekEndTable!$B$1:$B$36=B6),ROW(WeekEndTable!$C$1:$C$36)))</f>
        <v>2</v>
      </c>
      <c r="N6">
        <f t="shared" si="3"/>
        <v>9</v>
      </c>
      <c r="O6">
        <f t="shared" si="4"/>
        <v>1</v>
      </c>
      <c r="P6">
        <f t="shared" si="5"/>
        <v>0</v>
      </c>
      <c r="Q6">
        <f t="shared" si="6"/>
        <v>1</v>
      </c>
      <c r="R6">
        <f t="shared" si="7"/>
        <v>1</v>
      </c>
      <c r="T6">
        <v>7000</v>
      </c>
      <c r="U6">
        <f t="shared" si="8"/>
        <v>8750</v>
      </c>
      <c r="V6">
        <f t="shared" si="9"/>
        <v>49000</v>
      </c>
      <c r="W6">
        <f t="shared" si="10"/>
        <v>17500</v>
      </c>
      <c r="X6">
        <f t="shared" si="11"/>
        <v>2000</v>
      </c>
      <c r="Y6">
        <f t="shared" si="0"/>
        <v>68500</v>
      </c>
    </row>
    <row r="7" spans="1:25" x14ac:dyDescent="0.45">
      <c r="A7" t="s">
        <v>15</v>
      </c>
      <c r="B7">
        <v>2</v>
      </c>
      <c r="C7">
        <v>1</v>
      </c>
      <c r="D7" t="s">
        <v>8</v>
      </c>
      <c r="E7" t="s">
        <v>8</v>
      </c>
      <c r="F7" t="s">
        <v>8</v>
      </c>
      <c r="G7" t="s">
        <v>51</v>
      </c>
      <c r="H7">
        <f t="shared" si="1"/>
        <v>21500</v>
      </c>
      <c r="I7" t="s">
        <v>11</v>
      </c>
      <c r="J7" t="s">
        <v>6</v>
      </c>
      <c r="L7">
        <f t="shared" si="2"/>
        <v>0</v>
      </c>
      <c r="M7" cm="1">
        <f t="array" ref="M7">INDEX(WeekEndTable!$C$1:$C$36,SUMPRODUCT((WeekEndTable!$A$1:$A$36=A7)*(WeekEndTable!$B$1:$B$36=B7),ROW(WeekEndTable!$C$1:$C$36)))</f>
        <v>2</v>
      </c>
      <c r="N7">
        <f t="shared" si="3"/>
        <v>2</v>
      </c>
      <c r="O7">
        <f t="shared" si="4"/>
        <v>1</v>
      </c>
      <c r="P7">
        <f t="shared" si="5"/>
        <v>1</v>
      </c>
      <c r="Q7">
        <f t="shared" si="6"/>
        <v>1</v>
      </c>
      <c r="R7">
        <f t="shared" si="7"/>
        <v>1</v>
      </c>
      <c r="T7">
        <v>7000</v>
      </c>
      <c r="U7">
        <f t="shared" si="8"/>
        <v>8750</v>
      </c>
      <c r="V7">
        <f t="shared" si="9"/>
        <v>0</v>
      </c>
      <c r="W7">
        <f t="shared" si="10"/>
        <v>17500</v>
      </c>
      <c r="X7">
        <f t="shared" si="11"/>
        <v>4000</v>
      </c>
      <c r="Y7">
        <f t="shared" si="0"/>
        <v>21500</v>
      </c>
    </row>
    <row r="8" spans="1:25" ht="18.600000000000001" thickBot="1" x14ac:dyDescent="0.5">
      <c r="A8" t="s">
        <v>15</v>
      </c>
      <c r="B8">
        <v>3</v>
      </c>
      <c r="C8">
        <v>9</v>
      </c>
      <c r="D8" t="s">
        <v>8</v>
      </c>
      <c r="E8" t="s">
        <v>8</v>
      </c>
      <c r="F8" t="s">
        <v>8</v>
      </c>
      <c r="G8" s="2" t="s">
        <v>52</v>
      </c>
      <c r="H8">
        <f t="shared" si="1"/>
        <v>265500</v>
      </c>
      <c r="I8" t="s">
        <v>11</v>
      </c>
      <c r="J8" t="s">
        <v>6</v>
      </c>
      <c r="L8">
        <f t="shared" si="2"/>
        <v>1</v>
      </c>
      <c r="M8" cm="1">
        <f t="array" ref="M8">INDEX(WeekEndTable!$C$1:$C$36,SUMPRODUCT((WeekEndTable!$A$1:$A$36=A8)*(WeekEndTable!$B$1:$B$36=B8),ROW(WeekEndTable!$C$1:$C$36)))</f>
        <v>2</v>
      </c>
      <c r="N8">
        <f t="shared" si="3"/>
        <v>3</v>
      </c>
      <c r="O8">
        <f t="shared" si="4"/>
        <v>9</v>
      </c>
      <c r="P8">
        <f t="shared" si="5"/>
        <v>1</v>
      </c>
      <c r="Q8">
        <f t="shared" si="6"/>
        <v>1</v>
      </c>
      <c r="R8">
        <f t="shared" si="7"/>
        <v>1</v>
      </c>
      <c r="T8">
        <v>7000</v>
      </c>
      <c r="U8">
        <f t="shared" si="8"/>
        <v>8750</v>
      </c>
      <c r="V8">
        <f t="shared" si="9"/>
        <v>63000</v>
      </c>
      <c r="W8">
        <f t="shared" si="10"/>
        <v>157500</v>
      </c>
      <c r="X8">
        <f t="shared" si="11"/>
        <v>45000</v>
      </c>
      <c r="Y8">
        <f t="shared" si="0"/>
        <v>265500</v>
      </c>
    </row>
    <row r="9" spans="1:25" x14ac:dyDescent="0.45">
      <c r="A9" t="s">
        <v>16</v>
      </c>
      <c r="B9">
        <v>1</v>
      </c>
      <c r="C9">
        <v>8</v>
      </c>
      <c r="D9" t="s">
        <v>8</v>
      </c>
      <c r="E9" t="s">
        <v>8</v>
      </c>
      <c r="F9" t="s">
        <v>8</v>
      </c>
      <c r="G9" s="1" t="s">
        <v>46</v>
      </c>
      <c r="H9">
        <f t="shared" si="1"/>
        <v>94000</v>
      </c>
      <c r="I9" t="s">
        <v>11</v>
      </c>
      <c r="J9" t="s">
        <v>6</v>
      </c>
      <c r="L9">
        <f t="shared" si="2"/>
        <v>0</v>
      </c>
      <c r="M9" cm="1">
        <f t="array" ref="M9">INDEX(WeekEndTable!$C$1:$C$36,SUMPRODUCT((WeekEndTable!$A$1:$A$36=A9)*(WeekEndTable!$B$1:$B$36=B9),ROW(WeekEndTable!$C$1:$C$36)))</f>
        <v>1</v>
      </c>
      <c r="N9">
        <f t="shared" si="3"/>
        <v>1</v>
      </c>
      <c r="O9">
        <f t="shared" si="4"/>
        <v>8</v>
      </c>
      <c r="P9">
        <f t="shared" si="5"/>
        <v>1</v>
      </c>
      <c r="Q9">
        <f t="shared" si="6"/>
        <v>1</v>
      </c>
      <c r="R9">
        <f t="shared" si="7"/>
        <v>1</v>
      </c>
      <c r="T9">
        <v>7000</v>
      </c>
      <c r="U9">
        <f t="shared" si="8"/>
        <v>8750</v>
      </c>
      <c r="V9">
        <f t="shared" si="9"/>
        <v>0</v>
      </c>
      <c r="W9">
        <f t="shared" si="10"/>
        <v>70000</v>
      </c>
      <c r="X9">
        <f t="shared" si="11"/>
        <v>24000</v>
      </c>
      <c r="Y9">
        <f t="shared" si="0"/>
        <v>94000</v>
      </c>
    </row>
    <row r="10" spans="1:25" x14ac:dyDescent="0.45">
      <c r="A10" t="s">
        <v>16</v>
      </c>
      <c r="B10">
        <v>2</v>
      </c>
      <c r="C10">
        <v>9</v>
      </c>
      <c r="D10" t="s">
        <v>4</v>
      </c>
      <c r="E10" t="s">
        <v>4</v>
      </c>
      <c r="F10" t="s">
        <v>4</v>
      </c>
      <c r="G10" t="s">
        <v>47</v>
      </c>
      <c r="H10">
        <f t="shared" si="1"/>
        <v>141750</v>
      </c>
      <c r="I10" t="s">
        <v>11</v>
      </c>
      <c r="J10" t="s">
        <v>6</v>
      </c>
      <c r="L10">
        <f t="shared" si="2"/>
        <v>1</v>
      </c>
      <c r="M10" cm="1">
        <f t="array" ref="M10">INDEX(WeekEndTable!$C$1:$C$36,SUMPRODUCT((WeekEndTable!$A$1:$A$36=A10)*(WeekEndTable!$B$1:$B$36=B10),ROW(WeekEndTable!$C$1:$C$36)))</f>
        <v>1</v>
      </c>
      <c r="N10">
        <f t="shared" si="3"/>
        <v>2</v>
      </c>
      <c r="O10">
        <f t="shared" si="4"/>
        <v>9</v>
      </c>
      <c r="P10">
        <f t="shared" si="5"/>
        <v>0</v>
      </c>
      <c r="Q10">
        <f t="shared" si="6"/>
        <v>0</v>
      </c>
      <c r="R10">
        <f t="shared" si="7"/>
        <v>0</v>
      </c>
      <c r="T10">
        <v>7000</v>
      </c>
      <c r="U10">
        <f t="shared" si="8"/>
        <v>8750</v>
      </c>
      <c r="V10">
        <f t="shared" si="9"/>
        <v>63000</v>
      </c>
      <c r="W10">
        <f t="shared" si="10"/>
        <v>78750</v>
      </c>
      <c r="X10">
        <f t="shared" si="11"/>
        <v>0</v>
      </c>
      <c r="Y10">
        <f t="shared" si="0"/>
        <v>141750</v>
      </c>
    </row>
    <row r="11" spans="1:25" x14ac:dyDescent="0.45">
      <c r="A11" t="s">
        <v>12</v>
      </c>
      <c r="B11">
        <v>2</v>
      </c>
      <c r="C11">
        <v>2</v>
      </c>
      <c r="D11" t="s">
        <v>4</v>
      </c>
      <c r="E11" t="s">
        <v>8</v>
      </c>
      <c r="F11" t="s">
        <v>4</v>
      </c>
      <c r="G11" t="s">
        <v>48</v>
      </c>
      <c r="H11">
        <f t="shared" si="1"/>
        <v>30000</v>
      </c>
      <c r="I11" t="s">
        <v>5</v>
      </c>
      <c r="J11" t="s">
        <v>6</v>
      </c>
      <c r="L11">
        <f t="shared" si="2"/>
        <v>2</v>
      </c>
      <c r="M11" cm="1">
        <f t="array" ref="M11">INDEX(WeekEndTable!$C$1:$C$36,SUMPRODUCT((WeekEndTable!$A$1:$A$36=A11)*(WeekEndTable!$B$1:$B$36=B11),ROW(WeekEndTable!$C$1:$C$36)))</f>
        <v>0</v>
      </c>
      <c r="N11">
        <f t="shared" si="3"/>
        <v>2</v>
      </c>
      <c r="O11">
        <f t="shared" si="4"/>
        <v>2</v>
      </c>
      <c r="P11">
        <f t="shared" si="5"/>
        <v>0</v>
      </c>
      <c r="Q11">
        <f t="shared" si="6"/>
        <v>1</v>
      </c>
      <c r="R11">
        <f t="shared" si="7"/>
        <v>0</v>
      </c>
      <c r="T11">
        <v>7000</v>
      </c>
      <c r="U11">
        <f t="shared" si="8"/>
        <v>8750</v>
      </c>
      <c r="V11">
        <f t="shared" si="9"/>
        <v>28000</v>
      </c>
      <c r="W11">
        <f t="shared" si="10"/>
        <v>0</v>
      </c>
      <c r="X11">
        <f t="shared" si="11"/>
        <v>2000</v>
      </c>
      <c r="Y11">
        <f t="shared" si="0"/>
        <v>30000</v>
      </c>
    </row>
    <row r="12" spans="1:25" x14ac:dyDescent="0.45">
      <c r="A12" t="s">
        <v>12</v>
      </c>
      <c r="B12">
        <v>9</v>
      </c>
      <c r="C12">
        <v>1</v>
      </c>
      <c r="D12" t="s">
        <v>8</v>
      </c>
      <c r="E12" t="s">
        <v>8</v>
      </c>
      <c r="F12" t="s">
        <v>8</v>
      </c>
      <c r="G12" t="s">
        <v>49</v>
      </c>
      <c r="H12">
        <f t="shared" si="1"/>
        <v>77500</v>
      </c>
      <c r="I12" t="s">
        <v>11</v>
      </c>
      <c r="J12" t="s">
        <v>6</v>
      </c>
      <c r="L12">
        <f t="shared" si="2"/>
        <v>7</v>
      </c>
      <c r="M12" cm="1">
        <f t="array" ref="M12">INDEX(WeekEndTable!$C$1:$C$36,SUMPRODUCT((WeekEndTable!$A$1:$A$36=A12)*(WeekEndTable!$B$1:$B$36=B12),ROW(WeekEndTable!$C$1:$C$36)))</f>
        <v>2</v>
      </c>
      <c r="N12">
        <f t="shared" si="3"/>
        <v>9</v>
      </c>
      <c r="O12">
        <f t="shared" si="4"/>
        <v>1</v>
      </c>
      <c r="P12">
        <f t="shared" si="5"/>
        <v>1</v>
      </c>
      <c r="Q12">
        <f t="shared" si="6"/>
        <v>1</v>
      </c>
      <c r="R12">
        <f t="shared" si="7"/>
        <v>1</v>
      </c>
      <c r="T12">
        <v>7000</v>
      </c>
      <c r="U12">
        <f t="shared" si="8"/>
        <v>8750</v>
      </c>
      <c r="V12">
        <f t="shared" si="9"/>
        <v>49000</v>
      </c>
      <c r="W12">
        <f t="shared" si="10"/>
        <v>17500</v>
      </c>
      <c r="X12">
        <f t="shared" si="11"/>
        <v>11000</v>
      </c>
      <c r="Y12">
        <f t="shared" si="0"/>
        <v>77500</v>
      </c>
    </row>
    <row r="13" spans="1:25" x14ac:dyDescent="0.45">
      <c r="A13" t="s">
        <v>7</v>
      </c>
      <c r="B13">
        <v>1</v>
      </c>
      <c r="C13">
        <v>8</v>
      </c>
      <c r="D13" t="s">
        <v>4</v>
      </c>
      <c r="E13" t="s">
        <v>4</v>
      </c>
      <c r="F13" t="s">
        <v>4</v>
      </c>
      <c r="G13" t="s">
        <v>50</v>
      </c>
      <c r="H13">
        <f t="shared" si="1"/>
        <v>56000</v>
      </c>
      <c r="I13" t="s">
        <v>11</v>
      </c>
      <c r="J13" t="s">
        <v>6</v>
      </c>
      <c r="L13">
        <f t="shared" si="2"/>
        <v>1</v>
      </c>
      <c r="M13" cm="1">
        <f t="array" ref="M13">INDEX(WeekEndTable!$C$1:$C$36,SUMPRODUCT((WeekEndTable!$A$1:$A$36=A13)*(WeekEndTable!$B$1:$B$36=B13),ROW(WeekEndTable!$C$1:$C$36)))</f>
        <v>0</v>
      </c>
      <c r="N13">
        <f t="shared" si="3"/>
        <v>1</v>
      </c>
      <c r="O13">
        <f t="shared" si="4"/>
        <v>8</v>
      </c>
      <c r="P13">
        <f t="shared" si="5"/>
        <v>0</v>
      </c>
      <c r="Q13">
        <f t="shared" si="6"/>
        <v>0</v>
      </c>
      <c r="R13">
        <f t="shared" si="7"/>
        <v>0</v>
      </c>
      <c r="T13">
        <v>7000</v>
      </c>
      <c r="U13">
        <f t="shared" si="8"/>
        <v>8750</v>
      </c>
      <c r="V13">
        <f t="shared" si="9"/>
        <v>56000</v>
      </c>
      <c r="W13">
        <f t="shared" si="10"/>
        <v>0</v>
      </c>
      <c r="X13">
        <f t="shared" si="11"/>
        <v>0</v>
      </c>
      <c r="Y13">
        <f t="shared" si="0"/>
        <v>56000</v>
      </c>
    </row>
    <row r="14" spans="1:25" x14ac:dyDescent="0.45">
      <c r="A14" t="s">
        <v>7</v>
      </c>
      <c r="B14">
        <v>3</v>
      </c>
      <c r="C14">
        <v>1</v>
      </c>
      <c r="D14" t="s">
        <v>8</v>
      </c>
      <c r="E14" t="s">
        <v>4</v>
      </c>
      <c r="F14" t="s">
        <v>8</v>
      </c>
      <c r="G14" t="s">
        <v>51</v>
      </c>
      <c r="H14">
        <f t="shared" si="1"/>
        <v>25000</v>
      </c>
      <c r="I14" t="s">
        <v>11</v>
      </c>
      <c r="J14" t="s">
        <v>6</v>
      </c>
      <c r="L14">
        <f t="shared" si="2"/>
        <v>3</v>
      </c>
      <c r="M14" cm="1">
        <f t="array" ref="M14">INDEX(WeekEndTable!$C$1:$C$36,SUMPRODUCT((WeekEndTable!$A$1:$A$36=A14)*(WeekEndTable!$B$1:$B$36=B14),ROW(WeekEndTable!$C$1:$C$36)))</f>
        <v>0</v>
      </c>
      <c r="N14">
        <f t="shared" si="3"/>
        <v>3</v>
      </c>
      <c r="O14">
        <f t="shared" si="4"/>
        <v>1</v>
      </c>
      <c r="P14">
        <f t="shared" si="5"/>
        <v>1</v>
      </c>
      <c r="Q14">
        <f t="shared" si="6"/>
        <v>0</v>
      </c>
      <c r="R14">
        <f t="shared" si="7"/>
        <v>1</v>
      </c>
      <c r="T14">
        <v>7000</v>
      </c>
      <c r="U14">
        <f t="shared" si="8"/>
        <v>8750</v>
      </c>
      <c r="V14">
        <f t="shared" si="9"/>
        <v>21000</v>
      </c>
      <c r="W14">
        <f t="shared" si="10"/>
        <v>0</v>
      </c>
      <c r="X14">
        <f t="shared" si="11"/>
        <v>4000</v>
      </c>
      <c r="Y14">
        <f t="shared" si="0"/>
        <v>25000</v>
      </c>
    </row>
    <row r="15" spans="1:25" ht="18.600000000000001" thickBot="1" x14ac:dyDescent="0.5">
      <c r="A15" t="s">
        <v>7</v>
      </c>
      <c r="B15">
        <v>5</v>
      </c>
      <c r="C15">
        <v>2</v>
      </c>
      <c r="D15" t="s">
        <v>8</v>
      </c>
      <c r="E15" t="s">
        <v>8</v>
      </c>
      <c r="F15" t="s">
        <v>8</v>
      </c>
      <c r="G15" s="2" t="s">
        <v>52</v>
      </c>
      <c r="H15">
        <f t="shared" si="1"/>
        <v>87500</v>
      </c>
      <c r="I15" t="s">
        <v>11</v>
      </c>
      <c r="J15" t="s">
        <v>6</v>
      </c>
      <c r="L15">
        <f t="shared" si="2"/>
        <v>4</v>
      </c>
      <c r="M15" cm="1">
        <f t="array" ref="M15">INDEX(WeekEndTable!$C$1:$C$36,SUMPRODUCT((WeekEndTable!$A$1:$A$36=A15)*(WeekEndTable!$B$1:$B$36=B15),ROW(WeekEndTable!$C$1:$C$36)))</f>
        <v>1</v>
      </c>
      <c r="N15">
        <f t="shared" si="3"/>
        <v>5</v>
      </c>
      <c r="O15">
        <f t="shared" si="4"/>
        <v>2</v>
      </c>
      <c r="P15">
        <f t="shared" si="5"/>
        <v>1</v>
      </c>
      <c r="Q15">
        <f t="shared" si="6"/>
        <v>1</v>
      </c>
      <c r="R15">
        <f t="shared" si="7"/>
        <v>1</v>
      </c>
      <c r="T15">
        <v>7000</v>
      </c>
      <c r="U15">
        <f t="shared" si="8"/>
        <v>8750</v>
      </c>
      <c r="V15">
        <f t="shared" si="9"/>
        <v>56000</v>
      </c>
      <c r="W15">
        <f t="shared" si="10"/>
        <v>17500</v>
      </c>
      <c r="X15">
        <f t="shared" si="11"/>
        <v>14000</v>
      </c>
      <c r="Y15">
        <f t="shared" si="0"/>
        <v>87500</v>
      </c>
    </row>
    <row r="16" spans="1:25" x14ac:dyDescent="0.45">
      <c r="A16" t="s">
        <v>10</v>
      </c>
      <c r="B16">
        <v>3</v>
      </c>
      <c r="C16">
        <v>8</v>
      </c>
      <c r="D16" t="s">
        <v>4</v>
      </c>
      <c r="E16" t="s">
        <v>8</v>
      </c>
      <c r="F16" t="s">
        <v>8</v>
      </c>
      <c r="G16" s="1" t="s">
        <v>46</v>
      </c>
      <c r="H16">
        <f t="shared" si="1"/>
        <v>184000</v>
      </c>
      <c r="I16" t="s">
        <v>11</v>
      </c>
      <c r="J16" t="s">
        <v>6</v>
      </c>
      <c r="L16">
        <f t="shared" si="2"/>
        <v>3</v>
      </c>
      <c r="M16" cm="1">
        <f t="array" ref="M16">INDEX(WeekEndTable!$C$1:$C$36,SUMPRODUCT((WeekEndTable!$A$1:$A$36=A16)*(WeekEndTable!$B$1:$B$36=B16),ROW(WeekEndTable!$C$1:$C$36)))</f>
        <v>0</v>
      </c>
      <c r="N16">
        <f t="shared" si="3"/>
        <v>3</v>
      </c>
      <c r="O16">
        <f t="shared" si="4"/>
        <v>8</v>
      </c>
      <c r="P16">
        <f t="shared" si="5"/>
        <v>0</v>
      </c>
      <c r="Q16">
        <f t="shared" si="6"/>
        <v>1</v>
      </c>
      <c r="R16">
        <f t="shared" si="7"/>
        <v>1</v>
      </c>
      <c r="T16">
        <v>7000</v>
      </c>
      <c r="U16">
        <f t="shared" si="8"/>
        <v>8750</v>
      </c>
      <c r="V16">
        <f t="shared" si="9"/>
        <v>168000</v>
      </c>
      <c r="W16">
        <f t="shared" si="10"/>
        <v>0</v>
      </c>
      <c r="X16">
        <f t="shared" si="11"/>
        <v>16000</v>
      </c>
      <c r="Y16">
        <f t="shared" si="0"/>
        <v>184000</v>
      </c>
    </row>
    <row r="17" spans="1:25" x14ac:dyDescent="0.45">
      <c r="A17" t="s">
        <v>14</v>
      </c>
      <c r="B17">
        <v>1</v>
      </c>
      <c r="C17">
        <v>9</v>
      </c>
      <c r="D17" t="s">
        <v>4</v>
      </c>
      <c r="E17" t="s">
        <v>8</v>
      </c>
      <c r="F17" t="s">
        <v>8</v>
      </c>
      <c r="G17" t="s">
        <v>47</v>
      </c>
      <c r="H17">
        <f t="shared" si="1"/>
        <v>81000</v>
      </c>
      <c r="I17" t="s">
        <v>5</v>
      </c>
      <c r="J17" t="s">
        <v>9</v>
      </c>
      <c r="L17">
        <f t="shared" si="2"/>
        <v>1</v>
      </c>
      <c r="M17" cm="1">
        <f t="array" ref="M17">INDEX(WeekEndTable!$C$1:$C$36,SUMPRODUCT((WeekEndTable!$A$1:$A$36=A17)*(WeekEndTable!$B$1:$B$36=B17),ROW(WeekEndTable!$C$1:$C$36)))</f>
        <v>0</v>
      </c>
      <c r="N17">
        <f t="shared" si="3"/>
        <v>1</v>
      </c>
      <c r="O17">
        <f t="shared" si="4"/>
        <v>9</v>
      </c>
      <c r="P17">
        <f t="shared" si="5"/>
        <v>0</v>
      </c>
      <c r="Q17">
        <f t="shared" si="6"/>
        <v>1</v>
      </c>
      <c r="R17">
        <f t="shared" si="7"/>
        <v>1</v>
      </c>
      <c r="T17">
        <v>7000</v>
      </c>
      <c r="U17">
        <f t="shared" si="8"/>
        <v>8750</v>
      </c>
      <c r="V17">
        <f t="shared" si="9"/>
        <v>63000</v>
      </c>
      <c r="W17">
        <f t="shared" si="10"/>
        <v>0</v>
      </c>
      <c r="X17">
        <f t="shared" si="11"/>
        <v>18000</v>
      </c>
      <c r="Y17">
        <f>V17+W17+X17</f>
        <v>81000</v>
      </c>
    </row>
    <row r="18" spans="1:25" x14ac:dyDescent="0.45">
      <c r="A18" t="s">
        <v>14</v>
      </c>
      <c r="B18">
        <v>2</v>
      </c>
      <c r="C18">
        <v>8</v>
      </c>
      <c r="D18" t="s">
        <v>4</v>
      </c>
      <c r="E18" t="s">
        <v>4</v>
      </c>
      <c r="F18" t="s">
        <v>4</v>
      </c>
      <c r="G18" t="s">
        <v>48</v>
      </c>
      <c r="H18">
        <f t="shared" si="1"/>
        <v>126000</v>
      </c>
      <c r="I18" t="s">
        <v>5</v>
      </c>
      <c r="J18" t="s">
        <v>9</v>
      </c>
      <c r="L18">
        <f t="shared" si="2"/>
        <v>1</v>
      </c>
      <c r="M18" cm="1">
        <f t="array" ref="M18">INDEX(WeekEndTable!$C$1:$C$36,SUMPRODUCT((WeekEndTable!$A$1:$A$36=A18)*(WeekEndTable!$B$1:$B$36=B18),ROW(WeekEndTable!$C$1:$C$36)))</f>
        <v>1</v>
      </c>
      <c r="N18">
        <f t="shared" si="3"/>
        <v>2</v>
      </c>
      <c r="O18">
        <f t="shared" si="4"/>
        <v>8</v>
      </c>
      <c r="P18">
        <f t="shared" si="5"/>
        <v>0</v>
      </c>
      <c r="Q18">
        <f t="shared" si="6"/>
        <v>0</v>
      </c>
      <c r="R18">
        <f t="shared" si="7"/>
        <v>0</v>
      </c>
      <c r="T18">
        <v>7000</v>
      </c>
      <c r="U18">
        <f t="shared" si="8"/>
        <v>8750</v>
      </c>
      <c r="V18">
        <f t="shared" si="9"/>
        <v>56000</v>
      </c>
      <c r="W18">
        <f t="shared" si="10"/>
        <v>70000</v>
      </c>
      <c r="X18">
        <f t="shared" si="11"/>
        <v>0</v>
      </c>
      <c r="Y18">
        <f t="shared" ref="Y18:Y36" si="12">V18+W18+X18</f>
        <v>126000</v>
      </c>
    </row>
    <row r="19" spans="1:25" x14ac:dyDescent="0.45">
      <c r="A19" t="s">
        <v>3</v>
      </c>
      <c r="B19">
        <v>3</v>
      </c>
      <c r="C19">
        <v>2</v>
      </c>
      <c r="D19" t="s">
        <v>4</v>
      </c>
      <c r="E19" t="s">
        <v>4</v>
      </c>
      <c r="F19" t="s">
        <v>8</v>
      </c>
      <c r="G19" t="s">
        <v>49</v>
      </c>
      <c r="H19">
        <f t="shared" si="1"/>
        <v>44000</v>
      </c>
      <c r="I19" t="s">
        <v>5</v>
      </c>
      <c r="J19" t="s">
        <v>9</v>
      </c>
      <c r="L19">
        <f t="shared" si="2"/>
        <v>3</v>
      </c>
      <c r="M19" cm="1">
        <f t="array" ref="M19">INDEX(WeekEndTable!$C$1:$C$36,SUMPRODUCT((WeekEndTable!$A$1:$A$36=A19)*(WeekEndTable!$B$1:$B$36=B19),ROW(WeekEndTable!$C$1:$C$36)))</f>
        <v>0</v>
      </c>
      <c r="N19">
        <f t="shared" si="3"/>
        <v>3</v>
      </c>
      <c r="O19">
        <f t="shared" si="4"/>
        <v>2</v>
      </c>
      <c r="P19">
        <f t="shared" si="5"/>
        <v>0</v>
      </c>
      <c r="Q19">
        <f t="shared" si="6"/>
        <v>0</v>
      </c>
      <c r="R19">
        <f t="shared" si="7"/>
        <v>1</v>
      </c>
      <c r="T19">
        <v>7000</v>
      </c>
      <c r="U19">
        <f t="shared" si="8"/>
        <v>8750</v>
      </c>
      <c r="V19">
        <f t="shared" si="9"/>
        <v>42000</v>
      </c>
      <c r="W19">
        <f t="shared" si="10"/>
        <v>0</v>
      </c>
      <c r="X19">
        <f t="shared" si="11"/>
        <v>2000</v>
      </c>
      <c r="Y19">
        <f t="shared" si="12"/>
        <v>44000</v>
      </c>
    </row>
    <row r="20" spans="1:25" x14ac:dyDescent="0.45">
      <c r="A20" t="s">
        <v>15</v>
      </c>
      <c r="B20">
        <v>9</v>
      </c>
      <c r="C20">
        <v>8</v>
      </c>
      <c r="D20" t="s">
        <v>4</v>
      </c>
      <c r="E20" t="s">
        <v>4</v>
      </c>
      <c r="F20" t="s">
        <v>4</v>
      </c>
      <c r="G20" t="s">
        <v>50</v>
      </c>
      <c r="H20">
        <f t="shared" si="1"/>
        <v>560000</v>
      </c>
      <c r="I20" t="s">
        <v>5</v>
      </c>
      <c r="J20" t="s">
        <v>9</v>
      </c>
      <c r="L20">
        <f t="shared" si="2"/>
        <v>5</v>
      </c>
      <c r="M20" cm="1">
        <f t="array" ref="M20">INDEX(WeekEndTable!$C$1:$C$36,SUMPRODUCT((WeekEndTable!$A$1:$A$36=A20)*(WeekEndTable!$B$1:$B$36=B20),ROW(WeekEndTable!$C$1:$C$36)))</f>
        <v>4</v>
      </c>
      <c r="N20">
        <f t="shared" si="3"/>
        <v>9</v>
      </c>
      <c r="O20">
        <f t="shared" si="4"/>
        <v>8</v>
      </c>
      <c r="P20">
        <f t="shared" si="5"/>
        <v>0</v>
      </c>
      <c r="Q20">
        <f t="shared" si="6"/>
        <v>0</v>
      </c>
      <c r="R20">
        <f t="shared" si="7"/>
        <v>0</v>
      </c>
      <c r="T20">
        <v>7000</v>
      </c>
      <c r="U20">
        <f t="shared" si="8"/>
        <v>8750</v>
      </c>
      <c r="V20">
        <f t="shared" si="9"/>
        <v>280000</v>
      </c>
      <c r="W20">
        <f t="shared" si="10"/>
        <v>280000</v>
      </c>
      <c r="X20">
        <f t="shared" si="11"/>
        <v>0</v>
      </c>
      <c r="Y20">
        <f t="shared" si="12"/>
        <v>560000</v>
      </c>
    </row>
    <row r="21" spans="1:25" x14ac:dyDescent="0.45">
      <c r="A21" t="s">
        <v>16</v>
      </c>
      <c r="B21">
        <v>3</v>
      </c>
      <c r="C21">
        <v>1</v>
      </c>
      <c r="D21" t="s">
        <v>8</v>
      </c>
      <c r="E21" t="s">
        <v>4</v>
      </c>
      <c r="F21" t="s">
        <v>4</v>
      </c>
      <c r="G21" t="s">
        <v>51</v>
      </c>
      <c r="H21">
        <f t="shared" si="1"/>
        <v>25750</v>
      </c>
      <c r="I21" t="s">
        <v>5</v>
      </c>
      <c r="J21" t="s">
        <v>9</v>
      </c>
      <c r="L21">
        <f t="shared" si="2"/>
        <v>2</v>
      </c>
      <c r="M21" cm="1">
        <f t="array" ref="M21">INDEX(WeekEndTable!$C$1:$C$36,SUMPRODUCT((WeekEndTable!$A$1:$A$36=A21)*(WeekEndTable!$B$1:$B$36=B21),ROW(WeekEndTable!$C$1:$C$36)))</f>
        <v>1</v>
      </c>
      <c r="N21">
        <f t="shared" si="3"/>
        <v>3</v>
      </c>
      <c r="O21">
        <f t="shared" si="4"/>
        <v>1</v>
      </c>
      <c r="P21">
        <f t="shared" si="5"/>
        <v>1</v>
      </c>
      <c r="Q21">
        <f t="shared" si="6"/>
        <v>0</v>
      </c>
      <c r="R21">
        <f t="shared" si="7"/>
        <v>0</v>
      </c>
      <c r="T21">
        <v>7000</v>
      </c>
      <c r="U21">
        <f t="shared" si="8"/>
        <v>8750</v>
      </c>
      <c r="V21">
        <f t="shared" si="9"/>
        <v>14000</v>
      </c>
      <c r="W21">
        <f t="shared" si="10"/>
        <v>8750</v>
      </c>
      <c r="X21">
        <f t="shared" si="11"/>
        <v>3000</v>
      </c>
      <c r="Y21">
        <f t="shared" si="12"/>
        <v>25750</v>
      </c>
    </row>
    <row r="22" spans="1:25" ht="18.600000000000001" thickBot="1" x14ac:dyDescent="0.5">
      <c r="A22" t="s">
        <v>12</v>
      </c>
      <c r="B22">
        <v>5</v>
      </c>
      <c r="C22">
        <v>8</v>
      </c>
      <c r="D22" t="s">
        <v>4</v>
      </c>
      <c r="E22" t="s">
        <v>8</v>
      </c>
      <c r="F22" t="s">
        <v>8</v>
      </c>
      <c r="G22" s="2" t="s">
        <v>52</v>
      </c>
      <c r="H22">
        <f t="shared" si="1"/>
        <v>324000</v>
      </c>
      <c r="I22" t="s">
        <v>5</v>
      </c>
      <c r="J22" t="s">
        <v>9</v>
      </c>
      <c r="L22">
        <f t="shared" si="2"/>
        <v>3</v>
      </c>
      <c r="M22" cm="1">
        <f t="array" ref="M22">INDEX(WeekEndTable!$C$1:$C$36,SUMPRODUCT((WeekEndTable!$A$1:$A$36=A22)*(WeekEndTable!$B$1:$B$36=B22),ROW(WeekEndTable!$C$1:$C$36)))</f>
        <v>2</v>
      </c>
      <c r="N22">
        <f t="shared" si="3"/>
        <v>5</v>
      </c>
      <c r="O22">
        <f t="shared" si="4"/>
        <v>8</v>
      </c>
      <c r="P22">
        <f t="shared" si="5"/>
        <v>0</v>
      </c>
      <c r="Q22">
        <f t="shared" si="6"/>
        <v>1</v>
      </c>
      <c r="R22">
        <f t="shared" si="7"/>
        <v>1</v>
      </c>
      <c r="T22">
        <v>7000</v>
      </c>
      <c r="U22">
        <f t="shared" si="8"/>
        <v>8750</v>
      </c>
      <c r="V22">
        <f t="shared" si="9"/>
        <v>168000</v>
      </c>
      <c r="W22">
        <f t="shared" si="10"/>
        <v>140000</v>
      </c>
      <c r="X22">
        <f t="shared" si="11"/>
        <v>16000</v>
      </c>
      <c r="Y22">
        <f t="shared" si="12"/>
        <v>324000</v>
      </c>
    </row>
    <row r="23" spans="1:25" x14ac:dyDescent="0.45">
      <c r="A23" t="s">
        <v>7</v>
      </c>
      <c r="B23">
        <v>2</v>
      </c>
      <c r="C23">
        <v>2</v>
      </c>
      <c r="D23" t="s">
        <v>8</v>
      </c>
      <c r="E23" t="s">
        <v>8</v>
      </c>
      <c r="F23" t="s">
        <v>8</v>
      </c>
      <c r="G23" s="1" t="s">
        <v>46</v>
      </c>
      <c r="H23">
        <f t="shared" si="1"/>
        <v>36000</v>
      </c>
      <c r="I23" t="s">
        <v>5</v>
      </c>
      <c r="J23" t="s">
        <v>9</v>
      </c>
      <c r="L23">
        <f t="shared" si="2"/>
        <v>2</v>
      </c>
      <c r="M23" cm="1">
        <f t="array" ref="M23">INDEX(WeekEndTable!$C$1:$C$36,SUMPRODUCT((WeekEndTable!$A$1:$A$36=A23)*(WeekEndTable!$B$1:$B$36=B23),ROW(WeekEndTable!$C$1:$C$36)))</f>
        <v>0</v>
      </c>
      <c r="N23">
        <f t="shared" si="3"/>
        <v>2</v>
      </c>
      <c r="O23">
        <f t="shared" si="4"/>
        <v>2</v>
      </c>
      <c r="P23">
        <f t="shared" si="5"/>
        <v>1</v>
      </c>
      <c r="Q23">
        <f t="shared" si="6"/>
        <v>1</v>
      </c>
      <c r="R23">
        <f t="shared" si="7"/>
        <v>1</v>
      </c>
      <c r="T23">
        <v>7000</v>
      </c>
      <c r="U23">
        <f t="shared" si="8"/>
        <v>8750</v>
      </c>
      <c r="V23">
        <f t="shared" si="9"/>
        <v>28000</v>
      </c>
      <c r="W23">
        <f t="shared" si="10"/>
        <v>0</v>
      </c>
      <c r="X23">
        <f t="shared" si="11"/>
        <v>8000</v>
      </c>
      <c r="Y23">
        <f t="shared" si="12"/>
        <v>36000</v>
      </c>
    </row>
    <row r="24" spans="1:25" x14ac:dyDescent="0.45">
      <c r="A24" t="s">
        <v>10</v>
      </c>
      <c r="B24">
        <v>2</v>
      </c>
      <c r="C24">
        <v>1</v>
      </c>
      <c r="D24" t="s">
        <v>8</v>
      </c>
      <c r="E24" t="s">
        <v>4</v>
      </c>
      <c r="F24" t="s">
        <v>4</v>
      </c>
      <c r="G24" t="s">
        <v>47</v>
      </c>
      <c r="H24">
        <f t="shared" si="1"/>
        <v>16000</v>
      </c>
      <c r="I24" t="s">
        <v>5</v>
      </c>
      <c r="J24" t="s">
        <v>9</v>
      </c>
      <c r="L24">
        <f t="shared" si="2"/>
        <v>2</v>
      </c>
      <c r="M24" cm="1">
        <f t="array" ref="M24">INDEX(WeekEndTable!$C$1:$C$36,SUMPRODUCT((WeekEndTable!$A$1:$A$36=A24)*(WeekEndTable!$B$1:$B$36=B24),ROW(WeekEndTable!$C$1:$C$36)))</f>
        <v>0</v>
      </c>
      <c r="N24">
        <f t="shared" si="3"/>
        <v>2</v>
      </c>
      <c r="O24">
        <f t="shared" si="4"/>
        <v>1</v>
      </c>
      <c r="P24">
        <f t="shared" si="5"/>
        <v>1</v>
      </c>
      <c r="Q24">
        <f t="shared" si="6"/>
        <v>0</v>
      </c>
      <c r="R24">
        <f t="shared" si="7"/>
        <v>0</v>
      </c>
      <c r="T24">
        <v>7000</v>
      </c>
      <c r="U24">
        <f t="shared" si="8"/>
        <v>8750</v>
      </c>
      <c r="V24">
        <f t="shared" si="9"/>
        <v>14000</v>
      </c>
      <c r="W24">
        <f t="shared" si="10"/>
        <v>0</v>
      </c>
      <c r="X24">
        <f t="shared" si="11"/>
        <v>2000</v>
      </c>
      <c r="Y24">
        <f t="shared" si="12"/>
        <v>16000</v>
      </c>
    </row>
    <row r="25" spans="1:25" x14ac:dyDescent="0.45">
      <c r="A25" t="s">
        <v>10</v>
      </c>
      <c r="B25">
        <v>5</v>
      </c>
      <c r="C25">
        <v>9</v>
      </c>
      <c r="D25" t="s">
        <v>4</v>
      </c>
      <c r="E25" t="s">
        <v>8</v>
      </c>
      <c r="F25" t="s">
        <v>4</v>
      </c>
      <c r="G25" t="s">
        <v>48</v>
      </c>
      <c r="H25">
        <f t="shared" si="1"/>
        <v>355500</v>
      </c>
      <c r="I25" t="s">
        <v>5</v>
      </c>
      <c r="J25" t="s">
        <v>9</v>
      </c>
      <c r="L25">
        <f t="shared" si="2"/>
        <v>3</v>
      </c>
      <c r="M25" cm="1">
        <f t="array" ref="M25">INDEX(WeekEndTable!$C$1:$C$36,SUMPRODUCT((WeekEndTable!$A$1:$A$36=A25)*(WeekEndTable!$B$1:$B$36=B25),ROW(WeekEndTable!$C$1:$C$36)))</f>
        <v>2</v>
      </c>
      <c r="N25">
        <f t="shared" si="3"/>
        <v>5</v>
      </c>
      <c r="O25">
        <f t="shared" si="4"/>
        <v>9</v>
      </c>
      <c r="P25">
        <f t="shared" si="5"/>
        <v>0</v>
      </c>
      <c r="Q25">
        <f t="shared" si="6"/>
        <v>1</v>
      </c>
      <c r="R25">
        <f t="shared" si="7"/>
        <v>0</v>
      </c>
      <c r="T25">
        <v>7000</v>
      </c>
      <c r="U25">
        <f t="shared" si="8"/>
        <v>8750</v>
      </c>
      <c r="V25">
        <f t="shared" si="9"/>
        <v>189000</v>
      </c>
      <c r="W25">
        <f t="shared" si="10"/>
        <v>157500</v>
      </c>
      <c r="X25">
        <f t="shared" si="11"/>
        <v>9000</v>
      </c>
      <c r="Y25">
        <f t="shared" si="12"/>
        <v>355500</v>
      </c>
    </row>
    <row r="26" spans="1:25" x14ac:dyDescent="0.45">
      <c r="A26" t="s">
        <v>10</v>
      </c>
      <c r="B26">
        <v>9</v>
      </c>
      <c r="C26">
        <v>8</v>
      </c>
      <c r="D26" t="s">
        <v>4</v>
      </c>
      <c r="E26" t="s">
        <v>8</v>
      </c>
      <c r="F26" t="s">
        <v>8</v>
      </c>
      <c r="G26" t="s">
        <v>49</v>
      </c>
      <c r="H26">
        <f t="shared" si="1"/>
        <v>548000</v>
      </c>
      <c r="I26" t="s">
        <v>5</v>
      </c>
      <c r="J26" t="s">
        <v>9</v>
      </c>
      <c r="L26">
        <f t="shared" si="2"/>
        <v>7</v>
      </c>
      <c r="M26" cm="1">
        <f t="array" ref="M26">INDEX(WeekEndTable!$C$1:$C$36,SUMPRODUCT((WeekEndTable!$A$1:$A$36=A26)*(WeekEndTable!$B$1:$B$36=B26),ROW(WeekEndTable!$C$1:$C$36)))</f>
        <v>2</v>
      </c>
      <c r="N26">
        <f t="shared" si="3"/>
        <v>9</v>
      </c>
      <c r="O26">
        <f t="shared" si="4"/>
        <v>8</v>
      </c>
      <c r="P26">
        <f t="shared" si="5"/>
        <v>0</v>
      </c>
      <c r="Q26">
        <f t="shared" si="6"/>
        <v>1</v>
      </c>
      <c r="R26">
        <f t="shared" si="7"/>
        <v>1</v>
      </c>
      <c r="T26">
        <v>7000</v>
      </c>
      <c r="U26">
        <f t="shared" si="8"/>
        <v>8750</v>
      </c>
      <c r="V26">
        <f t="shared" si="9"/>
        <v>392000</v>
      </c>
      <c r="W26">
        <f t="shared" si="10"/>
        <v>140000</v>
      </c>
      <c r="X26">
        <f t="shared" si="11"/>
        <v>16000</v>
      </c>
      <c r="Y26">
        <f t="shared" si="12"/>
        <v>548000</v>
      </c>
    </row>
    <row r="27" spans="1:25" x14ac:dyDescent="0.45">
      <c r="A27" t="s">
        <v>14</v>
      </c>
      <c r="B27">
        <v>3</v>
      </c>
      <c r="C27">
        <v>1</v>
      </c>
      <c r="D27" t="s">
        <v>4</v>
      </c>
      <c r="E27" t="s">
        <v>8</v>
      </c>
      <c r="F27" t="s">
        <v>8</v>
      </c>
      <c r="G27" t="s">
        <v>50</v>
      </c>
      <c r="H27">
        <f t="shared" si="1"/>
        <v>26500</v>
      </c>
      <c r="I27" t="s">
        <v>5</v>
      </c>
      <c r="J27" t="s">
        <v>13</v>
      </c>
      <c r="L27">
        <f t="shared" si="2"/>
        <v>1</v>
      </c>
      <c r="M27" cm="1">
        <f t="array" ref="M27">INDEX(WeekEndTable!$C$1:$C$36,SUMPRODUCT((WeekEndTable!$A$1:$A$36=A27)*(WeekEndTable!$B$1:$B$36=B27),ROW(WeekEndTable!$C$1:$C$36)))</f>
        <v>2</v>
      </c>
      <c r="N27">
        <f t="shared" si="3"/>
        <v>3</v>
      </c>
      <c r="O27">
        <f t="shared" si="4"/>
        <v>1</v>
      </c>
      <c r="P27">
        <f t="shared" si="5"/>
        <v>0</v>
      </c>
      <c r="Q27">
        <f t="shared" si="6"/>
        <v>1</v>
      </c>
      <c r="R27">
        <f t="shared" si="7"/>
        <v>1</v>
      </c>
      <c r="T27">
        <v>7000</v>
      </c>
      <c r="U27">
        <f t="shared" si="8"/>
        <v>8750</v>
      </c>
      <c r="V27">
        <f t="shared" si="9"/>
        <v>7000</v>
      </c>
      <c r="W27">
        <f t="shared" si="10"/>
        <v>17500</v>
      </c>
      <c r="X27">
        <f t="shared" si="11"/>
        <v>2000</v>
      </c>
      <c r="Y27">
        <f t="shared" si="12"/>
        <v>26500</v>
      </c>
    </row>
    <row r="28" spans="1:25" x14ac:dyDescent="0.45">
      <c r="A28" t="s">
        <v>3</v>
      </c>
      <c r="B28">
        <v>2</v>
      </c>
      <c r="C28">
        <v>8</v>
      </c>
      <c r="D28" t="s">
        <v>8</v>
      </c>
      <c r="E28" t="s">
        <v>8</v>
      </c>
      <c r="F28" t="s">
        <v>4</v>
      </c>
      <c r="G28" t="s">
        <v>51</v>
      </c>
      <c r="H28">
        <f t="shared" si="1"/>
        <v>136000</v>
      </c>
      <c r="I28" t="s">
        <v>5</v>
      </c>
      <c r="J28" t="s">
        <v>13</v>
      </c>
      <c r="L28">
        <f t="shared" si="2"/>
        <v>2</v>
      </c>
      <c r="M28" cm="1">
        <f t="array" ref="M28">INDEX(WeekEndTable!$C$1:$C$36,SUMPRODUCT((WeekEndTable!$A$1:$A$36=A28)*(WeekEndTable!$B$1:$B$36=B28),ROW(WeekEndTable!$C$1:$C$36)))</f>
        <v>0</v>
      </c>
      <c r="N28">
        <f t="shared" si="3"/>
        <v>2</v>
      </c>
      <c r="O28">
        <f t="shared" si="4"/>
        <v>8</v>
      </c>
      <c r="P28">
        <f t="shared" si="5"/>
        <v>1</v>
      </c>
      <c r="Q28">
        <f t="shared" si="6"/>
        <v>1</v>
      </c>
      <c r="R28">
        <f t="shared" si="7"/>
        <v>0</v>
      </c>
      <c r="T28">
        <v>7000</v>
      </c>
      <c r="U28">
        <f t="shared" si="8"/>
        <v>8750</v>
      </c>
      <c r="V28">
        <f t="shared" si="9"/>
        <v>112000</v>
      </c>
      <c r="W28">
        <f t="shared" si="10"/>
        <v>0</v>
      </c>
      <c r="X28">
        <f t="shared" si="11"/>
        <v>24000</v>
      </c>
      <c r="Y28">
        <f t="shared" si="12"/>
        <v>136000</v>
      </c>
    </row>
    <row r="29" spans="1:25" ht="18.600000000000001" thickBot="1" x14ac:dyDescent="0.5">
      <c r="A29" t="s">
        <v>15</v>
      </c>
      <c r="B29">
        <v>1</v>
      </c>
      <c r="C29">
        <v>2</v>
      </c>
      <c r="D29" t="s">
        <v>8</v>
      </c>
      <c r="E29" t="s">
        <v>8</v>
      </c>
      <c r="F29" t="s">
        <v>8</v>
      </c>
      <c r="G29" s="2" t="s">
        <v>52</v>
      </c>
      <c r="H29">
        <f t="shared" si="1"/>
        <v>23500</v>
      </c>
      <c r="I29" t="s">
        <v>5</v>
      </c>
      <c r="J29" t="s">
        <v>13</v>
      </c>
      <c r="L29">
        <f t="shared" si="2"/>
        <v>0</v>
      </c>
      <c r="M29" cm="1">
        <f t="array" ref="M29">INDEX(WeekEndTable!$C$1:$C$36,SUMPRODUCT((WeekEndTable!$A$1:$A$36=A29)*(WeekEndTable!$B$1:$B$36=B29),ROW(WeekEndTable!$C$1:$C$36)))</f>
        <v>1</v>
      </c>
      <c r="N29">
        <f t="shared" si="3"/>
        <v>1</v>
      </c>
      <c r="O29">
        <f t="shared" si="4"/>
        <v>2</v>
      </c>
      <c r="P29">
        <f t="shared" si="5"/>
        <v>1</v>
      </c>
      <c r="Q29">
        <f t="shared" si="6"/>
        <v>1</v>
      </c>
      <c r="R29">
        <f t="shared" si="7"/>
        <v>1</v>
      </c>
      <c r="T29">
        <v>7000</v>
      </c>
      <c r="U29">
        <f t="shared" si="8"/>
        <v>8750</v>
      </c>
      <c r="V29">
        <f t="shared" si="9"/>
        <v>0</v>
      </c>
      <c r="W29">
        <f t="shared" si="10"/>
        <v>17500</v>
      </c>
      <c r="X29">
        <f t="shared" si="11"/>
        <v>6000</v>
      </c>
      <c r="Y29">
        <f t="shared" si="12"/>
        <v>23500</v>
      </c>
    </row>
    <row r="30" spans="1:25" x14ac:dyDescent="0.45">
      <c r="A30" t="s">
        <v>15</v>
      </c>
      <c r="B30">
        <v>5</v>
      </c>
      <c r="C30">
        <v>9</v>
      </c>
      <c r="D30" t="s">
        <v>4</v>
      </c>
      <c r="E30" t="s">
        <v>8</v>
      </c>
      <c r="F30" t="s">
        <v>4</v>
      </c>
      <c r="G30" s="1" t="s">
        <v>46</v>
      </c>
      <c r="H30">
        <f t="shared" si="1"/>
        <v>355500</v>
      </c>
      <c r="I30" t="s">
        <v>5</v>
      </c>
      <c r="J30" t="s">
        <v>13</v>
      </c>
      <c r="L30">
        <f t="shared" si="2"/>
        <v>3</v>
      </c>
      <c r="M30" cm="1">
        <f t="array" ref="M30">INDEX(WeekEndTable!$C$1:$C$36,SUMPRODUCT((WeekEndTable!$A$1:$A$36=A30)*(WeekEndTable!$B$1:$B$36=B30),ROW(WeekEndTable!$C$1:$C$36)))</f>
        <v>2</v>
      </c>
      <c r="N30">
        <f t="shared" si="3"/>
        <v>5</v>
      </c>
      <c r="O30">
        <f t="shared" si="4"/>
        <v>9</v>
      </c>
      <c r="P30">
        <f t="shared" si="5"/>
        <v>0</v>
      </c>
      <c r="Q30">
        <f t="shared" si="6"/>
        <v>1</v>
      </c>
      <c r="R30">
        <f t="shared" si="7"/>
        <v>0</v>
      </c>
      <c r="T30">
        <v>7000</v>
      </c>
      <c r="U30">
        <f t="shared" si="8"/>
        <v>8750</v>
      </c>
      <c r="V30">
        <f t="shared" si="9"/>
        <v>189000</v>
      </c>
      <c r="W30">
        <f t="shared" si="10"/>
        <v>157500</v>
      </c>
      <c r="X30">
        <f t="shared" si="11"/>
        <v>9000</v>
      </c>
      <c r="Y30">
        <f t="shared" si="12"/>
        <v>355500</v>
      </c>
    </row>
    <row r="31" spans="1:25" x14ac:dyDescent="0.45">
      <c r="A31" t="s">
        <v>16</v>
      </c>
      <c r="B31">
        <v>5</v>
      </c>
      <c r="C31">
        <v>1</v>
      </c>
      <c r="D31" t="s">
        <v>4</v>
      </c>
      <c r="E31" t="s">
        <v>8</v>
      </c>
      <c r="F31" t="s">
        <v>8</v>
      </c>
      <c r="G31" t="s">
        <v>47</v>
      </c>
      <c r="H31">
        <f t="shared" si="1"/>
        <v>38750</v>
      </c>
      <c r="I31" t="s">
        <v>5</v>
      </c>
      <c r="J31" t="s">
        <v>13</v>
      </c>
      <c r="L31">
        <f t="shared" si="2"/>
        <v>4</v>
      </c>
      <c r="M31" cm="1">
        <f t="array" ref="M31">INDEX(WeekEndTable!$C$1:$C$36,SUMPRODUCT((WeekEndTable!$A$1:$A$36=A31)*(WeekEndTable!$B$1:$B$36=B31),ROW(WeekEndTable!$C$1:$C$36)))</f>
        <v>1</v>
      </c>
      <c r="N31">
        <f t="shared" si="3"/>
        <v>5</v>
      </c>
      <c r="O31">
        <f t="shared" si="4"/>
        <v>1</v>
      </c>
      <c r="P31">
        <f t="shared" si="5"/>
        <v>0</v>
      </c>
      <c r="Q31">
        <f t="shared" si="6"/>
        <v>1</v>
      </c>
      <c r="R31">
        <f t="shared" si="7"/>
        <v>1</v>
      </c>
      <c r="T31">
        <v>7000</v>
      </c>
      <c r="U31">
        <f t="shared" si="8"/>
        <v>8750</v>
      </c>
      <c r="V31">
        <f t="shared" si="9"/>
        <v>28000</v>
      </c>
      <c r="W31">
        <f t="shared" si="10"/>
        <v>8750</v>
      </c>
      <c r="X31">
        <f t="shared" si="11"/>
        <v>2000</v>
      </c>
      <c r="Y31">
        <f t="shared" si="12"/>
        <v>38750</v>
      </c>
    </row>
    <row r="32" spans="1:25" x14ac:dyDescent="0.45">
      <c r="A32" t="s">
        <v>16</v>
      </c>
      <c r="B32">
        <v>9</v>
      </c>
      <c r="C32">
        <v>2</v>
      </c>
      <c r="D32" t="s">
        <v>8</v>
      </c>
      <c r="E32" t="s">
        <v>8</v>
      </c>
      <c r="F32" t="s">
        <v>8</v>
      </c>
      <c r="G32" t="s">
        <v>48</v>
      </c>
      <c r="H32">
        <f t="shared" si="1"/>
        <v>158500</v>
      </c>
      <c r="I32" t="s">
        <v>5</v>
      </c>
      <c r="J32" t="s">
        <v>13</v>
      </c>
      <c r="L32">
        <f t="shared" si="2"/>
        <v>6</v>
      </c>
      <c r="M32" cm="1">
        <f t="array" ref="M32">INDEX(WeekEndTable!$C$1:$C$36,SUMPRODUCT((WeekEndTable!$A$1:$A$36=A32)*(WeekEndTable!$B$1:$B$36=B32),ROW(WeekEndTable!$C$1:$C$36)))</f>
        <v>3</v>
      </c>
      <c r="N32">
        <f t="shared" si="3"/>
        <v>9</v>
      </c>
      <c r="O32">
        <f t="shared" si="4"/>
        <v>2</v>
      </c>
      <c r="P32">
        <f t="shared" si="5"/>
        <v>1</v>
      </c>
      <c r="Q32">
        <f t="shared" si="6"/>
        <v>1</v>
      </c>
      <c r="R32">
        <f t="shared" si="7"/>
        <v>1</v>
      </c>
      <c r="T32">
        <v>7000</v>
      </c>
      <c r="U32">
        <f t="shared" si="8"/>
        <v>8750</v>
      </c>
      <c r="V32">
        <f t="shared" si="9"/>
        <v>84000</v>
      </c>
      <c r="W32">
        <f t="shared" si="10"/>
        <v>52500</v>
      </c>
      <c r="X32">
        <f t="shared" si="11"/>
        <v>22000</v>
      </c>
      <c r="Y32">
        <f t="shared" si="12"/>
        <v>158500</v>
      </c>
    </row>
    <row r="33" spans="1:25" x14ac:dyDescent="0.45">
      <c r="A33" t="s">
        <v>12</v>
      </c>
      <c r="B33">
        <v>1</v>
      </c>
      <c r="C33">
        <v>2</v>
      </c>
      <c r="D33" t="s">
        <v>4</v>
      </c>
      <c r="E33" t="s">
        <v>4</v>
      </c>
      <c r="F33" t="s">
        <v>4</v>
      </c>
      <c r="G33" t="s">
        <v>49</v>
      </c>
      <c r="H33">
        <f t="shared" si="1"/>
        <v>14000</v>
      </c>
      <c r="I33" t="s">
        <v>5</v>
      </c>
      <c r="J33" t="s">
        <v>13</v>
      </c>
      <c r="L33">
        <f t="shared" si="2"/>
        <v>1</v>
      </c>
      <c r="M33" cm="1">
        <f t="array" ref="M33">INDEX(WeekEndTable!$C$1:$C$36,SUMPRODUCT((WeekEndTable!$A$1:$A$36=A33)*(WeekEndTable!$B$1:$B$36=B33),ROW(WeekEndTable!$C$1:$C$36)))</f>
        <v>0</v>
      </c>
      <c r="N33">
        <f t="shared" si="3"/>
        <v>1</v>
      </c>
      <c r="O33">
        <f t="shared" si="4"/>
        <v>2</v>
      </c>
      <c r="P33">
        <f t="shared" si="5"/>
        <v>0</v>
      </c>
      <c r="Q33">
        <f t="shared" si="6"/>
        <v>0</v>
      </c>
      <c r="R33">
        <f t="shared" si="7"/>
        <v>0</v>
      </c>
      <c r="T33">
        <v>7000</v>
      </c>
      <c r="U33">
        <f t="shared" si="8"/>
        <v>8750</v>
      </c>
      <c r="V33">
        <f t="shared" si="9"/>
        <v>14000</v>
      </c>
      <c r="W33">
        <f t="shared" si="10"/>
        <v>0</v>
      </c>
      <c r="X33">
        <f t="shared" si="11"/>
        <v>0</v>
      </c>
      <c r="Y33">
        <f t="shared" si="12"/>
        <v>14000</v>
      </c>
    </row>
    <row r="34" spans="1:25" x14ac:dyDescent="0.45">
      <c r="A34" t="s">
        <v>12</v>
      </c>
      <c r="B34">
        <v>3</v>
      </c>
      <c r="C34">
        <v>9</v>
      </c>
      <c r="D34" t="s">
        <v>8</v>
      </c>
      <c r="E34" t="s">
        <v>4</v>
      </c>
      <c r="F34" t="s">
        <v>4</v>
      </c>
      <c r="G34" t="s">
        <v>50</v>
      </c>
      <c r="H34">
        <f t="shared" si="1"/>
        <v>231750</v>
      </c>
      <c r="I34" t="s">
        <v>5</v>
      </c>
      <c r="J34" t="s">
        <v>13</v>
      </c>
      <c r="L34">
        <f t="shared" si="2"/>
        <v>2</v>
      </c>
      <c r="M34" cm="1">
        <f t="array" ref="M34">INDEX(WeekEndTable!$C$1:$C$36,SUMPRODUCT((WeekEndTable!$A$1:$A$36=A34)*(WeekEndTable!$B$1:$B$36=B34),ROW(WeekEndTable!$C$1:$C$36)))</f>
        <v>1</v>
      </c>
      <c r="N34">
        <f t="shared" si="3"/>
        <v>3</v>
      </c>
      <c r="O34">
        <f t="shared" si="4"/>
        <v>9</v>
      </c>
      <c r="P34">
        <f t="shared" si="5"/>
        <v>1</v>
      </c>
      <c r="Q34">
        <f t="shared" si="6"/>
        <v>0</v>
      </c>
      <c r="R34">
        <f t="shared" si="7"/>
        <v>0</v>
      </c>
      <c r="T34">
        <v>7000</v>
      </c>
      <c r="U34">
        <f t="shared" si="8"/>
        <v>8750</v>
      </c>
      <c r="V34">
        <f t="shared" si="9"/>
        <v>126000</v>
      </c>
      <c r="W34">
        <f t="shared" si="10"/>
        <v>78750</v>
      </c>
      <c r="X34">
        <f t="shared" si="11"/>
        <v>27000</v>
      </c>
      <c r="Y34">
        <f t="shared" si="12"/>
        <v>231750</v>
      </c>
    </row>
    <row r="35" spans="1:25" x14ac:dyDescent="0.45">
      <c r="A35" t="s">
        <v>7</v>
      </c>
      <c r="B35">
        <v>9</v>
      </c>
      <c r="C35">
        <v>9</v>
      </c>
      <c r="D35" t="s">
        <v>8</v>
      </c>
      <c r="E35" t="s">
        <v>8</v>
      </c>
      <c r="F35" t="s">
        <v>8</v>
      </c>
      <c r="G35" t="s">
        <v>51</v>
      </c>
      <c r="H35">
        <f t="shared" si="1"/>
        <v>697500</v>
      </c>
      <c r="I35" t="s">
        <v>5</v>
      </c>
      <c r="J35" t="s">
        <v>13</v>
      </c>
      <c r="L35">
        <f t="shared" si="2"/>
        <v>7</v>
      </c>
      <c r="M35" cm="1">
        <f t="array" ref="M35">INDEX(WeekEndTable!$C$1:$C$36,SUMPRODUCT((WeekEndTable!$A$1:$A$36=A35)*(WeekEndTable!$B$1:$B$36=B35),ROW(WeekEndTable!$C$1:$C$36)))</f>
        <v>2</v>
      </c>
      <c r="N35">
        <f t="shared" si="3"/>
        <v>9</v>
      </c>
      <c r="O35">
        <f t="shared" si="4"/>
        <v>9</v>
      </c>
      <c r="P35">
        <f t="shared" si="5"/>
        <v>1</v>
      </c>
      <c r="Q35">
        <f t="shared" si="6"/>
        <v>1</v>
      </c>
      <c r="R35">
        <f t="shared" si="7"/>
        <v>1</v>
      </c>
      <c r="T35">
        <v>7000</v>
      </c>
      <c r="U35">
        <f t="shared" si="8"/>
        <v>8750</v>
      </c>
      <c r="V35">
        <f t="shared" si="9"/>
        <v>441000</v>
      </c>
      <c r="W35">
        <f t="shared" si="10"/>
        <v>157500</v>
      </c>
      <c r="X35">
        <f t="shared" si="11"/>
        <v>99000</v>
      </c>
      <c r="Y35">
        <f t="shared" si="12"/>
        <v>697500</v>
      </c>
    </row>
    <row r="36" spans="1:25" ht="18.600000000000001" thickBot="1" x14ac:dyDescent="0.5">
      <c r="A36" t="s">
        <v>10</v>
      </c>
      <c r="B36">
        <v>1</v>
      </c>
      <c r="C36">
        <v>2</v>
      </c>
      <c r="D36" t="s">
        <v>8</v>
      </c>
      <c r="E36" t="s">
        <v>4</v>
      </c>
      <c r="F36" t="s">
        <v>4</v>
      </c>
      <c r="G36" s="2" t="s">
        <v>52</v>
      </c>
      <c r="H36">
        <f t="shared" si="1"/>
        <v>16000</v>
      </c>
      <c r="I36" t="s">
        <v>5</v>
      </c>
      <c r="J36" t="s">
        <v>13</v>
      </c>
      <c r="L36">
        <f t="shared" si="2"/>
        <v>1</v>
      </c>
      <c r="M36" cm="1">
        <f t="array" ref="M36">INDEX(WeekEndTable!$C$1:$C$36,SUMPRODUCT((WeekEndTable!$A$1:$A$36=A36)*(WeekEndTable!$B$1:$B$36=B36),ROW(WeekEndTable!$C$1:$C$36)))</f>
        <v>0</v>
      </c>
      <c r="N36">
        <f t="shared" si="3"/>
        <v>1</v>
      </c>
      <c r="O36">
        <f t="shared" si="4"/>
        <v>2</v>
      </c>
      <c r="P36">
        <f t="shared" si="5"/>
        <v>1</v>
      </c>
      <c r="Q36">
        <f t="shared" si="6"/>
        <v>0</v>
      </c>
      <c r="R36">
        <f t="shared" si="7"/>
        <v>0</v>
      </c>
      <c r="T36">
        <v>7000</v>
      </c>
      <c r="U36">
        <f t="shared" si="8"/>
        <v>8750</v>
      </c>
      <c r="V36">
        <f t="shared" si="9"/>
        <v>14000</v>
      </c>
      <c r="W36">
        <f t="shared" si="10"/>
        <v>0</v>
      </c>
      <c r="X36">
        <f t="shared" si="11"/>
        <v>2000</v>
      </c>
      <c r="Y36">
        <f t="shared" si="12"/>
        <v>16000</v>
      </c>
    </row>
  </sheetData>
  <sortState xmlns:xlrd2="http://schemas.microsoft.com/office/spreadsheetml/2017/richdata2" ref="A2:G36">
    <sortCondition ref="A2:A36"/>
    <sortCondition ref="B2:B36"/>
    <sortCondition ref="C2:C36"/>
    <sortCondition ref="D2:D36"/>
    <sortCondition ref="E2:E36"/>
    <sortCondition ref="F2:F36"/>
    <sortCondition ref="G2:G36"/>
  </sortState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70" zoomScaleNormal="70" workbookViewId="0">
      <selection activeCell="U16" sqref="U16"/>
    </sheetView>
  </sheetViews>
  <sheetFormatPr defaultRowHeight="18" x14ac:dyDescent="0.45"/>
  <cols>
    <col min="1" max="1" width="17.8984375" bestFit="1" customWidth="1"/>
  </cols>
  <sheetData>
    <row r="1" spans="1:3" x14ac:dyDescent="0.45">
      <c r="A1" t="s">
        <v>0</v>
      </c>
      <c r="B1" t="s">
        <v>1</v>
      </c>
      <c r="C1" t="s">
        <v>17</v>
      </c>
    </row>
    <row r="2" spans="1:3" x14ac:dyDescent="0.45">
      <c r="A2" t="s">
        <v>18</v>
      </c>
      <c r="B2">
        <v>1</v>
      </c>
      <c r="C2">
        <v>0</v>
      </c>
    </row>
    <row r="3" spans="1:3" x14ac:dyDescent="0.45">
      <c r="A3" t="s">
        <v>18</v>
      </c>
      <c r="B3">
        <v>2</v>
      </c>
      <c r="C3">
        <v>0</v>
      </c>
    </row>
    <row r="4" spans="1:3" x14ac:dyDescent="0.45">
      <c r="A4" t="s">
        <v>18</v>
      </c>
      <c r="B4">
        <v>3</v>
      </c>
      <c r="C4">
        <v>0</v>
      </c>
    </row>
    <row r="5" spans="1:3" x14ac:dyDescent="0.45">
      <c r="A5" t="s">
        <v>18</v>
      </c>
      <c r="B5">
        <v>5</v>
      </c>
      <c r="C5">
        <v>0</v>
      </c>
    </row>
    <row r="6" spans="1:3" x14ac:dyDescent="0.45">
      <c r="A6" t="s">
        <v>18</v>
      </c>
      <c r="B6">
        <v>9</v>
      </c>
      <c r="C6">
        <v>2</v>
      </c>
    </row>
    <row r="7" spans="1:3" x14ac:dyDescent="0.45">
      <c r="A7" t="s">
        <v>19</v>
      </c>
      <c r="B7">
        <v>1</v>
      </c>
      <c r="C7">
        <v>0</v>
      </c>
    </row>
    <row r="8" spans="1:3" x14ac:dyDescent="0.45">
      <c r="A8" t="s">
        <v>19</v>
      </c>
      <c r="B8">
        <v>2</v>
      </c>
      <c r="C8">
        <v>0</v>
      </c>
    </row>
    <row r="9" spans="1:3" x14ac:dyDescent="0.45">
      <c r="A9" t="s">
        <v>19</v>
      </c>
      <c r="B9">
        <v>3</v>
      </c>
      <c r="C9">
        <v>0</v>
      </c>
    </row>
    <row r="10" spans="1:3" x14ac:dyDescent="0.45">
      <c r="A10" t="s">
        <v>19</v>
      </c>
      <c r="B10">
        <v>5</v>
      </c>
      <c r="C10">
        <v>1</v>
      </c>
    </row>
    <row r="11" spans="1:3" x14ac:dyDescent="0.45">
      <c r="A11" t="s">
        <v>19</v>
      </c>
      <c r="B11">
        <v>9</v>
      </c>
      <c r="C11">
        <v>2</v>
      </c>
    </row>
    <row r="12" spans="1:3" x14ac:dyDescent="0.45">
      <c r="A12" t="s">
        <v>20</v>
      </c>
      <c r="B12">
        <v>1</v>
      </c>
      <c r="C12">
        <v>0</v>
      </c>
    </row>
    <row r="13" spans="1:3" x14ac:dyDescent="0.45">
      <c r="A13" t="s">
        <v>20</v>
      </c>
      <c r="B13">
        <v>2</v>
      </c>
      <c r="C13">
        <v>0</v>
      </c>
    </row>
    <row r="14" spans="1:3" x14ac:dyDescent="0.45">
      <c r="A14" t="s">
        <v>20</v>
      </c>
      <c r="B14">
        <v>3</v>
      </c>
      <c r="C14">
        <v>0</v>
      </c>
    </row>
    <row r="15" spans="1:3" x14ac:dyDescent="0.45">
      <c r="A15" t="s">
        <v>20</v>
      </c>
      <c r="B15">
        <v>5</v>
      </c>
      <c r="C15">
        <v>2</v>
      </c>
    </row>
    <row r="16" spans="1:3" x14ac:dyDescent="0.45">
      <c r="A16" t="s">
        <v>20</v>
      </c>
      <c r="B16">
        <v>9</v>
      </c>
      <c r="C16">
        <v>2</v>
      </c>
    </row>
    <row r="17" spans="1:3" x14ac:dyDescent="0.45">
      <c r="A17" t="s">
        <v>21</v>
      </c>
      <c r="B17">
        <v>1</v>
      </c>
      <c r="C17">
        <v>0</v>
      </c>
    </row>
    <row r="18" spans="1:3" x14ac:dyDescent="0.45">
      <c r="A18" t="s">
        <v>21</v>
      </c>
      <c r="B18">
        <v>2</v>
      </c>
      <c r="C18">
        <v>0</v>
      </c>
    </row>
    <row r="19" spans="1:3" x14ac:dyDescent="0.45">
      <c r="A19" t="s">
        <v>21</v>
      </c>
      <c r="B19">
        <v>3</v>
      </c>
      <c r="C19">
        <v>1</v>
      </c>
    </row>
    <row r="20" spans="1:3" x14ac:dyDescent="0.45">
      <c r="A20" t="s">
        <v>21</v>
      </c>
      <c r="B20">
        <v>5</v>
      </c>
      <c r="C20">
        <v>2</v>
      </c>
    </row>
    <row r="21" spans="1:3" x14ac:dyDescent="0.45">
      <c r="A21" t="s">
        <v>21</v>
      </c>
      <c r="B21">
        <v>9</v>
      </c>
      <c r="C21">
        <v>2</v>
      </c>
    </row>
    <row r="22" spans="1:3" x14ac:dyDescent="0.45">
      <c r="A22" t="s">
        <v>22</v>
      </c>
      <c r="B22">
        <v>1</v>
      </c>
      <c r="C22">
        <v>0</v>
      </c>
    </row>
    <row r="23" spans="1:3" x14ac:dyDescent="0.45">
      <c r="A23" t="s">
        <v>22</v>
      </c>
      <c r="B23">
        <v>2</v>
      </c>
      <c r="C23">
        <v>1</v>
      </c>
    </row>
    <row r="24" spans="1:3" x14ac:dyDescent="0.45">
      <c r="A24" t="s">
        <v>22</v>
      </c>
      <c r="B24">
        <v>3</v>
      </c>
      <c r="C24">
        <v>2</v>
      </c>
    </row>
    <row r="25" spans="1:3" x14ac:dyDescent="0.45">
      <c r="A25" t="s">
        <v>22</v>
      </c>
      <c r="B25">
        <v>5</v>
      </c>
      <c r="C25">
        <v>2</v>
      </c>
    </row>
    <row r="26" spans="1:3" x14ac:dyDescent="0.45">
      <c r="A26" t="s">
        <v>22</v>
      </c>
      <c r="B26">
        <v>9</v>
      </c>
      <c r="C26">
        <v>3</v>
      </c>
    </row>
    <row r="27" spans="1:3" x14ac:dyDescent="0.45">
      <c r="A27" t="s">
        <v>23</v>
      </c>
      <c r="B27">
        <v>1</v>
      </c>
      <c r="C27">
        <v>1</v>
      </c>
    </row>
    <row r="28" spans="1:3" x14ac:dyDescent="0.45">
      <c r="A28" t="s">
        <v>23</v>
      </c>
      <c r="B28">
        <v>2</v>
      </c>
      <c r="C28">
        <v>2</v>
      </c>
    </row>
    <row r="29" spans="1:3" x14ac:dyDescent="0.45">
      <c r="A29" t="s">
        <v>23</v>
      </c>
      <c r="B29">
        <v>3</v>
      </c>
      <c r="C29">
        <v>2</v>
      </c>
    </row>
    <row r="30" spans="1:3" x14ac:dyDescent="0.45">
      <c r="A30" t="s">
        <v>23</v>
      </c>
      <c r="B30">
        <v>5</v>
      </c>
      <c r="C30">
        <v>2</v>
      </c>
    </row>
    <row r="31" spans="1:3" x14ac:dyDescent="0.45">
      <c r="A31" t="s">
        <v>23</v>
      </c>
      <c r="B31">
        <v>9</v>
      </c>
      <c r="C31">
        <v>4</v>
      </c>
    </row>
    <row r="32" spans="1:3" x14ac:dyDescent="0.45">
      <c r="A32" t="s">
        <v>24</v>
      </c>
      <c r="B32">
        <v>1</v>
      </c>
      <c r="C32">
        <v>1</v>
      </c>
    </row>
    <row r="33" spans="1:3" x14ac:dyDescent="0.45">
      <c r="A33" t="s">
        <v>24</v>
      </c>
      <c r="B33">
        <v>2</v>
      </c>
      <c r="C33">
        <v>1</v>
      </c>
    </row>
    <row r="34" spans="1:3" x14ac:dyDescent="0.45">
      <c r="A34" t="s">
        <v>24</v>
      </c>
      <c r="B34">
        <v>3</v>
      </c>
      <c r="C34">
        <v>1</v>
      </c>
    </row>
    <row r="35" spans="1:3" x14ac:dyDescent="0.45">
      <c r="A35" t="s">
        <v>24</v>
      </c>
      <c r="B35">
        <v>5</v>
      </c>
      <c r="C35">
        <v>1</v>
      </c>
    </row>
    <row r="36" spans="1:3" x14ac:dyDescent="0.45">
      <c r="A36" t="s">
        <v>24</v>
      </c>
      <c r="B36">
        <v>9</v>
      </c>
      <c r="C36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WeekEndTable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2021-09-09T23:20:32Z</dcterms:created>
  <dcterms:modified xsi:type="dcterms:W3CDTF">2021-09-10T02:03:51Z</dcterms:modified>
</cp:coreProperties>
</file>