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ReserveNewPageByMobileEmulation\Documents\"/>
    </mc:Choice>
  </mc:AlternateContent>
  <xr:revisionPtr revIDLastSave="0" documentId="13_ncr:40009_{B0A17F25-FB67-4B70-8F21-298065662157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  <sheet name="WeekEnd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6" i="1" l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3" i="1"/>
  <c r="U3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R176" i="1"/>
  <c r="Q176" i="1"/>
  <c r="P176" i="1"/>
  <c r="R175" i="1"/>
  <c r="Q175" i="1"/>
  <c r="P175" i="1"/>
  <c r="R174" i="1"/>
  <c r="Q174" i="1"/>
  <c r="P174" i="1"/>
  <c r="R173" i="1"/>
  <c r="Q173" i="1"/>
  <c r="P173" i="1"/>
  <c r="R172" i="1"/>
  <c r="Q172" i="1"/>
  <c r="P172" i="1"/>
  <c r="R171" i="1"/>
  <c r="Q171" i="1"/>
  <c r="P171" i="1"/>
  <c r="R170" i="1"/>
  <c r="Q170" i="1"/>
  <c r="P170" i="1"/>
  <c r="R169" i="1"/>
  <c r="Q169" i="1"/>
  <c r="P169" i="1"/>
  <c r="R168" i="1"/>
  <c r="Q168" i="1"/>
  <c r="P168" i="1"/>
  <c r="R167" i="1"/>
  <c r="Q167" i="1"/>
  <c r="P167" i="1"/>
  <c r="R166" i="1"/>
  <c r="Q166" i="1"/>
  <c r="P166" i="1"/>
  <c r="R165" i="1"/>
  <c r="Q165" i="1"/>
  <c r="P165" i="1"/>
  <c r="R164" i="1"/>
  <c r="Q164" i="1"/>
  <c r="P164" i="1"/>
  <c r="R163" i="1"/>
  <c r="Q163" i="1"/>
  <c r="P163" i="1"/>
  <c r="R162" i="1"/>
  <c r="Q162" i="1"/>
  <c r="P162" i="1"/>
  <c r="R161" i="1"/>
  <c r="Q161" i="1"/>
  <c r="P161" i="1"/>
  <c r="R160" i="1"/>
  <c r="Q160" i="1"/>
  <c r="P160" i="1"/>
  <c r="R159" i="1"/>
  <c r="Q159" i="1"/>
  <c r="P159" i="1"/>
  <c r="R158" i="1"/>
  <c r="Q158" i="1"/>
  <c r="P158" i="1"/>
  <c r="R157" i="1"/>
  <c r="Q157" i="1"/>
  <c r="P157" i="1"/>
  <c r="R156" i="1"/>
  <c r="Q156" i="1"/>
  <c r="P156" i="1"/>
  <c r="R155" i="1"/>
  <c r="Q155" i="1"/>
  <c r="P155" i="1"/>
  <c r="R154" i="1"/>
  <c r="Q154" i="1"/>
  <c r="P154" i="1"/>
  <c r="R153" i="1"/>
  <c r="Q153" i="1"/>
  <c r="P153" i="1"/>
  <c r="R152" i="1"/>
  <c r="Q152" i="1"/>
  <c r="P152" i="1"/>
  <c r="R151" i="1"/>
  <c r="Q151" i="1"/>
  <c r="P151" i="1"/>
  <c r="R150" i="1"/>
  <c r="Q150" i="1"/>
  <c r="P150" i="1"/>
  <c r="R149" i="1"/>
  <c r="Q149" i="1"/>
  <c r="P149" i="1"/>
  <c r="R148" i="1"/>
  <c r="Q148" i="1"/>
  <c r="P148" i="1"/>
  <c r="R147" i="1"/>
  <c r="Q147" i="1"/>
  <c r="P147" i="1"/>
  <c r="R146" i="1"/>
  <c r="Q146" i="1"/>
  <c r="P146" i="1"/>
  <c r="R145" i="1"/>
  <c r="Q145" i="1"/>
  <c r="P145" i="1"/>
  <c r="R144" i="1"/>
  <c r="Q144" i="1"/>
  <c r="P144" i="1"/>
  <c r="R143" i="1"/>
  <c r="Q143" i="1"/>
  <c r="P143" i="1"/>
  <c r="R142" i="1"/>
  <c r="Q142" i="1"/>
  <c r="P142" i="1"/>
  <c r="R141" i="1"/>
  <c r="Q141" i="1"/>
  <c r="P141" i="1"/>
  <c r="R140" i="1"/>
  <c r="Q140" i="1"/>
  <c r="P140" i="1"/>
  <c r="R139" i="1"/>
  <c r="Q139" i="1"/>
  <c r="P139" i="1"/>
  <c r="R138" i="1"/>
  <c r="Q138" i="1"/>
  <c r="P138" i="1"/>
  <c r="R137" i="1"/>
  <c r="Q137" i="1"/>
  <c r="P137" i="1"/>
  <c r="R136" i="1"/>
  <c r="Q136" i="1"/>
  <c r="P136" i="1"/>
  <c r="R135" i="1"/>
  <c r="Q135" i="1"/>
  <c r="P135" i="1"/>
  <c r="R134" i="1"/>
  <c r="Q134" i="1"/>
  <c r="P134" i="1"/>
  <c r="R133" i="1"/>
  <c r="Q133" i="1"/>
  <c r="P133" i="1"/>
  <c r="R132" i="1"/>
  <c r="Q132" i="1"/>
  <c r="P132" i="1"/>
  <c r="R131" i="1"/>
  <c r="Q131" i="1"/>
  <c r="P131" i="1"/>
  <c r="R130" i="1"/>
  <c r="Q130" i="1"/>
  <c r="P130" i="1"/>
  <c r="R129" i="1"/>
  <c r="Q129" i="1"/>
  <c r="P129" i="1"/>
  <c r="R128" i="1"/>
  <c r="Q128" i="1"/>
  <c r="P128" i="1"/>
  <c r="R127" i="1"/>
  <c r="Q127" i="1"/>
  <c r="P127" i="1"/>
  <c r="R126" i="1"/>
  <c r="Q126" i="1"/>
  <c r="P126" i="1"/>
  <c r="R125" i="1"/>
  <c r="Q125" i="1"/>
  <c r="P125" i="1"/>
  <c r="R124" i="1"/>
  <c r="Q124" i="1"/>
  <c r="P124" i="1"/>
  <c r="R123" i="1"/>
  <c r="Q123" i="1"/>
  <c r="P123" i="1"/>
  <c r="R122" i="1"/>
  <c r="Q122" i="1"/>
  <c r="P122" i="1"/>
  <c r="R121" i="1"/>
  <c r="Q121" i="1"/>
  <c r="P121" i="1"/>
  <c r="R120" i="1"/>
  <c r="Q120" i="1"/>
  <c r="P120" i="1"/>
  <c r="R119" i="1"/>
  <c r="Q119" i="1"/>
  <c r="P119" i="1"/>
  <c r="R118" i="1"/>
  <c r="Q118" i="1"/>
  <c r="P118" i="1"/>
  <c r="R117" i="1"/>
  <c r="Q117" i="1"/>
  <c r="P117" i="1"/>
  <c r="R116" i="1"/>
  <c r="Q116" i="1"/>
  <c r="P116" i="1"/>
  <c r="R115" i="1"/>
  <c r="Q115" i="1"/>
  <c r="P115" i="1"/>
  <c r="R114" i="1"/>
  <c r="Q114" i="1"/>
  <c r="P114" i="1"/>
  <c r="R113" i="1"/>
  <c r="Q113" i="1"/>
  <c r="P113" i="1"/>
  <c r="R112" i="1"/>
  <c r="Q112" i="1"/>
  <c r="P112" i="1"/>
  <c r="R111" i="1"/>
  <c r="Q111" i="1"/>
  <c r="P111" i="1"/>
  <c r="R110" i="1"/>
  <c r="Q110" i="1"/>
  <c r="P110" i="1"/>
  <c r="R109" i="1"/>
  <c r="Q109" i="1"/>
  <c r="P109" i="1"/>
  <c r="R108" i="1"/>
  <c r="Q108" i="1"/>
  <c r="P108" i="1"/>
  <c r="R107" i="1"/>
  <c r="Q107" i="1"/>
  <c r="P107" i="1"/>
  <c r="R106" i="1"/>
  <c r="Q106" i="1"/>
  <c r="P106" i="1"/>
  <c r="R105" i="1"/>
  <c r="Q105" i="1"/>
  <c r="P105" i="1"/>
  <c r="R104" i="1"/>
  <c r="Q104" i="1"/>
  <c r="P104" i="1"/>
  <c r="R103" i="1"/>
  <c r="Q103" i="1"/>
  <c r="P103" i="1"/>
  <c r="R102" i="1"/>
  <c r="Q102" i="1"/>
  <c r="P102" i="1"/>
  <c r="R101" i="1"/>
  <c r="Q101" i="1"/>
  <c r="P101" i="1"/>
  <c r="R100" i="1"/>
  <c r="Q100" i="1"/>
  <c r="P100" i="1"/>
  <c r="R99" i="1"/>
  <c r="Q99" i="1"/>
  <c r="P99" i="1"/>
  <c r="R98" i="1"/>
  <c r="Q98" i="1"/>
  <c r="P98" i="1"/>
  <c r="R97" i="1"/>
  <c r="Q97" i="1"/>
  <c r="P97" i="1"/>
  <c r="R96" i="1"/>
  <c r="Q96" i="1"/>
  <c r="P96" i="1"/>
  <c r="R95" i="1"/>
  <c r="Q95" i="1"/>
  <c r="P95" i="1"/>
  <c r="R94" i="1"/>
  <c r="Q94" i="1"/>
  <c r="P94" i="1"/>
  <c r="R93" i="1"/>
  <c r="Q93" i="1"/>
  <c r="P93" i="1"/>
  <c r="R92" i="1"/>
  <c r="Q92" i="1"/>
  <c r="P92" i="1"/>
  <c r="R91" i="1"/>
  <c r="Q91" i="1"/>
  <c r="P91" i="1"/>
  <c r="R90" i="1"/>
  <c r="Q90" i="1"/>
  <c r="P90" i="1"/>
  <c r="R89" i="1"/>
  <c r="Q89" i="1"/>
  <c r="P89" i="1"/>
  <c r="R88" i="1"/>
  <c r="Q88" i="1"/>
  <c r="P88" i="1"/>
  <c r="R87" i="1"/>
  <c r="Q87" i="1"/>
  <c r="P87" i="1"/>
  <c r="R86" i="1"/>
  <c r="Q86" i="1"/>
  <c r="P86" i="1"/>
  <c r="R85" i="1"/>
  <c r="Q85" i="1"/>
  <c r="P85" i="1"/>
  <c r="R84" i="1"/>
  <c r="Q84" i="1"/>
  <c r="P84" i="1"/>
  <c r="R83" i="1"/>
  <c r="Q83" i="1"/>
  <c r="P83" i="1"/>
  <c r="R82" i="1"/>
  <c r="Q82" i="1"/>
  <c r="P82" i="1"/>
  <c r="R81" i="1"/>
  <c r="Q81" i="1"/>
  <c r="P81" i="1"/>
  <c r="R80" i="1"/>
  <c r="Q80" i="1"/>
  <c r="P80" i="1"/>
  <c r="R79" i="1"/>
  <c r="Q79" i="1"/>
  <c r="P79" i="1"/>
  <c r="R78" i="1"/>
  <c r="Q78" i="1"/>
  <c r="P78" i="1"/>
  <c r="R77" i="1"/>
  <c r="Q77" i="1"/>
  <c r="P77" i="1"/>
  <c r="R76" i="1"/>
  <c r="Q76" i="1"/>
  <c r="P76" i="1"/>
  <c r="R75" i="1"/>
  <c r="Q75" i="1"/>
  <c r="P75" i="1"/>
  <c r="R74" i="1"/>
  <c r="Q74" i="1"/>
  <c r="P74" i="1"/>
  <c r="R73" i="1"/>
  <c r="Q73" i="1"/>
  <c r="P73" i="1"/>
  <c r="R72" i="1"/>
  <c r="Q72" i="1"/>
  <c r="P72" i="1"/>
  <c r="R71" i="1"/>
  <c r="Q71" i="1"/>
  <c r="P71" i="1"/>
  <c r="R70" i="1"/>
  <c r="Q70" i="1"/>
  <c r="P70" i="1"/>
  <c r="R69" i="1"/>
  <c r="Q69" i="1"/>
  <c r="P69" i="1"/>
  <c r="R68" i="1"/>
  <c r="Q68" i="1"/>
  <c r="P68" i="1"/>
  <c r="R67" i="1"/>
  <c r="Q67" i="1"/>
  <c r="P67" i="1"/>
  <c r="R66" i="1"/>
  <c r="Q66" i="1"/>
  <c r="P66" i="1"/>
  <c r="R65" i="1"/>
  <c r="Q65" i="1"/>
  <c r="P65" i="1"/>
  <c r="R64" i="1"/>
  <c r="Q64" i="1"/>
  <c r="P64" i="1"/>
  <c r="R63" i="1"/>
  <c r="Q63" i="1"/>
  <c r="P63" i="1"/>
  <c r="R62" i="1"/>
  <c r="Q62" i="1"/>
  <c r="P62" i="1"/>
  <c r="R61" i="1"/>
  <c r="Q61" i="1"/>
  <c r="P61" i="1"/>
  <c r="R60" i="1"/>
  <c r="Q60" i="1"/>
  <c r="P60" i="1"/>
  <c r="R59" i="1"/>
  <c r="Q59" i="1"/>
  <c r="P59" i="1"/>
  <c r="R58" i="1"/>
  <c r="Q58" i="1"/>
  <c r="P58" i="1"/>
  <c r="R57" i="1"/>
  <c r="Q57" i="1"/>
  <c r="P57" i="1"/>
  <c r="R56" i="1"/>
  <c r="Q56" i="1"/>
  <c r="P56" i="1"/>
  <c r="R55" i="1"/>
  <c r="Q55" i="1"/>
  <c r="P55" i="1"/>
  <c r="R54" i="1"/>
  <c r="Q54" i="1"/>
  <c r="P54" i="1"/>
  <c r="R53" i="1"/>
  <c r="Q53" i="1"/>
  <c r="P53" i="1"/>
  <c r="R52" i="1"/>
  <c r="Q52" i="1"/>
  <c r="P52" i="1"/>
  <c r="R51" i="1"/>
  <c r="Q51" i="1"/>
  <c r="P51" i="1"/>
  <c r="R50" i="1"/>
  <c r="Q50" i="1"/>
  <c r="P50" i="1"/>
  <c r="R49" i="1"/>
  <c r="Q49" i="1"/>
  <c r="P49" i="1"/>
  <c r="R48" i="1"/>
  <c r="Q48" i="1"/>
  <c r="P48" i="1"/>
  <c r="R47" i="1"/>
  <c r="Q47" i="1"/>
  <c r="P47" i="1"/>
  <c r="R46" i="1"/>
  <c r="Q46" i="1"/>
  <c r="P46" i="1"/>
  <c r="R45" i="1"/>
  <c r="Q45" i="1"/>
  <c r="P45" i="1"/>
  <c r="R44" i="1"/>
  <c r="Q44" i="1"/>
  <c r="P44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R36" i="1"/>
  <c r="Q36" i="1"/>
  <c r="P36" i="1"/>
  <c r="R35" i="1"/>
  <c r="Q35" i="1"/>
  <c r="P35" i="1"/>
  <c r="R34" i="1"/>
  <c r="Q34" i="1"/>
  <c r="P34" i="1"/>
  <c r="R33" i="1"/>
  <c r="Q33" i="1"/>
  <c r="P33" i="1"/>
  <c r="R32" i="1"/>
  <c r="Q32" i="1"/>
  <c r="P32" i="1"/>
  <c r="R31" i="1"/>
  <c r="Q31" i="1"/>
  <c r="P31" i="1"/>
  <c r="R30" i="1"/>
  <c r="Q30" i="1"/>
  <c r="P30" i="1"/>
  <c r="R29" i="1"/>
  <c r="Q29" i="1"/>
  <c r="P29" i="1"/>
  <c r="R28" i="1"/>
  <c r="Q28" i="1"/>
  <c r="P28" i="1"/>
  <c r="R27" i="1"/>
  <c r="Q27" i="1"/>
  <c r="P27" i="1"/>
  <c r="R26" i="1"/>
  <c r="Q26" i="1"/>
  <c r="P26" i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Q4" i="1"/>
  <c r="P4" i="1"/>
  <c r="R3" i="1"/>
  <c r="Q3" i="1"/>
  <c r="P3" i="1"/>
  <c r="R2" i="1"/>
  <c r="Q2" i="1"/>
  <c r="P2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L153" i="1" s="1"/>
  <c r="U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L140" i="1" s="1"/>
  <c r="M139" i="1" a="1"/>
  <c r="M139" i="1" s="1"/>
  <c r="M138" i="1" a="1"/>
  <c r="M138" i="1" s="1"/>
  <c r="M137" i="1" a="1"/>
  <c r="M137" i="1" s="1"/>
  <c r="L137" i="1" s="1"/>
  <c r="U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L131" i="1" s="1"/>
  <c r="U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L124" i="1" s="1"/>
  <c r="U124" i="1" s="1"/>
  <c r="M123" i="1" a="1"/>
  <c r="M123" i="1" s="1"/>
  <c r="V123" i="1" s="1"/>
  <c r="M122" i="1" a="1"/>
  <c r="M122" i="1" s="1"/>
  <c r="M121" i="1" a="1"/>
  <c r="M121" i="1" s="1"/>
  <c r="L121" i="1" s="1"/>
  <c r="U121" i="1" s="1"/>
  <c r="M120" i="1" a="1"/>
  <c r="M120" i="1" s="1"/>
  <c r="M119" i="1" a="1"/>
  <c r="M119" i="1" s="1"/>
  <c r="V119" i="1" s="1"/>
  <c r="M118" i="1" a="1"/>
  <c r="M118" i="1" s="1"/>
  <c r="V118" i="1" s="1"/>
  <c r="M117" i="1" a="1"/>
  <c r="M117" i="1" s="1"/>
  <c r="M116" i="1" a="1"/>
  <c r="M116" i="1" s="1"/>
  <c r="M115" i="1" a="1"/>
  <c r="M115" i="1" s="1"/>
  <c r="L115" i="1" s="1"/>
  <c r="U115" i="1" s="1"/>
  <c r="M114" i="1" a="1"/>
  <c r="M114" i="1" s="1"/>
  <c r="V114" i="1" s="1"/>
  <c r="M113" i="1" a="1"/>
  <c r="M113" i="1" s="1"/>
  <c r="V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L108" i="1" s="1"/>
  <c r="M107" i="1" a="1"/>
  <c r="M107" i="1" s="1"/>
  <c r="M106" i="1" a="1"/>
  <c r="M106" i="1" s="1"/>
  <c r="M105" i="1" a="1"/>
  <c r="M105" i="1" s="1"/>
  <c r="M104" i="1" a="1"/>
  <c r="M104" i="1" s="1"/>
  <c r="V104" i="1" s="1"/>
  <c r="M103" i="1" a="1"/>
  <c r="M103" i="1" s="1"/>
  <c r="V103" i="1" s="1"/>
  <c r="M102" i="1" a="1"/>
  <c r="M102" i="1" s="1"/>
  <c r="M101" i="1" a="1"/>
  <c r="M101" i="1" s="1"/>
  <c r="M100" i="1" a="1"/>
  <c r="M100" i="1" s="1"/>
  <c r="M99" i="1" a="1"/>
  <c r="M99" i="1" s="1"/>
  <c r="L99" i="1" s="1"/>
  <c r="U99" i="1" s="1"/>
  <c r="M98" i="1" a="1"/>
  <c r="M98" i="1" s="1"/>
  <c r="V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L92" i="1" s="1"/>
  <c r="M91" i="1" a="1"/>
  <c r="M91" i="1" s="1"/>
  <c r="M90" i="1" a="1"/>
  <c r="M90" i="1" s="1"/>
  <c r="M89" i="1" a="1"/>
  <c r="M89" i="1" s="1"/>
  <c r="L89" i="1" s="1"/>
  <c r="U89" i="1" s="1"/>
  <c r="M88" i="1" a="1"/>
  <c r="M88" i="1" s="1"/>
  <c r="M87" i="1" a="1"/>
  <c r="M87" i="1" s="1"/>
  <c r="V87" i="1" s="1"/>
  <c r="M86" i="1" a="1"/>
  <c r="M86" i="1" s="1"/>
  <c r="M85" i="1" a="1"/>
  <c r="M85" i="1" s="1"/>
  <c r="M84" i="1" a="1"/>
  <c r="M84" i="1" s="1"/>
  <c r="V84" i="1" s="1"/>
  <c r="M83" i="1" a="1"/>
  <c r="M83" i="1" s="1"/>
  <c r="L83" i="1" s="1"/>
  <c r="U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L76" i="1" s="1"/>
  <c r="U76" i="1" s="1"/>
  <c r="M75" i="1" a="1"/>
  <c r="M75" i="1" s="1"/>
  <c r="V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V69" i="1" s="1"/>
  <c r="M68" i="1" a="1"/>
  <c r="M68" i="1" s="1"/>
  <c r="M67" i="1" a="1"/>
  <c r="M67" i="1" s="1"/>
  <c r="V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V60" i="1" s="1"/>
  <c r="M59" i="1" a="1"/>
  <c r="M59" i="1" s="1"/>
  <c r="V59" i="1" s="1"/>
  <c r="M58" i="1" a="1"/>
  <c r="M58" i="1" s="1"/>
  <c r="M57" i="1" a="1"/>
  <c r="M57" i="1" s="1"/>
  <c r="V57" i="1" s="1"/>
  <c r="M56" i="1" a="1"/>
  <c r="M56" i="1" s="1"/>
  <c r="M55" i="1" a="1"/>
  <c r="M55" i="1" s="1"/>
  <c r="V55" i="1" s="1"/>
  <c r="M54" i="1" a="1"/>
  <c r="M54" i="1" s="1"/>
  <c r="V54" i="1" s="1"/>
  <c r="M53" i="1" a="1"/>
  <c r="M53" i="1" s="1"/>
  <c r="M52" i="1" a="1"/>
  <c r="M52" i="1" s="1"/>
  <c r="V52" i="1" s="1"/>
  <c r="M51" i="1" a="1"/>
  <c r="M51" i="1" s="1"/>
  <c r="L51" i="1" s="1"/>
  <c r="U51" i="1" s="1"/>
  <c r="M50" i="1" a="1"/>
  <c r="M50" i="1" s="1"/>
  <c r="V50" i="1" s="1"/>
  <c r="M49" i="1" a="1"/>
  <c r="M49" i="1" s="1"/>
  <c r="V49" i="1" s="1"/>
  <c r="M48" i="1" a="1"/>
  <c r="M48" i="1" s="1"/>
  <c r="M47" i="1" a="1"/>
  <c r="M47" i="1" s="1"/>
  <c r="M46" i="1" a="1"/>
  <c r="M46" i="1" s="1"/>
  <c r="M45" i="1" a="1"/>
  <c r="M45" i="1" s="1"/>
  <c r="V45" i="1" s="1"/>
  <c r="M44" i="1" a="1"/>
  <c r="M44" i="1" s="1"/>
  <c r="L44" i="1" s="1"/>
  <c r="U44" i="1" s="1"/>
  <c r="M43" i="1" a="1"/>
  <c r="M43" i="1" s="1"/>
  <c r="M42" i="1" a="1"/>
  <c r="M42" i="1" s="1"/>
  <c r="M41" i="1" a="1"/>
  <c r="M41" i="1" s="1"/>
  <c r="M40" i="1" a="1"/>
  <c r="M40" i="1" s="1"/>
  <c r="V40" i="1" s="1"/>
  <c r="M39" i="1" a="1"/>
  <c r="M39" i="1" s="1"/>
  <c r="V39" i="1" s="1"/>
  <c r="M38" i="1" a="1"/>
  <c r="M38" i="1" s="1"/>
  <c r="M37" i="1" a="1"/>
  <c r="M37" i="1" s="1"/>
  <c r="M36" i="1" a="1"/>
  <c r="M36" i="1" s="1"/>
  <c r="M35" i="1" a="1"/>
  <c r="M35" i="1" s="1"/>
  <c r="L35" i="1" s="1"/>
  <c r="U35" i="1" s="1"/>
  <c r="M34" i="1" a="1"/>
  <c r="M34" i="1" s="1"/>
  <c r="V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L28" i="1" s="1"/>
  <c r="U28" i="1" s="1"/>
  <c r="M27" i="1" a="1"/>
  <c r="M27" i="1" s="1"/>
  <c r="M26" i="1" a="1"/>
  <c r="M26" i="1" s="1"/>
  <c r="M25" i="1" a="1"/>
  <c r="M25" i="1" s="1"/>
  <c r="V25" i="1" s="1"/>
  <c r="M24" i="1" a="1"/>
  <c r="M24" i="1" s="1"/>
  <c r="M23" i="1" a="1"/>
  <c r="M23" i="1" s="1"/>
  <c r="V23" i="1" s="1"/>
  <c r="M22" i="1" a="1"/>
  <c r="M22" i="1" s="1"/>
  <c r="M21" i="1" a="1"/>
  <c r="M21" i="1" s="1"/>
  <c r="M20" i="1" a="1"/>
  <c r="M20" i="1" s="1"/>
  <c r="V20" i="1" s="1"/>
  <c r="M19" i="1" a="1"/>
  <c r="M19" i="1" s="1"/>
  <c r="L19" i="1" s="1"/>
  <c r="U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V12" i="1" s="1"/>
  <c r="M11" i="1" a="1"/>
  <c r="M11" i="1" s="1"/>
  <c r="V11" i="1" s="1"/>
  <c r="M10" i="1" a="1"/>
  <c r="M10" i="1" s="1"/>
  <c r="M9" i="1" a="1"/>
  <c r="M9" i="1" s="1"/>
  <c r="M8" i="1" a="1"/>
  <c r="M8" i="1" s="1"/>
  <c r="M7" i="1" a="1"/>
  <c r="M7" i="1" s="1"/>
  <c r="V7" i="1" s="1"/>
  <c r="M6" i="1" a="1"/>
  <c r="M6" i="1" s="1"/>
  <c r="M5" i="1" a="1"/>
  <c r="M5" i="1" s="1"/>
  <c r="V5" i="1" s="1"/>
  <c r="M4" i="1" a="1"/>
  <c r="M4" i="1" s="1"/>
  <c r="M3" i="1" a="1"/>
  <c r="M3" i="1" s="1"/>
  <c r="M2" i="1" a="1"/>
  <c r="M2" i="1" s="1"/>
  <c r="L59" i="1" l="1"/>
  <c r="U59" i="1" s="1"/>
  <c r="L123" i="1"/>
  <c r="U123" i="1" s="1"/>
  <c r="V16" i="1"/>
  <c r="V32" i="1"/>
  <c r="V48" i="1"/>
  <c r="V64" i="1"/>
  <c r="V80" i="1"/>
  <c r="V96" i="1"/>
  <c r="V112" i="1"/>
  <c r="V128" i="1"/>
  <c r="V144" i="1"/>
  <c r="V160" i="1"/>
  <c r="V176" i="1"/>
  <c r="L147" i="1"/>
  <c r="U147" i="1" s="1"/>
  <c r="L163" i="1"/>
  <c r="U163" i="1" s="1"/>
  <c r="V172" i="1"/>
  <c r="V167" i="1"/>
  <c r="X167" i="1" s="1"/>
  <c r="I167" i="1" s="1"/>
  <c r="V94" i="1"/>
  <c r="V110" i="1"/>
  <c r="V126" i="1"/>
  <c r="V142" i="1"/>
  <c r="V158" i="1"/>
  <c r="V174" i="1"/>
  <c r="V13" i="1"/>
  <c r="V29" i="1"/>
  <c r="V61" i="1"/>
  <c r="V77" i="1"/>
  <c r="V93" i="1"/>
  <c r="V109" i="1"/>
  <c r="V125" i="1"/>
  <c r="V141" i="1"/>
  <c r="V157" i="1"/>
  <c r="V173" i="1"/>
  <c r="V14" i="1"/>
  <c r="V30" i="1"/>
  <c r="V46" i="1"/>
  <c r="V62" i="1"/>
  <c r="V78" i="1"/>
  <c r="U92" i="1"/>
  <c r="U108" i="1"/>
  <c r="V138" i="1"/>
  <c r="L169" i="1"/>
  <c r="U169" i="1" s="1"/>
  <c r="V15" i="1"/>
  <c r="V31" i="1"/>
  <c r="V47" i="1"/>
  <c r="V63" i="1"/>
  <c r="V79" i="1"/>
  <c r="V95" i="1"/>
  <c r="V111" i="1"/>
  <c r="V127" i="1"/>
  <c r="V143" i="1"/>
  <c r="V159" i="1"/>
  <c r="V175" i="1"/>
  <c r="U140" i="1"/>
  <c r="V17" i="1"/>
  <c r="V33" i="1"/>
  <c r="V65" i="1"/>
  <c r="V81" i="1"/>
  <c r="V129" i="1"/>
  <c r="L156" i="1"/>
  <c r="U156" i="1" s="1"/>
  <c r="L172" i="1"/>
  <c r="U172" i="1" s="1"/>
  <c r="L29" i="1"/>
  <c r="U29" i="1" s="1"/>
  <c r="L93" i="1"/>
  <c r="U93" i="1" s="1"/>
  <c r="L157" i="1"/>
  <c r="U157" i="1" s="1"/>
  <c r="V2" i="1"/>
  <c r="V18" i="1"/>
  <c r="V66" i="1"/>
  <c r="V82" i="1"/>
  <c r="V130" i="1"/>
  <c r="V146" i="1"/>
  <c r="V162" i="1"/>
  <c r="L14" i="1"/>
  <c r="U14" i="1" s="1"/>
  <c r="L30" i="1"/>
  <c r="U30" i="1" s="1"/>
  <c r="X30" i="1" s="1"/>
  <c r="I30" i="1" s="1"/>
  <c r="L78" i="1"/>
  <c r="U78" i="1" s="1"/>
  <c r="L94" i="1"/>
  <c r="U94" i="1" s="1"/>
  <c r="L142" i="1"/>
  <c r="U142" i="1" s="1"/>
  <c r="L158" i="1"/>
  <c r="U158" i="1" s="1"/>
  <c r="V19" i="1"/>
  <c r="V51" i="1"/>
  <c r="X51" i="1" s="1"/>
  <c r="I51" i="1" s="1"/>
  <c r="V83" i="1"/>
  <c r="X83" i="1" s="1"/>
  <c r="I83" i="1" s="1"/>
  <c r="V115" i="1"/>
  <c r="V131" i="1"/>
  <c r="X131" i="1" s="1"/>
  <c r="I131" i="1" s="1"/>
  <c r="V147" i="1"/>
  <c r="X147" i="1" s="1"/>
  <c r="I147" i="1" s="1"/>
  <c r="V163" i="1"/>
  <c r="X163" i="1" s="1"/>
  <c r="I163" i="1" s="1"/>
  <c r="L15" i="1"/>
  <c r="U15" i="1" s="1"/>
  <c r="L79" i="1"/>
  <c r="U79" i="1" s="1"/>
  <c r="L143" i="1"/>
  <c r="U143" i="1" s="1"/>
  <c r="V4" i="1"/>
  <c r="V36" i="1"/>
  <c r="V68" i="1"/>
  <c r="V100" i="1"/>
  <c r="V116" i="1"/>
  <c r="V132" i="1"/>
  <c r="V148" i="1"/>
  <c r="V164" i="1"/>
  <c r="L16" i="1"/>
  <c r="U16" i="1" s="1"/>
  <c r="L64" i="1"/>
  <c r="U64" i="1" s="1"/>
  <c r="L80" i="1"/>
  <c r="U80" i="1" s="1"/>
  <c r="L128" i="1"/>
  <c r="U128" i="1" s="1"/>
  <c r="L144" i="1"/>
  <c r="U144" i="1" s="1"/>
  <c r="V21" i="1"/>
  <c r="V37" i="1"/>
  <c r="V53" i="1"/>
  <c r="V85" i="1"/>
  <c r="V101" i="1"/>
  <c r="V117" i="1"/>
  <c r="V133" i="1"/>
  <c r="V149" i="1"/>
  <c r="V165" i="1"/>
  <c r="X115" i="1"/>
  <c r="I115" i="1" s="1"/>
  <c r="L49" i="1"/>
  <c r="U49" i="1" s="1"/>
  <c r="L65" i="1"/>
  <c r="U65" i="1" s="1"/>
  <c r="L129" i="1"/>
  <c r="U129" i="1" s="1"/>
  <c r="V6" i="1"/>
  <c r="V22" i="1"/>
  <c r="V38" i="1"/>
  <c r="V70" i="1"/>
  <c r="V86" i="1"/>
  <c r="V102" i="1"/>
  <c r="V134" i="1"/>
  <c r="V150" i="1"/>
  <c r="V166" i="1"/>
  <c r="L2" i="1"/>
  <c r="U2" i="1" s="1"/>
  <c r="L34" i="1"/>
  <c r="U34" i="1" s="1"/>
  <c r="X34" i="1" s="1"/>
  <c r="I34" i="1" s="1"/>
  <c r="L50" i="1"/>
  <c r="U50" i="1" s="1"/>
  <c r="L66" i="1"/>
  <c r="U66" i="1" s="1"/>
  <c r="L98" i="1"/>
  <c r="U98" i="1" s="1"/>
  <c r="L114" i="1"/>
  <c r="U114" i="1" s="1"/>
  <c r="L130" i="1"/>
  <c r="U130" i="1" s="1"/>
  <c r="L162" i="1"/>
  <c r="U162" i="1" s="1"/>
  <c r="V71" i="1"/>
  <c r="V135" i="1"/>
  <c r="V151" i="1"/>
  <c r="V8" i="1"/>
  <c r="V24" i="1"/>
  <c r="V56" i="1"/>
  <c r="V72" i="1"/>
  <c r="V88" i="1"/>
  <c r="V120" i="1"/>
  <c r="V136" i="1"/>
  <c r="V152" i="1"/>
  <c r="V168" i="1"/>
  <c r="L4" i="1"/>
  <c r="U4" i="1" s="1"/>
  <c r="L20" i="1"/>
  <c r="U20" i="1" s="1"/>
  <c r="L36" i="1"/>
  <c r="U36" i="1" s="1"/>
  <c r="L68" i="1"/>
  <c r="U68" i="1" s="1"/>
  <c r="L84" i="1"/>
  <c r="U84" i="1" s="1"/>
  <c r="L100" i="1"/>
  <c r="U100" i="1" s="1"/>
  <c r="L132" i="1"/>
  <c r="U132" i="1" s="1"/>
  <c r="L148" i="1"/>
  <c r="U148" i="1" s="1"/>
  <c r="L164" i="1"/>
  <c r="U164" i="1" s="1"/>
  <c r="V9" i="1"/>
  <c r="V41" i="1"/>
  <c r="V73" i="1"/>
  <c r="V89" i="1"/>
  <c r="X89" i="1" s="1"/>
  <c r="I89" i="1" s="1"/>
  <c r="V121" i="1"/>
  <c r="X121" i="1" s="1"/>
  <c r="I121" i="1" s="1"/>
  <c r="V153" i="1"/>
  <c r="L5" i="1"/>
  <c r="U5" i="1" s="1"/>
  <c r="L21" i="1"/>
  <c r="U21" i="1" s="1"/>
  <c r="L37" i="1"/>
  <c r="U37" i="1" s="1"/>
  <c r="L69" i="1"/>
  <c r="U69" i="1" s="1"/>
  <c r="L85" i="1"/>
  <c r="U85" i="1" s="1"/>
  <c r="L101" i="1"/>
  <c r="U101" i="1" s="1"/>
  <c r="L133" i="1"/>
  <c r="U133" i="1" s="1"/>
  <c r="L149" i="1"/>
  <c r="U149" i="1" s="1"/>
  <c r="L165" i="1"/>
  <c r="U165" i="1" s="1"/>
  <c r="V42" i="1"/>
  <c r="V58" i="1"/>
  <c r="V90" i="1"/>
  <c r="V106" i="1"/>
  <c r="V122" i="1"/>
  <c r="V154" i="1"/>
  <c r="V170" i="1"/>
  <c r="L9" i="1"/>
  <c r="U9" i="1" s="1"/>
  <c r="X9" i="1" s="1"/>
  <c r="I9" i="1" s="1"/>
  <c r="L41" i="1"/>
  <c r="U41" i="1" s="1"/>
  <c r="X41" i="1" s="1"/>
  <c r="I41" i="1" s="1"/>
  <c r="L73" i="1"/>
  <c r="U73" i="1" s="1"/>
  <c r="X73" i="1" s="1"/>
  <c r="I73" i="1" s="1"/>
  <c r="L6" i="1"/>
  <c r="U6" i="1" s="1"/>
  <c r="L22" i="1"/>
  <c r="U22" i="1" s="1"/>
  <c r="L54" i="1"/>
  <c r="U54" i="1" s="1"/>
  <c r="L70" i="1"/>
  <c r="U70" i="1" s="1"/>
  <c r="L86" i="1"/>
  <c r="U86" i="1" s="1"/>
  <c r="L118" i="1"/>
  <c r="U118" i="1" s="1"/>
  <c r="L134" i="1"/>
  <c r="U134" i="1" s="1"/>
  <c r="L150" i="1"/>
  <c r="U150" i="1" s="1"/>
  <c r="V27" i="1"/>
  <c r="V43" i="1"/>
  <c r="V91" i="1"/>
  <c r="V107" i="1"/>
  <c r="V139" i="1"/>
  <c r="V155" i="1"/>
  <c r="V171" i="1"/>
  <c r="X19" i="1"/>
  <c r="I19" i="1" s="1"/>
  <c r="V10" i="1"/>
  <c r="V26" i="1"/>
  <c r="V74" i="1"/>
  <c r="L105" i="1"/>
  <c r="U105" i="1" s="1"/>
  <c r="L7" i="1"/>
  <c r="U7" i="1" s="1"/>
  <c r="L23" i="1"/>
  <c r="U23" i="1" s="1"/>
  <c r="L39" i="1"/>
  <c r="U39" i="1" s="1"/>
  <c r="L55" i="1"/>
  <c r="U55" i="1" s="1"/>
  <c r="L71" i="1"/>
  <c r="U71" i="1" s="1"/>
  <c r="L87" i="1"/>
  <c r="U87" i="1" s="1"/>
  <c r="L103" i="1"/>
  <c r="U103" i="1" s="1"/>
  <c r="X103" i="1" s="1"/>
  <c r="I103" i="1" s="1"/>
  <c r="L119" i="1"/>
  <c r="U119" i="1" s="1"/>
  <c r="L135" i="1"/>
  <c r="U135" i="1" s="1"/>
  <c r="L151" i="1"/>
  <c r="U151" i="1" s="1"/>
  <c r="X151" i="1" s="1"/>
  <c r="I151" i="1" s="1"/>
  <c r="L167" i="1"/>
  <c r="U167" i="1" s="1"/>
  <c r="V28" i="1"/>
  <c r="X28" i="1" s="1"/>
  <c r="I28" i="1" s="1"/>
  <c r="V76" i="1"/>
  <c r="V92" i="1"/>
  <c r="V124" i="1"/>
  <c r="V140" i="1"/>
  <c r="V156" i="1"/>
  <c r="V97" i="1"/>
  <c r="V145" i="1"/>
  <c r="V161" i="1"/>
  <c r="X14" i="1"/>
  <c r="I14" i="1" s="1"/>
  <c r="L113" i="1"/>
  <c r="U113" i="1" s="1"/>
  <c r="X113" i="1" s="1"/>
  <c r="I113" i="1" s="1"/>
  <c r="V105" i="1"/>
  <c r="V137" i="1"/>
  <c r="X137" i="1" s="1"/>
  <c r="I137" i="1" s="1"/>
  <c r="X153" i="1"/>
  <c r="I153" i="1" s="1"/>
  <c r="V169" i="1"/>
  <c r="X169" i="1" s="1"/>
  <c r="I169" i="1" s="1"/>
  <c r="X39" i="1"/>
  <c r="I39" i="1" s="1"/>
  <c r="L8" i="1"/>
  <c r="U8" i="1" s="1"/>
  <c r="X8" i="1" s="1"/>
  <c r="I8" i="1" s="1"/>
  <c r="L24" i="1"/>
  <c r="U24" i="1" s="1"/>
  <c r="X24" i="1" s="1"/>
  <c r="I24" i="1" s="1"/>
  <c r="L40" i="1"/>
  <c r="U40" i="1" s="1"/>
  <c r="X40" i="1" s="1"/>
  <c r="I40" i="1" s="1"/>
  <c r="L56" i="1"/>
  <c r="U56" i="1" s="1"/>
  <c r="L72" i="1"/>
  <c r="U72" i="1" s="1"/>
  <c r="L88" i="1"/>
  <c r="U88" i="1" s="1"/>
  <c r="L104" i="1"/>
  <c r="U104" i="1" s="1"/>
  <c r="L120" i="1"/>
  <c r="U120" i="1" s="1"/>
  <c r="X120" i="1" s="1"/>
  <c r="I120" i="1" s="1"/>
  <c r="L136" i="1"/>
  <c r="U136" i="1" s="1"/>
  <c r="L152" i="1"/>
  <c r="U152" i="1" s="1"/>
  <c r="X152" i="1" s="1"/>
  <c r="I152" i="1" s="1"/>
  <c r="L168" i="1"/>
  <c r="U168" i="1" s="1"/>
  <c r="X68" i="1"/>
  <c r="I68" i="1" s="1"/>
  <c r="X142" i="1"/>
  <c r="I142" i="1" s="1"/>
  <c r="L25" i="1"/>
  <c r="U25" i="1" s="1"/>
  <c r="X25" i="1" s="1"/>
  <c r="I25" i="1" s="1"/>
  <c r="L57" i="1"/>
  <c r="U57" i="1" s="1"/>
  <c r="X57" i="1" s="1"/>
  <c r="I57" i="1" s="1"/>
  <c r="V44" i="1"/>
  <c r="V108" i="1"/>
  <c r="L10" i="1"/>
  <c r="U10" i="1" s="1"/>
  <c r="L26" i="1"/>
  <c r="U26" i="1" s="1"/>
  <c r="L42" i="1"/>
  <c r="U42" i="1" s="1"/>
  <c r="L58" i="1"/>
  <c r="U58" i="1" s="1"/>
  <c r="X58" i="1" s="1"/>
  <c r="I58" i="1" s="1"/>
  <c r="L74" i="1"/>
  <c r="U74" i="1" s="1"/>
  <c r="L90" i="1"/>
  <c r="U90" i="1" s="1"/>
  <c r="X90" i="1" s="1"/>
  <c r="I90" i="1" s="1"/>
  <c r="L106" i="1"/>
  <c r="U106" i="1" s="1"/>
  <c r="L122" i="1"/>
  <c r="U122" i="1" s="1"/>
  <c r="L138" i="1"/>
  <c r="U138" i="1" s="1"/>
  <c r="L154" i="1"/>
  <c r="U154" i="1" s="1"/>
  <c r="X154" i="1" s="1"/>
  <c r="I154" i="1" s="1"/>
  <c r="L170" i="1"/>
  <c r="U170" i="1" s="1"/>
  <c r="X49" i="1"/>
  <c r="I49" i="1" s="1"/>
  <c r="X59" i="1"/>
  <c r="I59" i="1" s="1"/>
  <c r="X123" i="1"/>
  <c r="I123" i="1" s="1"/>
  <c r="L11" i="1"/>
  <c r="U11" i="1" s="1"/>
  <c r="X11" i="1" s="1"/>
  <c r="I11" i="1" s="1"/>
  <c r="L27" i="1"/>
  <c r="U27" i="1" s="1"/>
  <c r="X27" i="1" s="1"/>
  <c r="I27" i="1" s="1"/>
  <c r="L43" i="1"/>
  <c r="U43" i="1" s="1"/>
  <c r="L75" i="1"/>
  <c r="U75" i="1" s="1"/>
  <c r="X75" i="1" s="1"/>
  <c r="I75" i="1" s="1"/>
  <c r="L91" i="1"/>
  <c r="U91" i="1" s="1"/>
  <c r="L107" i="1"/>
  <c r="U107" i="1" s="1"/>
  <c r="L139" i="1"/>
  <c r="U139" i="1" s="1"/>
  <c r="X139" i="1" s="1"/>
  <c r="I139" i="1" s="1"/>
  <c r="L155" i="1"/>
  <c r="U155" i="1" s="1"/>
  <c r="L171" i="1"/>
  <c r="U171" i="1" s="1"/>
  <c r="X171" i="1" s="1"/>
  <c r="I171" i="1" s="1"/>
  <c r="X5" i="1"/>
  <c r="I5" i="1" s="1"/>
  <c r="V35" i="1"/>
  <c r="X35" i="1" s="1"/>
  <c r="I35" i="1" s="1"/>
  <c r="X79" i="1"/>
  <c r="I79" i="1" s="1"/>
  <c r="V99" i="1"/>
  <c r="X99" i="1" s="1"/>
  <c r="I99" i="1" s="1"/>
  <c r="L12" i="1"/>
  <c r="U12" i="1" s="1"/>
  <c r="X12" i="1" s="1"/>
  <c r="I12" i="1" s="1"/>
  <c r="L60" i="1"/>
  <c r="U60" i="1" s="1"/>
  <c r="X94" i="1"/>
  <c r="I94" i="1" s="1"/>
  <c r="L13" i="1"/>
  <c r="U13" i="1" s="1"/>
  <c r="L45" i="1"/>
  <c r="U45" i="1" s="1"/>
  <c r="X45" i="1" s="1"/>
  <c r="I45" i="1" s="1"/>
  <c r="L61" i="1"/>
  <c r="U61" i="1" s="1"/>
  <c r="L77" i="1"/>
  <c r="U77" i="1" s="1"/>
  <c r="L109" i="1"/>
  <c r="U109" i="1" s="1"/>
  <c r="L125" i="1"/>
  <c r="U125" i="1" s="1"/>
  <c r="L141" i="1"/>
  <c r="U141" i="1" s="1"/>
  <c r="X141" i="1" s="1"/>
  <c r="I141" i="1" s="1"/>
  <c r="L173" i="1"/>
  <c r="U173" i="1" s="1"/>
  <c r="X173" i="1" s="1"/>
  <c r="I173" i="1" s="1"/>
  <c r="X55" i="1"/>
  <c r="I55" i="1" s="1"/>
  <c r="L46" i="1"/>
  <c r="U46" i="1" s="1"/>
  <c r="L62" i="1"/>
  <c r="U62" i="1" s="1"/>
  <c r="L110" i="1"/>
  <c r="U110" i="1" s="1"/>
  <c r="X110" i="1" s="1"/>
  <c r="I110" i="1" s="1"/>
  <c r="L126" i="1"/>
  <c r="U126" i="1" s="1"/>
  <c r="L174" i="1"/>
  <c r="U174" i="1" s="1"/>
  <c r="X2" i="1"/>
  <c r="I2" i="1" s="1"/>
  <c r="X134" i="1"/>
  <c r="I134" i="1" s="1"/>
  <c r="L31" i="1"/>
  <c r="U31" i="1" s="1"/>
  <c r="L47" i="1"/>
  <c r="U47" i="1" s="1"/>
  <c r="L63" i="1"/>
  <c r="U63" i="1" s="1"/>
  <c r="L95" i="1"/>
  <c r="U95" i="1" s="1"/>
  <c r="L111" i="1"/>
  <c r="U111" i="1" s="1"/>
  <c r="L127" i="1"/>
  <c r="U127" i="1" s="1"/>
  <c r="L159" i="1"/>
  <c r="U159" i="1" s="1"/>
  <c r="X159" i="1" s="1"/>
  <c r="I159" i="1" s="1"/>
  <c r="L175" i="1"/>
  <c r="U175" i="1" s="1"/>
  <c r="X175" i="1" s="1"/>
  <c r="I175" i="1" s="1"/>
  <c r="X80" i="1"/>
  <c r="I80" i="1" s="1"/>
  <c r="X144" i="1"/>
  <c r="I144" i="1" s="1"/>
  <c r="L32" i="1"/>
  <c r="U32" i="1" s="1"/>
  <c r="X32" i="1" s="1"/>
  <c r="I32" i="1" s="1"/>
  <c r="L48" i="1"/>
  <c r="U48" i="1" s="1"/>
  <c r="X48" i="1" s="1"/>
  <c r="I48" i="1" s="1"/>
  <c r="L96" i="1"/>
  <c r="U96" i="1" s="1"/>
  <c r="L112" i="1"/>
  <c r="U112" i="1" s="1"/>
  <c r="X112" i="1" s="1"/>
  <c r="I112" i="1" s="1"/>
  <c r="L160" i="1"/>
  <c r="U160" i="1" s="1"/>
  <c r="X160" i="1" s="1"/>
  <c r="I160" i="1" s="1"/>
  <c r="L176" i="1"/>
  <c r="U176" i="1" s="1"/>
  <c r="X100" i="1"/>
  <c r="I100" i="1" s="1"/>
  <c r="L17" i="1"/>
  <c r="U17" i="1" s="1"/>
  <c r="L33" i="1"/>
  <c r="U33" i="1" s="1"/>
  <c r="X33" i="1" s="1"/>
  <c r="I33" i="1" s="1"/>
  <c r="L81" i="1"/>
  <c r="U81" i="1" s="1"/>
  <c r="X81" i="1" s="1"/>
  <c r="I81" i="1" s="1"/>
  <c r="L97" i="1"/>
  <c r="U97" i="1" s="1"/>
  <c r="X97" i="1" s="1"/>
  <c r="I97" i="1" s="1"/>
  <c r="L145" i="1"/>
  <c r="U145" i="1" s="1"/>
  <c r="L161" i="1"/>
  <c r="U161" i="1" s="1"/>
  <c r="X71" i="1"/>
  <c r="I71" i="1" s="1"/>
  <c r="X135" i="1"/>
  <c r="I135" i="1" s="1"/>
  <c r="L18" i="1"/>
  <c r="U18" i="1" s="1"/>
  <c r="X18" i="1" s="1"/>
  <c r="I18" i="1" s="1"/>
  <c r="L82" i="1"/>
  <c r="U82" i="1" s="1"/>
  <c r="L146" i="1"/>
  <c r="U146" i="1" s="1"/>
  <c r="X86" i="1"/>
  <c r="I86" i="1" s="1"/>
  <c r="X150" i="1"/>
  <c r="I150" i="1" s="1"/>
  <c r="L3" i="1"/>
  <c r="X3" i="1" s="1"/>
  <c r="I3" i="1" s="1"/>
  <c r="L67" i="1"/>
  <c r="U67" i="1" s="1"/>
  <c r="X67" i="1" s="1"/>
  <c r="I67" i="1" s="1"/>
  <c r="X101" i="1"/>
  <c r="I101" i="1" s="1"/>
  <c r="L52" i="1"/>
  <c r="U52" i="1" s="1"/>
  <c r="X52" i="1" s="1"/>
  <c r="I52" i="1" s="1"/>
  <c r="L116" i="1"/>
  <c r="U116" i="1" s="1"/>
  <c r="X116" i="1" s="1"/>
  <c r="I116" i="1" s="1"/>
  <c r="L53" i="1"/>
  <c r="U53" i="1" s="1"/>
  <c r="X53" i="1" s="1"/>
  <c r="I53" i="1" s="1"/>
  <c r="L117" i="1"/>
  <c r="U117" i="1" s="1"/>
  <c r="L38" i="1"/>
  <c r="U38" i="1" s="1"/>
  <c r="X38" i="1" s="1"/>
  <c r="I38" i="1" s="1"/>
  <c r="L102" i="1"/>
  <c r="U102" i="1" s="1"/>
  <c r="L166" i="1"/>
  <c r="U166" i="1" s="1"/>
  <c r="X166" i="1" s="1"/>
  <c r="I166" i="1" s="1"/>
  <c r="X77" i="1" l="1"/>
  <c r="I77" i="1" s="1"/>
  <c r="X98" i="1"/>
  <c r="I98" i="1" s="1"/>
  <c r="X15" i="1"/>
  <c r="I15" i="1" s="1"/>
  <c r="X78" i="1"/>
  <c r="I78" i="1" s="1"/>
  <c r="X21" i="1"/>
  <c r="I21" i="1" s="1"/>
  <c r="X162" i="1"/>
  <c r="I162" i="1" s="1"/>
  <c r="X29" i="1"/>
  <c r="I29" i="1" s="1"/>
  <c r="X174" i="1"/>
  <c r="I174" i="1" s="1"/>
  <c r="X16" i="1"/>
  <c r="I16" i="1" s="1"/>
  <c r="X126" i="1"/>
  <c r="I126" i="1" s="1"/>
  <c r="X158" i="1"/>
  <c r="I158" i="1" s="1"/>
  <c r="X64" i="1"/>
  <c r="I64" i="1" s="1"/>
  <c r="X17" i="1"/>
  <c r="I17" i="1" s="1"/>
  <c r="X148" i="1"/>
  <c r="I148" i="1" s="1"/>
  <c r="X170" i="1"/>
  <c r="I170" i="1" s="1"/>
  <c r="X172" i="1"/>
  <c r="I172" i="1" s="1"/>
  <c r="X127" i="1"/>
  <c r="I127" i="1" s="1"/>
  <c r="X84" i="1"/>
  <c r="I84" i="1" s="1"/>
  <c r="X138" i="1"/>
  <c r="I138" i="1" s="1"/>
  <c r="X105" i="1"/>
  <c r="I105" i="1" s="1"/>
  <c r="X155" i="1"/>
  <c r="I155" i="1" s="1"/>
  <c r="X119" i="1"/>
  <c r="I119" i="1" s="1"/>
  <c r="X122" i="1"/>
  <c r="I122" i="1" s="1"/>
  <c r="X124" i="1"/>
  <c r="I124" i="1" s="1"/>
  <c r="X132" i="1"/>
  <c r="I132" i="1" s="1"/>
  <c r="X157" i="1"/>
  <c r="I157" i="1" s="1"/>
  <c r="X102" i="1"/>
  <c r="I102" i="1" s="1"/>
  <c r="X36" i="1"/>
  <c r="I36" i="1" s="1"/>
  <c r="X111" i="1"/>
  <c r="I111" i="1" s="1"/>
  <c r="X82" i="1"/>
  <c r="I82" i="1" s="1"/>
  <c r="X176" i="1"/>
  <c r="I176" i="1" s="1"/>
  <c r="X95" i="1"/>
  <c r="I95" i="1" s="1"/>
  <c r="X114" i="1"/>
  <c r="I114" i="1" s="1"/>
  <c r="X20" i="1"/>
  <c r="I20" i="1" s="1"/>
  <c r="X107" i="1"/>
  <c r="I107" i="1" s="1"/>
  <c r="X106" i="1"/>
  <c r="I106" i="1" s="1"/>
  <c r="X87" i="1"/>
  <c r="I87" i="1" s="1"/>
  <c r="X63" i="1"/>
  <c r="I63" i="1" s="1"/>
  <c r="X168" i="1"/>
  <c r="I168" i="1" s="1"/>
  <c r="X76" i="1"/>
  <c r="I76" i="1" s="1"/>
  <c r="X117" i="1"/>
  <c r="I117" i="1" s="1"/>
  <c r="X96" i="1"/>
  <c r="I96" i="1" s="1"/>
  <c r="X31" i="1"/>
  <c r="I31" i="1" s="1"/>
  <c r="X143" i="1"/>
  <c r="I143" i="1" s="1"/>
  <c r="X43" i="1"/>
  <c r="I43" i="1" s="1"/>
  <c r="X37" i="1"/>
  <c r="I37" i="1" s="1"/>
  <c r="X4" i="1"/>
  <c r="I4" i="1" s="1"/>
  <c r="X129" i="1"/>
  <c r="I129" i="1" s="1"/>
  <c r="X125" i="1"/>
  <c r="I125" i="1" s="1"/>
  <c r="X128" i="1"/>
  <c r="I128" i="1" s="1"/>
  <c r="X104" i="1"/>
  <c r="I104" i="1" s="1"/>
  <c r="X13" i="1"/>
  <c r="I13" i="1" s="1"/>
  <c r="X54" i="1"/>
  <c r="I54" i="1" s="1"/>
  <c r="X92" i="1"/>
  <c r="I92" i="1" s="1"/>
  <c r="X22" i="1"/>
  <c r="I22" i="1" s="1"/>
  <c r="X46" i="1"/>
  <c r="I46" i="1" s="1"/>
  <c r="X156" i="1"/>
  <c r="I156" i="1" s="1"/>
  <c r="X140" i="1"/>
  <c r="I140" i="1" s="1"/>
  <c r="X60" i="1"/>
  <c r="I60" i="1" s="1"/>
  <c r="X91" i="1"/>
  <c r="I91" i="1" s="1"/>
  <c r="X62" i="1"/>
  <c r="I62" i="1" s="1"/>
  <c r="X23" i="1"/>
  <c r="I23" i="1" s="1"/>
  <c r="X50" i="1"/>
  <c r="I50" i="1" s="1"/>
  <c r="X47" i="1"/>
  <c r="I47" i="1" s="1"/>
  <c r="X74" i="1"/>
  <c r="I74" i="1" s="1"/>
  <c r="X130" i="1"/>
  <c r="I130" i="1" s="1"/>
  <c r="X136" i="1"/>
  <c r="I136" i="1" s="1"/>
  <c r="X133" i="1"/>
  <c r="I133" i="1" s="1"/>
  <c r="X66" i="1"/>
  <c r="I66" i="1" s="1"/>
  <c r="X26" i="1"/>
  <c r="I26" i="1" s="1"/>
  <c r="X7" i="1"/>
  <c r="I7" i="1" s="1"/>
  <c r="X149" i="1"/>
  <c r="I149" i="1" s="1"/>
  <c r="X70" i="1"/>
  <c r="I70" i="1" s="1"/>
  <c r="X109" i="1"/>
  <c r="I109" i="1" s="1"/>
  <c r="X10" i="1"/>
  <c r="I10" i="1" s="1"/>
  <c r="X88" i="1"/>
  <c r="I88" i="1" s="1"/>
  <c r="X65" i="1"/>
  <c r="I65" i="1" s="1"/>
  <c r="X118" i="1"/>
  <c r="I118" i="1" s="1"/>
  <c r="X108" i="1"/>
  <c r="I108" i="1" s="1"/>
  <c r="X72" i="1"/>
  <c r="I72" i="1" s="1"/>
  <c r="X93" i="1"/>
  <c r="I93" i="1" s="1"/>
  <c r="X164" i="1"/>
  <c r="I164" i="1" s="1"/>
  <c r="X146" i="1"/>
  <c r="I146" i="1" s="1"/>
  <c r="X42" i="1"/>
  <c r="I42" i="1" s="1"/>
  <c r="X165" i="1"/>
  <c r="I165" i="1" s="1"/>
  <c r="X85" i="1"/>
  <c r="I85" i="1" s="1"/>
  <c r="X6" i="1"/>
  <c r="I6" i="1" s="1"/>
  <c r="X61" i="1"/>
  <c r="I61" i="1" s="1"/>
  <c r="X69" i="1"/>
  <c r="I69" i="1" s="1"/>
  <c r="X44" i="1"/>
  <c r="I44" i="1" s="1"/>
  <c r="X56" i="1"/>
  <c r="I56" i="1" s="1"/>
  <c r="X161" i="1"/>
  <c r="I161" i="1" s="1"/>
  <c r="X145" i="1"/>
  <c r="I1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<sst xmlns="http://schemas.openxmlformats.org/spreadsheetml/2006/main" count="1135" uniqueCount="97">
  <si>
    <t>StayFromWeekDay</t>
  </si>
  <si>
    <t>Term</t>
  </si>
  <si>
    <t>Device</t>
  </si>
  <si>
    <t>Monday</t>
  </si>
  <si>
    <t>off</t>
  </si>
  <si>
    <t>BlackBerryZ30</t>
  </si>
  <si>
    <t>on</t>
  </si>
  <si>
    <t>BlackBerryPlayBook</t>
  </si>
  <si>
    <t>Tuesday</t>
  </si>
  <si>
    <t>KindleFireHDX</t>
  </si>
  <si>
    <t>Wednesday</t>
  </si>
  <si>
    <t>LaptopHiDPI</t>
  </si>
  <si>
    <t>Thursday</t>
  </si>
  <si>
    <t>Laptoptouch</t>
  </si>
  <si>
    <t>Friday</t>
  </si>
  <si>
    <t>MicrosoftLumia950</t>
  </si>
  <si>
    <t>Saturday</t>
  </si>
  <si>
    <t>MotoG4</t>
  </si>
  <si>
    <t>Sunday</t>
  </si>
  <si>
    <t>NokiaN9</t>
  </si>
  <si>
    <t>GalaxyS5</t>
  </si>
  <si>
    <t>iPad</t>
  </si>
  <si>
    <t>iPad_PRO</t>
  </si>
  <si>
    <t>iPad_Mini</t>
  </si>
  <si>
    <t>iPhone_5</t>
  </si>
  <si>
    <t>iPhone_678</t>
  </si>
  <si>
    <t>iPhone_678_PLUS</t>
  </si>
  <si>
    <t>iPhone_X</t>
  </si>
  <si>
    <t>Pixel2</t>
  </si>
  <si>
    <t>Pixel2_XL</t>
  </si>
  <si>
    <t>Nexus4</t>
  </si>
  <si>
    <t>Nexus5</t>
  </si>
  <si>
    <t>Nexus5X</t>
  </si>
  <si>
    <t>Nexus6</t>
  </si>
  <si>
    <t>Nexus6P</t>
  </si>
  <si>
    <t>Nexus7</t>
  </si>
  <si>
    <t>Nexus10</t>
  </si>
  <si>
    <t>Saturday</t>
    <phoneticPr fontId="18"/>
  </si>
  <si>
    <t>Weekday</t>
  </si>
  <si>
    <t>WeekEnd</t>
    <phoneticPr fontId="18"/>
  </si>
  <si>
    <t>連泊数</t>
    <rPh sb="0" eb="2">
      <t>レンパク</t>
    </rPh>
    <rPh sb="2" eb="3">
      <t>スウ</t>
    </rPh>
    <phoneticPr fontId="18"/>
  </si>
  <si>
    <t>宿泊人数</t>
    <rPh sb="0" eb="2">
      <t>シュクハク</t>
    </rPh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</si>
  <si>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</si>
  <si>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</si>
  <si>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</si>
  <si>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</si>
  <si>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</si>
  <si>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</si>
  <si>
    <t>WeekEndBill</t>
    <phoneticPr fontId="18"/>
  </si>
  <si>
    <t>OptionBill</t>
    <phoneticPr fontId="18"/>
  </si>
  <si>
    <t>TotalBill</t>
    <phoneticPr fontId="18"/>
  </si>
  <si>
    <t>Monday</t>
    <phoneticPr fontId="18"/>
  </si>
  <si>
    <t>Tuesday</t>
    <phoneticPr fontId="18"/>
  </si>
  <si>
    <t>Wednesday</t>
    <phoneticPr fontId="18"/>
  </si>
  <si>
    <t>Thursday</t>
    <phoneticPr fontId="18"/>
  </si>
  <si>
    <t>Friday</t>
    <phoneticPr fontId="18"/>
  </si>
  <si>
    <t>Sunday</t>
    <phoneticPr fontId="18"/>
  </si>
  <si>
    <t>宿泊初日</t>
    <phoneticPr fontId="18"/>
  </si>
  <si>
    <t>連泊数</t>
    <phoneticPr fontId="18"/>
  </si>
  <si>
    <t>宿泊人数</t>
    <phoneticPr fontId="18"/>
  </si>
  <si>
    <t>朝食</t>
    <phoneticPr fontId="18"/>
  </si>
  <si>
    <t>昼からチェックインプラン</t>
    <phoneticPr fontId="18"/>
  </si>
  <si>
    <t>お得な観光プラン</t>
    <phoneticPr fontId="18"/>
  </si>
  <si>
    <t>氏名</t>
    <rPh sb="0" eb="2">
      <t>シメイ</t>
    </rPh>
    <phoneticPr fontId="18"/>
  </si>
  <si>
    <t>合計金額</t>
    <rPh sb="0" eb="2">
      <t>ゴウケイ</t>
    </rPh>
    <rPh sb="2" eb="4">
      <t>キンガク</t>
    </rPh>
    <phoneticPr fontId="18"/>
  </si>
  <si>
    <t>武田晴信</t>
    <rPh sb="0" eb="2">
      <t>タケダ</t>
    </rPh>
    <rPh sb="2" eb="4">
      <t>ハルノブ</t>
    </rPh>
    <phoneticPr fontId="18"/>
  </si>
  <si>
    <t>真田昌虎</t>
    <phoneticPr fontId="18"/>
  </si>
  <si>
    <t>山本寛太</t>
    <phoneticPr fontId="18"/>
  </si>
  <si>
    <t>上杉景虎</t>
    <phoneticPr fontId="18"/>
  </si>
  <si>
    <t>直江愛子</t>
    <phoneticPr fontId="18"/>
  </si>
  <si>
    <t>武田信子</t>
    <rPh sb="0" eb="4">
      <t>タケダノブコ</t>
    </rPh>
    <phoneticPr fontId="18"/>
  </si>
  <si>
    <t>柿崎家時</t>
    <phoneticPr fontId="18"/>
  </si>
  <si>
    <t>TC001</t>
    <phoneticPr fontId="18"/>
  </si>
  <si>
    <t>TC002</t>
    <phoneticPr fontId="18"/>
  </si>
  <si>
    <t>TC003</t>
    <phoneticPr fontId="18"/>
  </si>
  <si>
    <t>TC004</t>
    <phoneticPr fontId="18"/>
  </si>
  <si>
    <t>TC005</t>
    <phoneticPr fontId="18"/>
  </si>
  <si>
    <t>TC006</t>
    <phoneticPr fontId="18"/>
  </si>
  <si>
    <t>TC007</t>
    <phoneticPr fontId="18"/>
  </si>
  <si>
    <t>TC008</t>
    <phoneticPr fontId="18"/>
  </si>
  <si>
    <t>TC009</t>
    <phoneticPr fontId="18"/>
  </si>
  <si>
    <t>TC010</t>
    <phoneticPr fontId="18"/>
  </si>
  <si>
    <t>TC011</t>
    <phoneticPr fontId="18"/>
  </si>
  <si>
    <t>TC012</t>
    <phoneticPr fontId="18"/>
  </si>
  <si>
    <t>TC013</t>
    <phoneticPr fontId="18"/>
  </si>
  <si>
    <t>TC014</t>
    <phoneticPr fontId="18"/>
  </si>
  <si>
    <t>TC015</t>
    <phoneticPr fontId="18"/>
  </si>
  <si>
    <t>TC016</t>
    <phoneticPr fontId="18"/>
  </si>
  <si>
    <t>TC017</t>
    <phoneticPr fontId="18"/>
  </si>
  <si>
    <t>TC018</t>
    <phoneticPr fontId="18"/>
  </si>
  <si>
    <t>TC019</t>
    <phoneticPr fontId="18"/>
  </si>
  <si>
    <t>TC020</t>
    <phoneticPr fontId="18"/>
  </si>
  <si>
    <t>TC021</t>
    <phoneticPr fontId="18"/>
  </si>
  <si>
    <t>TC022</t>
    <phoneticPr fontId="18"/>
  </si>
  <si>
    <t>TC023</t>
    <phoneticPr fontId="18"/>
  </si>
  <si>
    <t>TC024</t>
    <phoneticPr fontId="18"/>
  </si>
  <si>
    <t>TC025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</si>
</sst>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abSelected="1" topLeftCell="D162" zoomScale="80" zoomScaleNormal="80" workbookViewId="0">
      <selection activeCell="X162" sqref="X162"/>
    </sheetView>
  </sheetViews>
  <sheetFormatPr defaultRowHeight="18" x14ac:dyDescent="0.45"/>
  <cols>
    <col min="2" max="2" width="17.8984375" bestFit="1" customWidth="1"/>
    <col min="3" max="3" width="7.09765625" bestFit="1" customWidth="1"/>
    <col min="4" max="4" width="9" bestFit="1" customWidth="1"/>
    <col min="5" max="5" width="5.19921875" bestFit="1" customWidth="1"/>
    <col min="6" max="6" width="25.5" bestFit="1" customWidth="1"/>
    <col min="7" max="7" width="17.19921875" bestFit="1" customWidth="1"/>
    <col min="8" max="9" width="11.296875" customWidth="1"/>
    <col min="10" max="10" width="19" bestFit="1" customWidth="1"/>
    <col min="21" max="21" width="12.19921875" bestFit="1" customWidth="1"/>
    <col min="22" max="22" width="12.59765625" bestFit="1" customWidth="1"/>
    <col min="23" max="23" width="10" bestFit="1" customWidth="1"/>
  </cols>
  <sheetData>
    <row r="1" spans="1:24" ht="18.600000000000001" thickBot="1" x14ac:dyDescent="0.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2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  <row r="2" spans="1:24" x14ac:dyDescent="0.45">
      <c r="A2" t="s">
        <v>72</v>
      </c>
      <c r="B2" s="1" t="s">
        <v>3</v>
      </c>
      <c r="C2" s="2">
        <v>2</v>
      </c>
      <c r="D2" s="2">
        <v>2</v>
      </c>
      <c r="E2" s="2" t="s">
        <v>6</v>
      </c>
      <c r="F2" s="2" t="s">
        <v>6</v>
      </c>
      <c r="G2" s="2" t="s">
        <v>6</v>
      </c>
      <c r="H2" s="2" t="s">
        <v>65</v>
      </c>
      <c r="I2" s="2">
        <f>X2</f>
        <v>36000</v>
      </c>
      <c r="J2" s="3" t="s">
        <v>7</v>
      </c>
      <c r="L2">
        <f>N2-M2</f>
        <v>2</v>
      </c>
      <c r="M2" cm="1">
        <f t="array" ref="M2">INDEX(WeekEndTable!$C$1:$C$36,SUMPRODUCT((WeekEndTable!$A$1:$A$36=B2)*(WeekEndTable!$B$1:$B$36=C2),ROW(WeekEndTable!$C$1:$C$36)))</f>
        <v>0</v>
      </c>
      <c r="N2">
        <f>C2</f>
        <v>2</v>
      </c>
      <c r="O2">
        <f>D2</f>
        <v>2</v>
      </c>
      <c r="P2">
        <f>IF(E2="on",1,0)</f>
        <v>1</v>
      </c>
      <c r="Q2">
        <f>IF(F2="on",1,0)</f>
        <v>1</v>
      </c>
      <c r="R2">
        <f>IF(G2="on",1,0)</f>
        <v>1</v>
      </c>
      <c r="S2">
        <v>7000</v>
      </c>
      <c r="T2">
        <f>S2*1.25</f>
        <v>8750</v>
      </c>
      <c r="U2">
        <f>S2*L2*O2</f>
        <v>28000</v>
      </c>
      <c r="V2">
        <f>T2*M2*O2</f>
        <v>0</v>
      </c>
      <c r="W2">
        <f>1000*N2*O2*P2+1000*O2*Q2+1000*O2*R2</f>
        <v>8000</v>
      </c>
      <c r="X2">
        <f>U2+V2+W2</f>
        <v>36000</v>
      </c>
    </row>
    <row r="3" spans="1:24" x14ac:dyDescent="0.45">
      <c r="B3" s="4" t="s">
        <v>8</v>
      </c>
      <c r="C3" s="5">
        <v>3</v>
      </c>
      <c r="D3" s="5">
        <v>8</v>
      </c>
      <c r="E3" s="5" t="s">
        <v>4</v>
      </c>
      <c r="F3" s="5" t="s">
        <v>6</v>
      </c>
      <c r="G3" s="5" t="s">
        <v>6</v>
      </c>
      <c r="H3" s="5" t="s">
        <v>66</v>
      </c>
      <c r="I3" s="5">
        <f t="shared" ref="I3:I66" si="0">X3</f>
        <v>184000</v>
      </c>
      <c r="J3" s="6" t="s">
        <v>7</v>
      </c>
      <c r="L3">
        <f t="shared" ref="L3:L66" si="1">N3-M3</f>
        <v>3</v>
      </c>
      <c r="M3" cm="1">
        <f t="array" ref="M3">INDEX(WeekEndTable!$C$1:$C$36,SUMPRODUCT((WeekEndTable!$A$1:$A$36=B3)*(WeekEndTable!$B$1:$B$36=C3),ROW(WeekEndTable!$C$1:$C$36)))</f>
        <v>0</v>
      </c>
      <c r="N3">
        <f t="shared" ref="N3:N66" si="2">C3</f>
        <v>3</v>
      </c>
      <c r="O3">
        <f t="shared" ref="O3:O66" si="3">D3</f>
        <v>8</v>
      </c>
      <c r="P3">
        <f t="shared" ref="P3:P66" si="4">IF(E3="on",1,0)</f>
        <v>0</v>
      </c>
      <c r="Q3">
        <f t="shared" ref="Q3:Q66" si="5">IF(F3="on",1,0)</f>
        <v>1</v>
      </c>
      <c r="R3">
        <f t="shared" ref="R3:R66" si="6">IF(G3="on",1,0)</f>
        <v>1</v>
      </c>
      <c r="S3">
        <v>7000</v>
      </c>
      <c r="T3">
        <f t="shared" ref="T3:T66" si="7">S3*1.25</f>
        <v>8750</v>
      </c>
      <c r="U3">
        <f>S3*L3*O3</f>
        <v>168000</v>
      </c>
      <c r="V3">
        <f>T3*M3*O3</f>
        <v>0</v>
      </c>
      <c r="W3">
        <f t="shared" ref="W3:W66" si="8">1000*N3*O3*P3+1000*O3*Q3+1000*O3*R3</f>
        <v>16000</v>
      </c>
      <c r="X3">
        <f t="shared" ref="X3:X66" si="9">U3+V3+W3</f>
        <v>184000</v>
      </c>
    </row>
    <row r="4" spans="1:24" x14ac:dyDescent="0.45">
      <c r="B4" s="4" t="s">
        <v>10</v>
      </c>
      <c r="C4" s="5">
        <v>1</v>
      </c>
      <c r="D4" s="5">
        <v>9</v>
      </c>
      <c r="E4" s="5" t="s">
        <v>4</v>
      </c>
      <c r="F4" s="5" t="s">
        <v>4</v>
      </c>
      <c r="G4" s="5" t="s">
        <v>6</v>
      </c>
      <c r="H4" s="5" t="s">
        <v>67</v>
      </c>
      <c r="I4" s="5">
        <f t="shared" si="0"/>
        <v>72000</v>
      </c>
      <c r="J4" s="6" t="s">
        <v>7</v>
      </c>
      <c r="L4">
        <f t="shared" si="1"/>
        <v>1</v>
      </c>
      <c r="M4" cm="1">
        <f t="array" ref="M4">INDEX(WeekEndTable!$C$1:$C$36,SUMPRODUCT((WeekEndTable!$A$1:$A$36=B4)*(WeekEndTable!$B$1:$B$36=C4),ROW(WeekEndTable!$C$1:$C$36)))</f>
        <v>0</v>
      </c>
      <c r="N4">
        <f t="shared" si="2"/>
        <v>1</v>
      </c>
      <c r="O4">
        <f t="shared" si="3"/>
        <v>9</v>
      </c>
      <c r="P4">
        <f t="shared" si="4"/>
        <v>0</v>
      </c>
      <c r="Q4">
        <f t="shared" si="5"/>
        <v>0</v>
      </c>
      <c r="R4">
        <f t="shared" si="6"/>
        <v>1</v>
      </c>
      <c r="S4">
        <v>7000</v>
      </c>
      <c r="T4">
        <f t="shared" si="7"/>
        <v>8750</v>
      </c>
      <c r="U4">
        <f t="shared" ref="U3:U66" si="10">S4*L4*O4</f>
        <v>63000</v>
      </c>
      <c r="V4">
        <f t="shared" ref="V3:V66" si="11">T4*M4*O4</f>
        <v>0</v>
      </c>
      <c r="W4">
        <f t="shared" si="8"/>
        <v>9000</v>
      </c>
      <c r="X4">
        <f t="shared" si="9"/>
        <v>72000</v>
      </c>
    </row>
    <row r="5" spans="1:24" x14ac:dyDescent="0.45">
      <c r="B5" s="4" t="s">
        <v>12</v>
      </c>
      <c r="C5" s="5">
        <v>9</v>
      </c>
      <c r="D5" s="5">
        <v>1</v>
      </c>
      <c r="E5" s="5" t="s">
        <v>4</v>
      </c>
      <c r="F5" s="5" t="s">
        <v>6</v>
      </c>
      <c r="G5" s="5" t="s">
        <v>6</v>
      </c>
      <c r="H5" s="5" t="s">
        <v>68</v>
      </c>
      <c r="I5" s="5">
        <f t="shared" si="0"/>
        <v>68500</v>
      </c>
      <c r="J5" s="6" t="s">
        <v>7</v>
      </c>
      <c r="L5">
        <f t="shared" si="1"/>
        <v>7</v>
      </c>
      <c r="M5" cm="1">
        <f t="array" ref="M5">INDEX(WeekEndTable!$C$1:$C$36,SUMPRODUCT((WeekEndTable!$A$1:$A$36=B5)*(WeekEndTable!$B$1:$B$36=C5),ROW(WeekEndTable!$C$1:$C$36)))</f>
        <v>2</v>
      </c>
      <c r="N5">
        <f t="shared" si="2"/>
        <v>9</v>
      </c>
      <c r="O5">
        <f t="shared" si="3"/>
        <v>1</v>
      </c>
      <c r="P5">
        <f t="shared" si="4"/>
        <v>0</v>
      </c>
      <c r="Q5">
        <f t="shared" si="5"/>
        <v>1</v>
      </c>
      <c r="R5">
        <f t="shared" si="6"/>
        <v>1</v>
      </c>
      <c r="S5">
        <v>7000</v>
      </c>
      <c r="T5">
        <f t="shared" si="7"/>
        <v>8750</v>
      </c>
      <c r="U5">
        <f t="shared" si="10"/>
        <v>49000</v>
      </c>
      <c r="V5">
        <f t="shared" si="11"/>
        <v>17500</v>
      </c>
      <c r="W5">
        <f t="shared" si="8"/>
        <v>2000</v>
      </c>
      <c r="X5">
        <f t="shared" si="9"/>
        <v>68500</v>
      </c>
    </row>
    <row r="6" spans="1:24" x14ac:dyDescent="0.45">
      <c r="B6" s="4" t="s">
        <v>14</v>
      </c>
      <c r="C6" s="5">
        <v>9</v>
      </c>
      <c r="D6" s="5">
        <v>9</v>
      </c>
      <c r="E6" s="5" t="s">
        <v>4</v>
      </c>
      <c r="F6" s="5" t="s">
        <v>4</v>
      </c>
      <c r="G6" s="5" t="s">
        <v>4</v>
      </c>
      <c r="H6" s="5" t="s">
        <v>69</v>
      </c>
      <c r="I6" s="5">
        <f t="shared" si="0"/>
        <v>614250</v>
      </c>
      <c r="J6" s="6" t="s">
        <v>7</v>
      </c>
      <c r="L6">
        <f t="shared" si="1"/>
        <v>6</v>
      </c>
      <c r="M6" cm="1">
        <f t="array" ref="M6">INDEX(WeekEndTable!$C$1:$C$36,SUMPRODUCT((WeekEndTable!$A$1:$A$36=B6)*(WeekEndTable!$B$1:$B$36=C6),ROW(WeekEndTable!$C$1:$C$36)))</f>
        <v>3</v>
      </c>
      <c r="N6">
        <f t="shared" si="2"/>
        <v>9</v>
      </c>
      <c r="O6">
        <f t="shared" si="3"/>
        <v>9</v>
      </c>
      <c r="P6">
        <f t="shared" si="4"/>
        <v>0</v>
      </c>
      <c r="Q6">
        <f t="shared" si="5"/>
        <v>0</v>
      </c>
      <c r="R6">
        <f t="shared" si="6"/>
        <v>0</v>
      </c>
      <c r="S6">
        <v>7000</v>
      </c>
      <c r="T6">
        <f t="shared" si="7"/>
        <v>8750</v>
      </c>
      <c r="U6">
        <f t="shared" si="10"/>
        <v>378000</v>
      </c>
      <c r="V6">
        <f t="shared" si="11"/>
        <v>236250</v>
      </c>
      <c r="W6">
        <f t="shared" si="8"/>
        <v>0</v>
      </c>
      <c r="X6">
        <f t="shared" si="9"/>
        <v>614250</v>
      </c>
    </row>
    <row r="7" spans="1:24" x14ac:dyDescent="0.45">
      <c r="B7" s="4" t="s">
        <v>16</v>
      </c>
      <c r="C7" s="5">
        <v>9</v>
      </c>
      <c r="D7" s="5">
        <v>1</v>
      </c>
      <c r="E7" s="5" t="s">
        <v>6</v>
      </c>
      <c r="F7" s="5" t="s">
        <v>4</v>
      </c>
      <c r="G7" s="5" t="s">
        <v>4</v>
      </c>
      <c r="H7" s="5" t="s">
        <v>70</v>
      </c>
      <c r="I7" s="5">
        <f t="shared" si="0"/>
        <v>79000</v>
      </c>
      <c r="J7" s="6" t="s">
        <v>7</v>
      </c>
      <c r="L7">
        <f t="shared" si="1"/>
        <v>5</v>
      </c>
      <c r="M7" cm="1">
        <f t="array" ref="M7">INDEX(WeekEndTable!$C$1:$C$36,SUMPRODUCT((WeekEndTable!$A$1:$A$36=B7)*(WeekEndTable!$B$1:$B$36=C7),ROW(WeekEndTable!$C$1:$C$36)))</f>
        <v>4</v>
      </c>
      <c r="N7">
        <f t="shared" si="2"/>
        <v>9</v>
      </c>
      <c r="O7">
        <f t="shared" si="3"/>
        <v>1</v>
      </c>
      <c r="P7">
        <f t="shared" si="4"/>
        <v>1</v>
      </c>
      <c r="Q7">
        <f t="shared" si="5"/>
        <v>0</v>
      </c>
      <c r="R7">
        <f t="shared" si="6"/>
        <v>0</v>
      </c>
      <c r="S7">
        <v>7000</v>
      </c>
      <c r="T7">
        <f t="shared" si="7"/>
        <v>8750</v>
      </c>
      <c r="U7">
        <f t="shared" si="10"/>
        <v>35000</v>
      </c>
      <c r="V7">
        <f t="shared" si="11"/>
        <v>35000</v>
      </c>
      <c r="W7">
        <f t="shared" si="8"/>
        <v>9000</v>
      </c>
      <c r="X7">
        <f t="shared" si="9"/>
        <v>79000</v>
      </c>
    </row>
    <row r="8" spans="1:24" ht="18.600000000000001" thickBot="1" x14ac:dyDescent="0.5">
      <c r="B8" s="7" t="s">
        <v>18</v>
      </c>
      <c r="C8" s="8">
        <v>5</v>
      </c>
      <c r="D8" s="8">
        <v>1</v>
      </c>
      <c r="E8" s="8" t="s">
        <v>4</v>
      </c>
      <c r="F8" s="8" t="s">
        <v>6</v>
      </c>
      <c r="G8" s="8" t="s">
        <v>6</v>
      </c>
      <c r="H8" s="8" t="s">
        <v>71</v>
      </c>
      <c r="I8" s="8">
        <f t="shared" si="0"/>
        <v>38750</v>
      </c>
      <c r="J8" s="9" t="s">
        <v>7</v>
      </c>
      <c r="L8">
        <f t="shared" si="1"/>
        <v>4</v>
      </c>
      <c r="M8" cm="1">
        <f t="array" ref="M8">INDEX(WeekEndTable!$C$1:$C$36,SUMPRODUCT((WeekEndTable!$A$1:$A$36=B8)*(WeekEndTable!$B$1:$B$36=C8),ROW(WeekEndTable!$C$1:$C$36)))</f>
        <v>1</v>
      </c>
      <c r="N8">
        <f t="shared" si="2"/>
        <v>5</v>
      </c>
      <c r="O8">
        <f t="shared" si="3"/>
        <v>1</v>
      </c>
      <c r="P8">
        <f t="shared" si="4"/>
        <v>0</v>
      </c>
      <c r="Q8">
        <f t="shared" si="5"/>
        <v>1</v>
      </c>
      <c r="R8">
        <f t="shared" si="6"/>
        <v>1</v>
      </c>
      <c r="S8">
        <v>7000</v>
      </c>
      <c r="T8">
        <f t="shared" si="7"/>
        <v>8750</v>
      </c>
      <c r="U8">
        <f t="shared" si="10"/>
        <v>28000</v>
      </c>
      <c r="V8">
        <f t="shared" si="11"/>
        <v>8750</v>
      </c>
      <c r="W8">
        <f t="shared" si="8"/>
        <v>2000</v>
      </c>
      <c r="X8">
        <f t="shared" si="9"/>
        <v>38750</v>
      </c>
    </row>
    <row r="9" spans="1:24" x14ac:dyDescent="0.45">
      <c r="A9" t="s">
        <v>73</v>
      </c>
      <c r="B9" s="1" t="s">
        <v>3</v>
      </c>
      <c r="C9" s="2">
        <v>1</v>
      </c>
      <c r="D9" s="2">
        <v>1</v>
      </c>
      <c r="E9" s="2" t="s">
        <v>4</v>
      </c>
      <c r="F9" s="2" t="s">
        <v>4</v>
      </c>
      <c r="G9" s="2" t="s">
        <v>4</v>
      </c>
      <c r="H9" s="2" t="s">
        <v>65</v>
      </c>
      <c r="I9" s="2">
        <f t="shared" si="0"/>
        <v>7000</v>
      </c>
      <c r="J9" s="3" t="s">
        <v>5</v>
      </c>
      <c r="L9">
        <f t="shared" si="1"/>
        <v>1</v>
      </c>
      <c r="M9" cm="1">
        <f t="array" ref="M9">INDEX(WeekEndTable!$C$1:$C$36,SUMPRODUCT((WeekEndTable!$A$1:$A$36=B9)*(WeekEndTable!$B$1:$B$36=C9),ROW(WeekEndTable!$C$1:$C$36)))</f>
        <v>0</v>
      </c>
      <c r="N9">
        <f t="shared" si="2"/>
        <v>1</v>
      </c>
      <c r="O9">
        <f t="shared" si="3"/>
        <v>1</v>
      </c>
      <c r="P9">
        <f t="shared" si="4"/>
        <v>0</v>
      </c>
      <c r="Q9">
        <f t="shared" si="5"/>
        <v>0</v>
      </c>
      <c r="R9">
        <f t="shared" si="6"/>
        <v>0</v>
      </c>
      <c r="S9">
        <v>7000</v>
      </c>
      <c r="T9">
        <f t="shared" si="7"/>
        <v>8750</v>
      </c>
      <c r="U9">
        <f t="shared" si="10"/>
        <v>7000</v>
      </c>
      <c r="V9">
        <f t="shared" si="11"/>
        <v>0</v>
      </c>
      <c r="W9">
        <f t="shared" si="8"/>
        <v>0</v>
      </c>
      <c r="X9">
        <f t="shared" si="9"/>
        <v>7000</v>
      </c>
    </row>
    <row r="10" spans="1:24" x14ac:dyDescent="0.45">
      <c r="B10" s="4" t="s">
        <v>8</v>
      </c>
      <c r="C10" s="5">
        <v>5</v>
      </c>
      <c r="D10" s="5">
        <v>9</v>
      </c>
      <c r="E10" s="5" t="s">
        <v>4</v>
      </c>
      <c r="F10" s="5" t="s">
        <v>6</v>
      </c>
      <c r="G10" s="5" t="s">
        <v>6</v>
      </c>
      <c r="H10" s="5" t="s">
        <v>66</v>
      </c>
      <c r="I10" s="5">
        <f t="shared" si="0"/>
        <v>348750</v>
      </c>
      <c r="J10" s="6" t="s">
        <v>5</v>
      </c>
      <c r="L10">
        <f t="shared" si="1"/>
        <v>4</v>
      </c>
      <c r="M10" cm="1">
        <f t="array" ref="M10">INDEX(WeekEndTable!$C$1:$C$36,SUMPRODUCT((WeekEndTable!$A$1:$A$36=B10)*(WeekEndTable!$B$1:$B$36=C10),ROW(WeekEndTable!$C$1:$C$36)))</f>
        <v>1</v>
      </c>
      <c r="N10">
        <f t="shared" si="2"/>
        <v>5</v>
      </c>
      <c r="O10">
        <f t="shared" si="3"/>
        <v>9</v>
      </c>
      <c r="P10">
        <f t="shared" si="4"/>
        <v>0</v>
      </c>
      <c r="Q10">
        <f t="shared" si="5"/>
        <v>1</v>
      </c>
      <c r="R10">
        <f t="shared" si="6"/>
        <v>1</v>
      </c>
      <c r="S10">
        <v>7000</v>
      </c>
      <c r="T10">
        <f t="shared" si="7"/>
        <v>8750</v>
      </c>
      <c r="U10">
        <f t="shared" si="10"/>
        <v>252000</v>
      </c>
      <c r="V10">
        <f t="shared" si="11"/>
        <v>78750</v>
      </c>
      <c r="W10">
        <f t="shared" si="8"/>
        <v>18000</v>
      </c>
      <c r="X10">
        <f t="shared" si="9"/>
        <v>348750</v>
      </c>
    </row>
    <row r="11" spans="1:24" x14ac:dyDescent="0.45">
      <c r="B11" s="4" t="s">
        <v>10</v>
      </c>
      <c r="C11" s="5">
        <v>9</v>
      </c>
      <c r="D11" s="5">
        <v>8</v>
      </c>
      <c r="E11" s="5" t="s">
        <v>4</v>
      </c>
      <c r="F11" s="5" t="s">
        <v>6</v>
      </c>
      <c r="G11" s="5" t="s">
        <v>6</v>
      </c>
      <c r="H11" s="5" t="s">
        <v>67</v>
      </c>
      <c r="I11" s="5">
        <f t="shared" si="0"/>
        <v>548000</v>
      </c>
      <c r="J11" s="6" t="s">
        <v>5</v>
      </c>
      <c r="L11">
        <f t="shared" si="1"/>
        <v>7</v>
      </c>
      <c r="M11" cm="1">
        <f t="array" ref="M11">INDEX(WeekEndTable!$C$1:$C$36,SUMPRODUCT((WeekEndTable!$A$1:$A$36=B11)*(WeekEndTable!$B$1:$B$36=C11),ROW(WeekEndTable!$C$1:$C$36)))</f>
        <v>2</v>
      </c>
      <c r="N11">
        <f t="shared" si="2"/>
        <v>9</v>
      </c>
      <c r="O11">
        <f t="shared" si="3"/>
        <v>8</v>
      </c>
      <c r="P11">
        <f t="shared" si="4"/>
        <v>0</v>
      </c>
      <c r="Q11">
        <f t="shared" si="5"/>
        <v>1</v>
      </c>
      <c r="R11">
        <f t="shared" si="6"/>
        <v>1</v>
      </c>
      <c r="S11">
        <v>7000</v>
      </c>
      <c r="T11">
        <f t="shared" si="7"/>
        <v>8750</v>
      </c>
      <c r="U11">
        <f t="shared" si="10"/>
        <v>392000</v>
      </c>
      <c r="V11">
        <f t="shared" si="11"/>
        <v>140000</v>
      </c>
      <c r="W11">
        <f t="shared" si="8"/>
        <v>16000</v>
      </c>
      <c r="X11">
        <f t="shared" si="9"/>
        <v>548000</v>
      </c>
    </row>
    <row r="12" spans="1:24" x14ac:dyDescent="0.45">
      <c r="B12" s="4" t="s">
        <v>12</v>
      </c>
      <c r="C12" s="5">
        <v>2</v>
      </c>
      <c r="D12" s="5">
        <v>9</v>
      </c>
      <c r="E12" s="5" t="s">
        <v>6</v>
      </c>
      <c r="F12" s="5" t="s">
        <v>6</v>
      </c>
      <c r="G12" s="5" t="s">
        <v>6</v>
      </c>
      <c r="H12" s="5" t="s">
        <v>68</v>
      </c>
      <c r="I12" s="5">
        <f t="shared" si="0"/>
        <v>162000</v>
      </c>
      <c r="J12" s="6" t="s">
        <v>5</v>
      </c>
      <c r="L12">
        <f t="shared" si="1"/>
        <v>2</v>
      </c>
      <c r="M12" cm="1">
        <f t="array" ref="M12">INDEX(WeekEndTable!$C$1:$C$36,SUMPRODUCT((WeekEndTable!$A$1:$A$36=B12)*(WeekEndTable!$B$1:$B$36=C12),ROW(WeekEndTable!$C$1:$C$36)))</f>
        <v>0</v>
      </c>
      <c r="N12">
        <f t="shared" si="2"/>
        <v>2</v>
      </c>
      <c r="O12">
        <f t="shared" si="3"/>
        <v>9</v>
      </c>
      <c r="P12">
        <f t="shared" si="4"/>
        <v>1</v>
      </c>
      <c r="Q12">
        <f t="shared" si="5"/>
        <v>1</v>
      </c>
      <c r="R12">
        <f t="shared" si="6"/>
        <v>1</v>
      </c>
      <c r="S12">
        <v>7000</v>
      </c>
      <c r="T12">
        <f t="shared" si="7"/>
        <v>8750</v>
      </c>
      <c r="U12">
        <f t="shared" si="10"/>
        <v>126000</v>
      </c>
      <c r="V12">
        <f t="shared" si="11"/>
        <v>0</v>
      </c>
      <c r="W12">
        <f t="shared" si="8"/>
        <v>36000</v>
      </c>
      <c r="X12">
        <f t="shared" si="9"/>
        <v>162000</v>
      </c>
    </row>
    <row r="13" spans="1:24" x14ac:dyDescent="0.45">
      <c r="B13" s="4" t="s">
        <v>14</v>
      </c>
      <c r="C13" s="5">
        <v>5</v>
      </c>
      <c r="D13" s="5">
        <v>2</v>
      </c>
      <c r="E13" s="5" t="s">
        <v>4</v>
      </c>
      <c r="F13" s="5" t="s">
        <v>4</v>
      </c>
      <c r="G13" s="5" t="s">
        <v>4</v>
      </c>
      <c r="H13" s="5" t="s">
        <v>69</v>
      </c>
      <c r="I13" s="5">
        <f t="shared" si="0"/>
        <v>77000</v>
      </c>
      <c r="J13" s="6" t="s">
        <v>5</v>
      </c>
      <c r="L13">
        <f t="shared" si="1"/>
        <v>3</v>
      </c>
      <c r="M13" cm="1">
        <f t="array" ref="M13">INDEX(WeekEndTable!$C$1:$C$36,SUMPRODUCT((WeekEndTable!$A$1:$A$36=B13)*(WeekEndTable!$B$1:$B$36=C13),ROW(WeekEndTable!$C$1:$C$36)))</f>
        <v>2</v>
      </c>
      <c r="N13">
        <f t="shared" si="2"/>
        <v>5</v>
      </c>
      <c r="O13">
        <f t="shared" si="3"/>
        <v>2</v>
      </c>
      <c r="P13">
        <f t="shared" si="4"/>
        <v>0</v>
      </c>
      <c r="Q13">
        <f t="shared" si="5"/>
        <v>0</v>
      </c>
      <c r="R13">
        <f t="shared" si="6"/>
        <v>0</v>
      </c>
      <c r="S13">
        <v>7000</v>
      </c>
      <c r="T13">
        <f t="shared" si="7"/>
        <v>8750</v>
      </c>
      <c r="U13">
        <f t="shared" si="10"/>
        <v>42000</v>
      </c>
      <c r="V13">
        <f t="shared" si="11"/>
        <v>35000</v>
      </c>
      <c r="W13">
        <f t="shared" si="8"/>
        <v>0</v>
      </c>
      <c r="X13">
        <f t="shared" si="9"/>
        <v>77000</v>
      </c>
    </row>
    <row r="14" spans="1:24" x14ac:dyDescent="0.45">
      <c r="B14" s="4" t="s">
        <v>16</v>
      </c>
      <c r="C14" s="5">
        <v>2</v>
      </c>
      <c r="D14" s="5">
        <v>2</v>
      </c>
      <c r="E14" s="5" t="s">
        <v>4</v>
      </c>
      <c r="F14" s="5" t="s">
        <v>6</v>
      </c>
      <c r="G14" s="5" t="s">
        <v>4</v>
      </c>
      <c r="H14" s="5" t="s">
        <v>70</v>
      </c>
      <c r="I14" s="5">
        <f t="shared" si="0"/>
        <v>37000</v>
      </c>
      <c r="J14" s="6" t="s">
        <v>5</v>
      </c>
      <c r="L14">
        <f t="shared" si="1"/>
        <v>0</v>
      </c>
      <c r="M14" cm="1">
        <f t="array" ref="M14">INDEX(WeekEndTable!$C$1:$C$36,SUMPRODUCT((WeekEndTable!$A$1:$A$36=B14)*(WeekEndTable!$B$1:$B$36=C14),ROW(WeekEndTable!$C$1:$C$36)))</f>
        <v>2</v>
      </c>
      <c r="N14">
        <f t="shared" si="2"/>
        <v>2</v>
      </c>
      <c r="O14">
        <f t="shared" si="3"/>
        <v>2</v>
      </c>
      <c r="P14">
        <f t="shared" si="4"/>
        <v>0</v>
      </c>
      <c r="Q14">
        <f t="shared" si="5"/>
        <v>1</v>
      </c>
      <c r="R14">
        <f t="shared" si="6"/>
        <v>0</v>
      </c>
      <c r="S14">
        <v>7000</v>
      </c>
      <c r="T14">
        <f t="shared" si="7"/>
        <v>8750</v>
      </c>
      <c r="U14">
        <f t="shared" si="10"/>
        <v>0</v>
      </c>
      <c r="V14">
        <f t="shared" si="11"/>
        <v>35000</v>
      </c>
      <c r="W14">
        <f t="shared" si="8"/>
        <v>2000</v>
      </c>
      <c r="X14">
        <f t="shared" si="9"/>
        <v>37000</v>
      </c>
    </row>
    <row r="15" spans="1:24" ht="18.600000000000001" thickBot="1" x14ac:dyDescent="0.5">
      <c r="B15" s="7" t="s">
        <v>18</v>
      </c>
      <c r="C15" s="8">
        <v>3</v>
      </c>
      <c r="D15" s="8">
        <v>2</v>
      </c>
      <c r="E15" s="8" t="s">
        <v>6</v>
      </c>
      <c r="F15" s="8" t="s">
        <v>6</v>
      </c>
      <c r="G15" s="8" t="s">
        <v>6</v>
      </c>
      <c r="H15" s="8" t="s">
        <v>71</v>
      </c>
      <c r="I15" s="8">
        <f t="shared" si="0"/>
        <v>55500</v>
      </c>
      <c r="J15" s="9" t="s">
        <v>5</v>
      </c>
      <c r="L15">
        <f t="shared" si="1"/>
        <v>2</v>
      </c>
      <c r="M15" cm="1">
        <f t="array" ref="M15">INDEX(WeekEndTable!$C$1:$C$36,SUMPRODUCT((WeekEndTable!$A$1:$A$36=B15)*(WeekEndTable!$B$1:$B$36=C15),ROW(WeekEndTable!$C$1:$C$36)))</f>
        <v>1</v>
      </c>
      <c r="N15">
        <f t="shared" si="2"/>
        <v>3</v>
      </c>
      <c r="O15">
        <f t="shared" si="3"/>
        <v>2</v>
      </c>
      <c r="P15">
        <f t="shared" si="4"/>
        <v>1</v>
      </c>
      <c r="Q15">
        <f t="shared" si="5"/>
        <v>1</v>
      </c>
      <c r="R15">
        <f t="shared" si="6"/>
        <v>1</v>
      </c>
      <c r="S15">
        <v>7000</v>
      </c>
      <c r="T15">
        <f t="shared" si="7"/>
        <v>8750</v>
      </c>
      <c r="U15">
        <f t="shared" si="10"/>
        <v>28000</v>
      </c>
      <c r="V15">
        <f t="shared" si="11"/>
        <v>17500</v>
      </c>
      <c r="W15">
        <f t="shared" si="8"/>
        <v>10000</v>
      </c>
      <c r="X15">
        <f t="shared" si="9"/>
        <v>55500</v>
      </c>
    </row>
    <row r="16" spans="1:24" x14ac:dyDescent="0.45">
      <c r="A16" t="s">
        <v>74</v>
      </c>
      <c r="B16" s="1" t="s">
        <v>3</v>
      </c>
      <c r="C16" s="2">
        <v>1</v>
      </c>
      <c r="D16" s="2">
        <v>2</v>
      </c>
      <c r="E16" s="2" t="s">
        <v>4</v>
      </c>
      <c r="F16" s="2" t="s">
        <v>6</v>
      </c>
      <c r="G16" s="2" t="s">
        <v>4</v>
      </c>
      <c r="H16" s="2" t="s">
        <v>65</v>
      </c>
      <c r="I16" s="2">
        <f t="shared" si="0"/>
        <v>16000</v>
      </c>
      <c r="J16" s="3" t="s">
        <v>20</v>
      </c>
      <c r="L16">
        <f t="shared" si="1"/>
        <v>1</v>
      </c>
      <c r="M16" cm="1">
        <f t="array" ref="M16">INDEX(WeekEndTable!$C$1:$C$36,SUMPRODUCT((WeekEndTable!$A$1:$A$36=B16)*(WeekEndTable!$B$1:$B$36=C16),ROW(WeekEndTable!$C$1:$C$36)))</f>
        <v>0</v>
      </c>
      <c r="N16">
        <f t="shared" si="2"/>
        <v>1</v>
      </c>
      <c r="O16">
        <f t="shared" si="3"/>
        <v>2</v>
      </c>
      <c r="P16">
        <f t="shared" si="4"/>
        <v>0</v>
      </c>
      <c r="Q16">
        <f t="shared" si="5"/>
        <v>1</v>
      </c>
      <c r="R16">
        <f t="shared" si="6"/>
        <v>0</v>
      </c>
      <c r="S16">
        <v>7000</v>
      </c>
      <c r="T16">
        <f t="shared" si="7"/>
        <v>8750</v>
      </c>
      <c r="U16">
        <f t="shared" si="10"/>
        <v>14000</v>
      </c>
      <c r="V16">
        <f t="shared" si="11"/>
        <v>0</v>
      </c>
      <c r="W16">
        <f t="shared" si="8"/>
        <v>2000</v>
      </c>
      <c r="X16">
        <f t="shared" si="9"/>
        <v>16000</v>
      </c>
    </row>
    <row r="17" spans="1:24" x14ac:dyDescent="0.45">
      <c r="B17" s="4" t="s">
        <v>8</v>
      </c>
      <c r="C17" s="5">
        <v>3</v>
      </c>
      <c r="D17" s="5">
        <v>9</v>
      </c>
      <c r="E17" s="5" t="s">
        <v>4</v>
      </c>
      <c r="F17" s="5" t="s">
        <v>6</v>
      </c>
      <c r="G17" s="5" t="s">
        <v>4</v>
      </c>
      <c r="H17" s="5" t="s">
        <v>66</v>
      </c>
      <c r="I17" s="5">
        <f t="shared" si="0"/>
        <v>198000</v>
      </c>
      <c r="J17" s="6" t="s">
        <v>20</v>
      </c>
      <c r="L17">
        <f t="shared" si="1"/>
        <v>3</v>
      </c>
      <c r="M17" cm="1">
        <f t="array" ref="M17">INDEX(WeekEndTable!$C$1:$C$36,SUMPRODUCT((WeekEndTable!$A$1:$A$36=B17)*(WeekEndTable!$B$1:$B$36=C17),ROW(WeekEndTable!$C$1:$C$36)))</f>
        <v>0</v>
      </c>
      <c r="N17">
        <f t="shared" si="2"/>
        <v>3</v>
      </c>
      <c r="O17">
        <f t="shared" si="3"/>
        <v>9</v>
      </c>
      <c r="P17">
        <f t="shared" si="4"/>
        <v>0</v>
      </c>
      <c r="Q17">
        <f t="shared" si="5"/>
        <v>1</v>
      </c>
      <c r="R17">
        <f t="shared" si="6"/>
        <v>0</v>
      </c>
      <c r="S17">
        <v>7000</v>
      </c>
      <c r="T17">
        <f t="shared" si="7"/>
        <v>8750</v>
      </c>
      <c r="U17">
        <f t="shared" si="10"/>
        <v>189000</v>
      </c>
      <c r="V17">
        <f t="shared" si="11"/>
        <v>0</v>
      </c>
      <c r="W17">
        <f t="shared" si="8"/>
        <v>9000</v>
      </c>
      <c r="X17">
        <f t="shared" si="9"/>
        <v>198000</v>
      </c>
    </row>
    <row r="18" spans="1:24" x14ac:dyDescent="0.45">
      <c r="B18" s="4" t="s">
        <v>10</v>
      </c>
      <c r="C18" s="5">
        <v>5</v>
      </c>
      <c r="D18" s="5">
        <v>8</v>
      </c>
      <c r="E18" s="5" t="s">
        <v>4</v>
      </c>
      <c r="F18" s="5" t="s">
        <v>6</v>
      </c>
      <c r="G18" s="5" t="s">
        <v>6</v>
      </c>
      <c r="H18" s="5" t="s">
        <v>67</v>
      </c>
      <c r="I18" s="5">
        <f t="shared" si="0"/>
        <v>324000</v>
      </c>
      <c r="J18" s="6" t="s">
        <v>20</v>
      </c>
      <c r="L18">
        <f t="shared" si="1"/>
        <v>3</v>
      </c>
      <c r="M18" cm="1">
        <f t="array" ref="M18">INDEX(WeekEndTable!$C$1:$C$36,SUMPRODUCT((WeekEndTable!$A$1:$A$36=B18)*(WeekEndTable!$B$1:$B$36=C18),ROW(WeekEndTable!$C$1:$C$36)))</f>
        <v>2</v>
      </c>
      <c r="N18">
        <f t="shared" si="2"/>
        <v>5</v>
      </c>
      <c r="O18">
        <f t="shared" si="3"/>
        <v>8</v>
      </c>
      <c r="P18">
        <f t="shared" si="4"/>
        <v>0</v>
      </c>
      <c r="Q18">
        <f t="shared" si="5"/>
        <v>1</v>
      </c>
      <c r="R18">
        <f t="shared" si="6"/>
        <v>1</v>
      </c>
      <c r="S18">
        <v>7000</v>
      </c>
      <c r="T18">
        <f t="shared" si="7"/>
        <v>8750</v>
      </c>
      <c r="U18">
        <f t="shared" si="10"/>
        <v>168000</v>
      </c>
      <c r="V18">
        <f t="shared" si="11"/>
        <v>140000</v>
      </c>
      <c r="W18">
        <f t="shared" si="8"/>
        <v>16000</v>
      </c>
      <c r="X18">
        <f t="shared" si="9"/>
        <v>324000</v>
      </c>
    </row>
    <row r="19" spans="1:24" x14ac:dyDescent="0.45">
      <c r="B19" s="4" t="s">
        <v>12</v>
      </c>
      <c r="C19" s="5">
        <v>9</v>
      </c>
      <c r="D19" s="5">
        <v>1</v>
      </c>
      <c r="E19" s="5" t="s">
        <v>6</v>
      </c>
      <c r="F19" s="5" t="s">
        <v>4</v>
      </c>
      <c r="G19" s="5" t="s">
        <v>6</v>
      </c>
      <c r="H19" s="5" t="s">
        <v>68</v>
      </c>
      <c r="I19" s="5">
        <f t="shared" si="0"/>
        <v>76500</v>
      </c>
      <c r="J19" s="6" t="s">
        <v>20</v>
      </c>
      <c r="L19">
        <f t="shared" si="1"/>
        <v>7</v>
      </c>
      <c r="M19" cm="1">
        <f t="array" ref="M19">INDEX(WeekEndTable!$C$1:$C$36,SUMPRODUCT((WeekEndTable!$A$1:$A$36=B19)*(WeekEndTable!$B$1:$B$36=C19),ROW(WeekEndTable!$C$1:$C$36)))</f>
        <v>2</v>
      </c>
      <c r="N19">
        <f t="shared" si="2"/>
        <v>9</v>
      </c>
      <c r="O19">
        <f t="shared" si="3"/>
        <v>1</v>
      </c>
      <c r="P19">
        <f t="shared" si="4"/>
        <v>1</v>
      </c>
      <c r="Q19">
        <f t="shared" si="5"/>
        <v>0</v>
      </c>
      <c r="R19">
        <f t="shared" si="6"/>
        <v>1</v>
      </c>
      <c r="S19">
        <v>7000</v>
      </c>
      <c r="T19">
        <f t="shared" si="7"/>
        <v>8750</v>
      </c>
      <c r="U19">
        <f t="shared" si="10"/>
        <v>49000</v>
      </c>
      <c r="V19">
        <f t="shared" si="11"/>
        <v>17500</v>
      </c>
      <c r="W19">
        <f t="shared" si="8"/>
        <v>10000</v>
      </c>
      <c r="X19">
        <f t="shared" si="9"/>
        <v>76500</v>
      </c>
    </row>
    <row r="20" spans="1:24" x14ac:dyDescent="0.45">
      <c r="B20" s="4" t="s">
        <v>14</v>
      </c>
      <c r="C20" s="5">
        <v>2</v>
      </c>
      <c r="D20" s="5">
        <v>9</v>
      </c>
      <c r="E20" s="5" t="s">
        <v>6</v>
      </c>
      <c r="F20" s="5" t="s">
        <v>6</v>
      </c>
      <c r="G20" s="5" t="s">
        <v>6</v>
      </c>
      <c r="H20" s="5" t="s">
        <v>69</v>
      </c>
      <c r="I20" s="5">
        <f t="shared" si="0"/>
        <v>177750</v>
      </c>
      <c r="J20" s="6" t="s">
        <v>20</v>
      </c>
      <c r="L20">
        <f t="shared" si="1"/>
        <v>1</v>
      </c>
      <c r="M20" cm="1">
        <f t="array" ref="M20">INDEX(WeekEndTable!$C$1:$C$36,SUMPRODUCT((WeekEndTable!$A$1:$A$36=B20)*(WeekEndTable!$B$1:$B$36=C20),ROW(WeekEndTable!$C$1:$C$36)))</f>
        <v>1</v>
      </c>
      <c r="N20">
        <f t="shared" si="2"/>
        <v>2</v>
      </c>
      <c r="O20">
        <f t="shared" si="3"/>
        <v>9</v>
      </c>
      <c r="P20">
        <f t="shared" si="4"/>
        <v>1</v>
      </c>
      <c r="Q20">
        <f t="shared" si="5"/>
        <v>1</v>
      </c>
      <c r="R20">
        <f t="shared" si="6"/>
        <v>1</v>
      </c>
      <c r="S20">
        <v>7000</v>
      </c>
      <c r="T20">
        <f t="shared" si="7"/>
        <v>8750</v>
      </c>
      <c r="U20">
        <f t="shared" si="10"/>
        <v>63000</v>
      </c>
      <c r="V20">
        <f t="shared" si="11"/>
        <v>78750</v>
      </c>
      <c r="W20">
        <f t="shared" si="8"/>
        <v>36000</v>
      </c>
      <c r="X20">
        <f t="shared" si="9"/>
        <v>177750</v>
      </c>
    </row>
    <row r="21" spans="1:24" x14ac:dyDescent="0.45">
      <c r="B21" s="4" t="s">
        <v>16</v>
      </c>
      <c r="C21" s="5">
        <v>2</v>
      </c>
      <c r="D21" s="5">
        <v>8</v>
      </c>
      <c r="E21" s="5" t="s">
        <v>6</v>
      </c>
      <c r="F21" s="5" t="s">
        <v>6</v>
      </c>
      <c r="G21" s="5" t="s">
        <v>4</v>
      </c>
      <c r="H21" s="5" t="s">
        <v>70</v>
      </c>
      <c r="I21" s="5">
        <f t="shared" si="0"/>
        <v>164000</v>
      </c>
      <c r="J21" s="6" t="s">
        <v>20</v>
      </c>
      <c r="L21">
        <f t="shared" si="1"/>
        <v>0</v>
      </c>
      <c r="M21" cm="1">
        <f t="array" ref="M21">INDEX(WeekEndTable!$C$1:$C$36,SUMPRODUCT((WeekEndTable!$A$1:$A$36=B21)*(WeekEndTable!$B$1:$B$36=C21),ROW(WeekEndTable!$C$1:$C$36)))</f>
        <v>2</v>
      </c>
      <c r="N21">
        <f t="shared" si="2"/>
        <v>2</v>
      </c>
      <c r="O21">
        <f t="shared" si="3"/>
        <v>8</v>
      </c>
      <c r="P21">
        <f t="shared" si="4"/>
        <v>1</v>
      </c>
      <c r="Q21">
        <f t="shared" si="5"/>
        <v>1</v>
      </c>
      <c r="R21">
        <f t="shared" si="6"/>
        <v>0</v>
      </c>
      <c r="S21">
        <v>7000</v>
      </c>
      <c r="T21">
        <f t="shared" si="7"/>
        <v>8750</v>
      </c>
      <c r="U21">
        <f t="shared" si="10"/>
        <v>0</v>
      </c>
      <c r="V21">
        <f t="shared" si="11"/>
        <v>140000</v>
      </c>
      <c r="W21">
        <f t="shared" si="8"/>
        <v>24000</v>
      </c>
      <c r="X21">
        <f t="shared" si="9"/>
        <v>164000</v>
      </c>
    </row>
    <row r="22" spans="1:24" ht="18.600000000000001" thickBot="1" x14ac:dyDescent="0.5">
      <c r="B22" s="7" t="s">
        <v>18</v>
      </c>
      <c r="C22" s="8">
        <v>1</v>
      </c>
      <c r="D22" s="8">
        <v>9</v>
      </c>
      <c r="E22" s="8" t="s">
        <v>4</v>
      </c>
      <c r="F22" s="8" t="s">
        <v>4</v>
      </c>
      <c r="G22" s="8" t="s">
        <v>4</v>
      </c>
      <c r="H22" s="8" t="s">
        <v>71</v>
      </c>
      <c r="I22" s="8">
        <f t="shared" si="0"/>
        <v>78750</v>
      </c>
      <c r="J22" s="9" t="s">
        <v>20</v>
      </c>
      <c r="L22">
        <f t="shared" si="1"/>
        <v>0</v>
      </c>
      <c r="M22" cm="1">
        <f t="array" ref="M22">INDEX(WeekEndTable!$C$1:$C$36,SUMPRODUCT((WeekEndTable!$A$1:$A$36=B22)*(WeekEndTable!$B$1:$B$36=C22),ROW(WeekEndTable!$C$1:$C$36)))</f>
        <v>1</v>
      </c>
      <c r="N22">
        <f t="shared" si="2"/>
        <v>1</v>
      </c>
      <c r="O22">
        <f t="shared" si="3"/>
        <v>9</v>
      </c>
      <c r="P22">
        <f t="shared" si="4"/>
        <v>0</v>
      </c>
      <c r="Q22">
        <f t="shared" si="5"/>
        <v>0</v>
      </c>
      <c r="R22">
        <f t="shared" si="6"/>
        <v>0</v>
      </c>
      <c r="S22">
        <v>7000</v>
      </c>
      <c r="T22">
        <f t="shared" si="7"/>
        <v>8750</v>
      </c>
      <c r="U22">
        <f t="shared" si="10"/>
        <v>0</v>
      </c>
      <c r="V22">
        <f t="shared" si="11"/>
        <v>78750</v>
      </c>
      <c r="W22">
        <f t="shared" si="8"/>
        <v>0</v>
      </c>
      <c r="X22">
        <f t="shared" si="9"/>
        <v>78750</v>
      </c>
    </row>
    <row r="23" spans="1:24" x14ac:dyDescent="0.45">
      <c r="A23" t="s">
        <v>75</v>
      </c>
      <c r="B23" s="1" t="s">
        <v>3</v>
      </c>
      <c r="C23" s="2">
        <v>3</v>
      </c>
      <c r="D23" s="2">
        <v>9</v>
      </c>
      <c r="E23" s="2" t="s">
        <v>6</v>
      </c>
      <c r="F23" s="2" t="s">
        <v>4</v>
      </c>
      <c r="G23" s="2" t="s">
        <v>4</v>
      </c>
      <c r="H23" s="2" t="s">
        <v>65</v>
      </c>
      <c r="I23" s="2">
        <f t="shared" si="0"/>
        <v>216000</v>
      </c>
      <c r="J23" s="3" t="s">
        <v>21</v>
      </c>
      <c r="L23">
        <f t="shared" si="1"/>
        <v>3</v>
      </c>
      <c r="M23" cm="1">
        <f t="array" ref="M23">INDEX(WeekEndTable!$C$1:$C$36,SUMPRODUCT((WeekEndTable!$A$1:$A$36=B23)*(WeekEndTable!$B$1:$B$36=C23),ROW(WeekEndTable!$C$1:$C$36)))</f>
        <v>0</v>
      </c>
      <c r="N23">
        <f t="shared" si="2"/>
        <v>3</v>
      </c>
      <c r="O23">
        <f t="shared" si="3"/>
        <v>9</v>
      </c>
      <c r="P23">
        <f t="shared" si="4"/>
        <v>1</v>
      </c>
      <c r="Q23">
        <f t="shared" si="5"/>
        <v>0</v>
      </c>
      <c r="R23">
        <f t="shared" si="6"/>
        <v>0</v>
      </c>
      <c r="S23">
        <v>7000</v>
      </c>
      <c r="T23">
        <f t="shared" si="7"/>
        <v>8750</v>
      </c>
      <c r="U23">
        <f t="shared" si="10"/>
        <v>189000</v>
      </c>
      <c r="V23">
        <f t="shared" si="11"/>
        <v>0</v>
      </c>
      <c r="W23">
        <f t="shared" si="8"/>
        <v>27000</v>
      </c>
      <c r="X23">
        <f t="shared" si="9"/>
        <v>216000</v>
      </c>
    </row>
    <row r="24" spans="1:24" x14ac:dyDescent="0.45">
      <c r="B24" s="4" t="s">
        <v>8</v>
      </c>
      <c r="C24" s="5">
        <v>2</v>
      </c>
      <c r="D24" s="5">
        <v>1</v>
      </c>
      <c r="E24" s="5" t="s">
        <v>6</v>
      </c>
      <c r="F24" s="5" t="s">
        <v>4</v>
      </c>
      <c r="G24" s="5" t="s">
        <v>4</v>
      </c>
      <c r="H24" s="5" t="s">
        <v>66</v>
      </c>
      <c r="I24" s="5">
        <f t="shared" si="0"/>
        <v>16000</v>
      </c>
      <c r="J24" s="6" t="s">
        <v>21</v>
      </c>
      <c r="L24">
        <f t="shared" si="1"/>
        <v>2</v>
      </c>
      <c r="M24" cm="1">
        <f t="array" ref="M24">INDEX(WeekEndTable!$C$1:$C$36,SUMPRODUCT((WeekEndTable!$A$1:$A$36=B24)*(WeekEndTable!$B$1:$B$36=C24),ROW(WeekEndTable!$C$1:$C$36)))</f>
        <v>0</v>
      </c>
      <c r="N24">
        <f t="shared" si="2"/>
        <v>2</v>
      </c>
      <c r="O24">
        <f t="shared" si="3"/>
        <v>1</v>
      </c>
      <c r="P24">
        <f t="shared" si="4"/>
        <v>1</v>
      </c>
      <c r="Q24">
        <f t="shared" si="5"/>
        <v>0</v>
      </c>
      <c r="R24">
        <f t="shared" si="6"/>
        <v>0</v>
      </c>
      <c r="S24">
        <v>7000</v>
      </c>
      <c r="T24">
        <f t="shared" si="7"/>
        <v>8750</v>
      </c>
      <c r="U24">
        <f t="shared" si="10"/>
        <v>14000</v>
      </c>
      <c r="V24">
        <f t="shared" si="11"/>
        <v>0</v>
      </c>
      <c r="W24">
        <f t="shared" si="8"/>
        <v>2000</v>
      </c>
      <c r="X24">
        <f t="shared" si="9"/>
        <v>16000</v>
      </c>
    </row>
    <row r="25" spans="1:24" x14ac:dyDescent="0.45">
      <c r="B25" s="4" t="s">
        <v>10</v>
      </c>
      <c r="C25" s="5">
        <v>1</v>
      </c>
      <c r="D25" s="5">
        <v>2</v>
      </c>
      <c r="E25" s="5" t="s">
        <v>4</v>
      </c>
      <c r="F25" s="5" t="s">
        <v>6</v>
      </c>
      <c r="G25" s="5" t="s">
        <v>6</v>
      </c>
      <c r="H25" s="5" t="s">
        <v>67</v>
      </c>
      <c r="I25" s="5">
        <f t="shared" si="0"/>
        <v>18000</v>
      </c>
      <c r="J25" s="6" t="s">
        <v>21</v>
      </c>
      <c r="L25">
        <f t="shared" si="1"/>
        <v>1</v>
      </c>
      <c r="M25" cm="1">
        <f t="array" ref="M25">INDEX(WeekEndTable!$C$1:$C$36,SUMPRODUCT((WeekEndTable!$A$1:$A$36=B25)*(WeekEndTable!$B$1:$B$36=C25),ROW(WeekEndTable!$C$1:$C$36)))</f>
        <v>0</v>
      </c>
      <c r="N25">
        <f t="shared" si="2"/>
        <v>1</v>
      </c>
      <c r="O25">
        <f t="shared" si="3"/>
        <v>2</v>
      </c>
      <c r="P25">
        <f t="shared" si="4"/>
        <v>0</v>
      </c>
      <c r="Q25">
        <f t="shared" si="5"/>
        <v>1</v>
      </c>
      <c r="R25">
        <f t="shared" si="6"/>
        <v>1</v>
      </c>
      <c r="S25">
        <v>7000</v>
      </c>
      <c r="T25">
        <f t="shared" si="7"/>
        <v>8750</v>
      </c>
      <c r="U25">
        <f t="shared" si="10"/>
        <v>14000</v>
      </c>
      <c r="V25">
        <f t="shared" si="11"/>
        <v>0</v>
      </c>
      <c r="W25">
        <f t="shared" si="8"/>
        <v>4000</v>
      </c>
      <c r="X25">
        <f t="shared" si="9"/>
        <v>18000</v>
      </c>
    </row>
    <row r="26" spans="1:24" x14ac:dyDescent="0.45">
      <c r="B26" s="4" t="s">
        <v>12</v>
      </c>
      <c r="C26" s="5">
        <v>9</v>
      </c>
      <c r="D26" s="5">
        <v>2</v>
      </c>
      <c r="E26" s="5" t="s">
        <v>6</v>
      </c>
      <c r="F26" s="5" t="s">
        <v>6</v>
      </c>
      <c r="G26" s="5" t="s">
        <v>6</v>
      </c>
      <c r="H26" s="5" t="s">
        <v>68</v>
      </c>
      <c r="I26" s="5">
        <f t="shared" si="0"/>
        <v>155000</v>
      </c>
      <c r="J26" s="6" t="s">
        <v>21</v>
      </c>
      <c r="L26">
        <f t="shared" si="1"/>
        <v>7</v>
      </c>
      <c r="M26" cm="1">
        <f t="array" ref="M26">INDEX(WeekEndTable!$C$1:$C$36,SUMPRODUCT((WeekEndTable!$A$1:$A$36=B26)*(WeekEndTable!$B$1:$B$36=C26),ROW(WeekEndTable!$C$1:$C$36)))</f>
        <v>2</v>
      </c>
      <c r="N26">
        <f t="shared" si="2"/>
        <v>9</v>
      </c>
      <c r="O26">
        <f t="shared" si="3"/>
        <v>2</v>
      </c>
      <c r="P26">
        <f t="shared" si="4"/>
        <v>1</v>
      </c>
      <c r="Q26">
        <f t="shared" si="5"/>
        <v>1</v>
      </c>
      <c r="R26">
        <f t="shared" si="6"/>
        <v>1</v>
      </c>
      <c r="S26">
        <v>7000</v>
      </c>
      <c r="T26">
        <f t="shared" si="7"/>
        <v>8750</v>
      </c>
      <c r="U26">
        <f t="shared" si="10"/>
        <v>98000</v>
      </c>
      <c r="V26">
        <f t="shared" si="11"/>
        <v>35000</v>
      </c>
      <c r="W26">
        <f t="shared" si="8"/>
        <v>22000</v>
      </c>
      <c r="X26">
        <f t="shared" si="9"/>
        <v>155000</v>
      </c>
    </row>
    <row r="27" spans="1:24" x14ac:dyDescent="0.45">
      <c r="B27" s="4" t="s">
        <v>14</v>
      </c>
      <c r="C27" s="5">
        <v>9</v>
      </c>
      <c r="D27" s="5">
        <v>9</v>
      </c>
      <c r="E27" s="5" t="s">
        <v>6</v>
      </c>
      <c r="F27" s="5" t="s">
        <v>4</v>
      </c>
      <c r="G27" s="5" t="s">
        <v>4</v>
      </c>
      <c r="H27" s="5" t="s">
        <v>69</v>
      </c>
      <c r="I27" s="5">
        <f t="shared" si="0"/>
        <v>695250</v>
      </c>
      <c r="J27" s="6" t="s">
        <v>21</v>
      </c>
      <c r="L27">
        <f t="shared" si="1"/>
        <v>6</v>
      </c>
      <c r="M27" cm="1">
        <f t="array" ref="M27">INDEX(WeekEndTable!$C$1:$C$36,SUMPRODUCT((WeekEndTable!$A$1:$A$36=B27)*(WeekEndTable!$B$1:$B$36=C27),ROW(WeekEndTable!$C$1:$C$36)))</f>
        <v>3</v>
      </c>
      <c r="N27">
        <f t="shared" si="2"/>
        <v>9</v>
      </c>
      <c r="O27">
        <f t="shared" si="3"/>
        <v>9</v>
      </c>
      <c r="P27">
        <f t="shared" si="4"/>
        <v>1</v>
      </c>
      <c r="Q27">
        <f t="shared" si="5"/>
        <v>0</v>
      </c>
      <c r="R27">
        <f t="shared" si="6"/>
        <v>0</v>
      </c>
      <c r="S27">
        <v>7000</v>
      </c>
      <c r="T27">
        <f t="shared" si="7"/>
        <v>8750</v>
      </c>
      <c r="U27">
        <f t="shared" si="10"/>
        <v>378000</v>
      </c>
      <c r="V27">
        <f t="shared" si="11"/>
        <v>236250</v>
      </c>
      <c r="W27">
        <f t="shared" si="8"/>
        <v>81000</v>
      </c>
      <c r="X27">
        <f t="shared" si="9"/>
        <v>695250</v>
      </c>
    </row>
    <row r="28" spans="1:24" x14ac:dyDescent="0.45">
      <c r="B28" s="4" t="s">
        <v>16</v>
      </c>
      <c r="C28" s="5">
        <v>5</v>
      </c>
      <c r="D28" s="5">
        <v>8</v>
      </c>
      <c r="E28" s="5" t="s">
        <v>6</v>
      </c>
      <c r="F28" s="5" t="s">
        <v>6</v>
      </c>
      <c r="G28" s="5" t="s">
        <v>6</v>
      </c>
      <c r="H28" s="5" t="s">
        <v>70</v>
      </c>
      <c r="I28" s="5">
        <f t="shared" si="0"/>
        <v>364000</v>
      </c>
      <c r="J28" s="6" t="s">
        <v>21</v>
      </c>
      <c r="L28">
        <f t="shared" si="1"/>
        <v>3</v>
      </c>
      <c r="M28" cm="1">
        <f t="array" ref="M28">INDEX(WeekEndTable!$C$1:$C$36,SUMPRODUCT((WeekEndTable!$A$1:$A$36=B28)*(WeekEndTable!$B$1:$B$36=C28),ROW(WeekEndTable!$C$1:$C$36)))</f>
        <v>2</v>
      </c>
      <c r="N28">
        <f t="shared" si="2"/>
        <v>5</v>
      </c>
      <c r="O28">
        <f t="shared" si="3"/>
        <v>8</v>
      </c>
      <c r="P28">
        <f t="shared" si="4"/>
        <v>1</v>
      </c>
      <c r="Q28">
        <f t="shared" si="5"/>
        <v>1</v>
      </c>
      <c r="R28">
        <f t="shared" si="6"/>
        <v>1</v>
      </c>
      <c r="S28">
        <v>7000</v>
      </c>
      <c r="T28">
        <f t="shared" si="7"/>
        <v>8750</v>
      </c>
      <c r="U28">
        <f t="shared" si="10"/>
        <v>168000</v>
      </c>
      <c r="V28">
        <f t="shared" si="11"/>
        <v>140000</v>
      </c>
      <c r="W28">
        <f t="shared" si="8"/>
        <v>56000</v>
      </c>
      <c r="X28">
        <f t="shared" si="9"/>
        <v>364000</v>
      </c>
    </row>
    <row r="29" spans="1:24" ht="18.600000000000001" thickBot="1" x14ac:dyDescent="0.5">
      <c r="B29" s="7" t="s">
        <v>18</v>
      </c>
      <c r="C29" s="8">
        <v>9</v>
      </c>
      <c r="D29" s="8">
        <v>2</v>
      </c>
      <c r="E29" s="8" t="s">
        <v>4</v>
      </c>
      <c r="F29" s="8" t="s">
        <v>4</v>
      </c>
      <c r="G29" s="8" t="s">
        <v>6</v>
      </c>
      <c r="H29" s="8" t="s">
        <v>71</v>
      </c>
      <c r="I29" s="8">
        <f t="shared" si="0"/>
        <v>138500</v>
      </c>
      <c r="J29" s="9" t="s">
        <v>21</v>
      </c>
      <c r="L29">
        <f t="shared" si="1"/>
        <v>6</v>
      </c>
      <c r="M29" cm="1">
        <f t="array" ref="M29">INDEX(WeekEndTable!$C$1:$C$36,SUMPRODUCT((WeekEndTable!$A$1:$A$36=B29)*(WeekEndTable!$B$1:$B$36=C29),ROW(WeekEndTable!$C$1:$C$36)))</f>
        <v>3</v>
      </c>
      <c r="N29">
        <f t="shared" si="2"/>
        <v>9</v>
      </c>
      <c r="O29">
        <f t="shared" si="3"/>
        <v>2</v>
      </c>
      <c r="P29">
        <f t="shared" si="4"/>
        <v>0</v>
      </c>
      <c r="Q29">
        <f t="shared" si="5"/>
        <v>0</v>
      </c>
      <c r="R29">
        <f t="shared" si="6"/>
        <v>1</v>
      </c>
      <c r="S29">
        <v>7000</v>
      </c>
      <c r="T29">
        <f t="shared" si="7"/>
        <v>8750</v>
      </c>
      <c r="U29">
        <f t="shared" si="10"/>
        <v>84000</v>
      </c>
      <c r="V29">
        <f t="shared" si="11"/>
        <v>52500</v>
      </c>
      <c r="W29">
        <f t="shared" si="8"/>
        <v>2000</v>
      </c>
      <c r="X29">
        <f t="shared" si="9"/>
        <v>138500</v>
      </c>
    </row>
    <row r="30" spans="1:24" x14ac:dyDescent="0.45">
      <c r="A30" t="s">
        <v>76</v>
      </c>
      <c r="B30" s="1" t="s">
        <v>3</v>
      </c>
      <c r="C30" s="2">
        <v>1</v>
      </c>
      <c r="D30" s="2">
        <v>2</v>
      </c>
      <c r="E30" s="2" t="s">
        <v>4</v>
      </c>
      <c r="F30" s="2" t="s">
        <v>4</v>
      </c>
      <c r="G30" s="2" t="s">
        <v>6</v>
      </c>
      <c r="H30" s="2" t="s">
        <v>65</v>
      </c>
      <c r="I30" s="2">
        <f t="shared" si="0"/>
        <v>16000</v>
      </c>
      <c r="J30" s="3" t="s">
        <v>23</v>
      </c>
      <c r="L30">
        <f t="shared" si="1"/>
        <v>1</v>
      </c>
      <c r="M30" cm="1">
        <f t="array" ref="M30">INDEX(WeekEndTable!$C$1:$C$36,SUMPRODUCT((WeekEndTable!$A$1:$A$36=B30)*(WeekEndTable!$B$1:$B$36=C30),ROW(WeekEndTable!$C$1:$C$36)))</f>
        <v>0</v>
      </c>
      <c r="N30">
        <f t="shared" si="2"/>
        <v>1</v>
      </c>
      <c r="O30">
        <f t="shared" si="3"/>
        <v>2</v>
      </c>
      <c r="P30">
        <f t="shared" si="4"/>
        <v>0</v>
      </c>
      <c r="Q30">
        <f t="shared" si="5"/>
        <v>0</v>
      </c>
      <c r="R30">
        <f t="shared" si="6"/>
        <v>1</v>
      </c>
      <c r="S30">
        <v>7000</v>
      </c>
      <c r="T30">
        <f t="shared" si="7"/>
        <v>8750</v>
      </c>
      <c r="U30">
        <f t="shared" si="10"/>
        <v>14000</v>
      </c>
      <c r="V30">
        <f t="shared" si="11"/>
        <v>0</v>
      </c>
      <c r="W30">
        <f t="shared" si="8"/>
        <v>2000</v>
      </c>
      <c r="X30">
        <f t="shared" si="9"/>
        <v>16000</v>
      </c>
    </row>
    <row r="31" spans="1:24" x14ac:dyDescent="0.45">
      <c r="B31" s="4" t="s">
        <v>8</v>
      </c>
      <c r="C31" s="5">
        <v>2</v>
      </c>
      <c r="D31" s="5">
        <v>1</v>
      </c>
      <c r="E31" s="5" t="s">
        <v>4</v>
      </c>
      <c r="F31" s="5" t="s">
        <v>4</v>
      </c>
      <c r="G31" s="5" t="s">
        <v>4</v>
      </c>
      <c r="H31" s="5" t="s">
        <v>66</v>
      </c>
      <c r="I31" s="5">
        <f t="shared" si="0"/>
        <v>14000</v>
      </c>
      <c r="J31" s="6" t="s">
        <v>23</v>
      </c>
      <c r="L31">
        <f t="shared" si="1"/>
        <v>2</v>
      </c>
      <c r="M31" cm="1">
        <f t="array" ref="M31">INDEX(WeekEndTable!$C$1:$C$36,SUMPRODUCT((WeekEndTable!$A$1:$A$36=B31)*(WeekEndTable!$B$1:$B$36=C31),ROW(WeekEndTable!$C$1:$C$36)))</f>
        <v>0</v>
      </c>
      <c r="N31">
        <f t="shared" si="2"/>
        <v>2</v>
      </c>
      <c r="O31">
        <f t="shared" si="3"/>
        <v>1</v>
      </c>
      <c r="P31">
        <f t="shared" si="4"/>
        <v>0</v>
      </c>
      <c r="Q31">
        <f t="shared" si="5"/>
        <v>0</v>
      </c>
      <c r="R31">
        <f t="shared" si="6"/>
        <v>0</v>
      </c>
      <c r="S31">
        <v>7000</v>
      </c>
      <c r="T31">
        <f t="shared" si="7"/>
        <v>8750</v>
      </c>
      <c r="U31">
        <f t="shared" si="10"/>
        <v>14000</v>
      </c>
      <c r="V31">
        <f t="shared" si="11"/>
        <v>0</v>
      </c>
      <c r="W31">
        <f t="shared" si="8"/>
        <v>0</v>
      </c>
      <c r="X31">
        <f t="shared" si="9"/>
        <v>14000</v>
      </c>
    </row>
    <row r="32" spans="1:24" x14ac:dyDescent="0.45">
      <c r="B32" s="4" t="s">
        <v>10</v>
      </c>
      <c r="C32" s="5">
        <v>1</v>
      </c>
      <c r="D32" s="5">
        <v>1</v>
      </c>
      <c r="E32" s="5" t="s">
        <v>6</v>
      </c>
      <c r="F32" s="5" t="s">
        <v>4</v>
      </c>
      <c r="G32" s="5" t="s">
        <v>4</v>
      </c>
      <c r="H32" s="5" t="s">
        <v>67</v>
      </c>
      <c r="I32" s="5">
        <f t="shared" si="0"/>
        <v>8000</v>
      </c>
      <c r="J32" s="6" t="s">
        <v>23</v>
      </c>
      <c r="L32">
        <f t="shared" si="1"/>
        <v>1</v>
      </c>
      <c r="M32" cm="1">
        <f t="array" ref="M32">INDEX(WeekEndTable!$C$1:$C$36,SUMPRODUCT((WeekEndTable!$A$1:$A$36=B32)*(WeekEndTable!$B$1:$B$36=C32),ROW(WeekEndTable!$C$1:$C$36)))</f>
        <v>0</v>
      </c>
      <c r="N32">
        <f t="shared" si="2"/>
        <v>1</v>
      </c>
      <c r="O32">
        <f t="shared" si="3"/>
        <v>1</v>
      </c>
      <c r="P32">
        <f t="shared" si="4"/>
        <v>1</v>
      </c>
      <c r="Q32">
        <f t="shared" si="5"/>
        <v>0</v>
      </c>
      <c r="R32">
        <f t="shared" si="6"/>
        <v>0</v>
      </c>
      <c r="S32">
        <v>7000</v>
      </c>
      <c r="T32">
        <f t="shared" si="7"/>
        <v>8750</v>
      </c>
      <c r="U32">
        <f t="shared" si="10"/>
        <v>7000</v>
      </c>
      <c r="V32">
        <f t="shared" si="11"/>
        <v>0</v>
      </c>
      <c r="W32">
        <f t="shared" si="8"/>
        <v>1000</v>
      </c>
      <c r="X32">
        <f t="shared" si="9"/>
        <v>8000</v>
      </c>
    </row>
    <row r="33" spans="1:24" x14ac:dyDescent="0.45">
      <c r="B33" s="4" t="s">
        <v>12</v>
      </c>
      <c r="C33" s="5">
        <v>5</v>
      </c>
      <c r="D33" s="5">
        <v>8</v>
      </c>
      <c r="E33" s="5" t="s">
        <v>6</v>
      </c>
      <c r="F33" s="5" t="s">
        <v>6</v>
      </c>
      <c r="G33" s="5" t="s">
        <v>6</v>
      </c>
      <c r="H33" s="5" t="s">
        <v>68</v>
      </c>
      <c r="I33" s="5">
        <f t="shared" si="0"/>
        <v>364000</v>
      </c>
      <c r="J33" s="6" t="s">
        <v>23</v>
      </c>
      <c r="L33">
        <f t="shared" si="1"/>
        <v>3</v>
      </c>
      <c r="M33" cm="1">
        <f t="array" ref="M33">INDEX(WeekEndTable!$C$1:$C$36,SUMPRODUCT((WeekEndTable!$A$1:$A$36=B33)*(WeekEndTable!$B$1:$B$36=C33),ROW(WeekEndTable!$C$1:$C$36)))</f>
        <v>2</v>
      </c>
      <c r="N33">
        <f t="shared" si="2"/>
        <v>5</v>
      </c>
      <c r="O33">
        <f t="shared" si="3"/>
        <v>8</v>
      </c>
      <c r="P33">
        <f t="shared" si="4"/>
        <v>1</v>
      </c>
      <c r="Q33">
        <f t="shared" si="5"/>
        <v>1</v>
      </c>
      <c r="R33">
        <f t="shared" si="6"/>
        <v>1</v>
      </c>
      <c r="S33">
        <v>7000</v>
      </c>
      <c r="T33">
        <f t="shared" si="7"/>
        <v>8750</v>
      </c>
      <c r="U33">
        <f t="shared" si="10"/>
        <v>168000</v>
      </c>
      <c r="V33">
        <f t="shared" si="11"/>
        <v>140000</v>
      </c>
      <c r="W33">
        <f t="shared" si="8"/>
        <v>56000</v>
      </c>
      <c r="X33">
        <f t="shared" si="9"/>
        <v>364000</v>
      </c>
    </row>
    <row r="34" spans="1:24" x14ac:dyDescent="0.45">
      <c r="B34" s="4" t="s">
        <v>14</v>
      </c>
      <c r="C34" s="5">
        <v>9</v>
      </c>
      <c r="D34" s="5">
        <v>9</v>
      </c>
      <c r="E34" s="5" t="s">
        <v>4</v>
      </c>
      <c r="F34" s="5" t="s">
        <v>6</v>
      </c>
      <c r="G34" s="5" t="s">
        <v>4</v>
      </c>
      <c r="H34" s="5" t="s">
        <v>69</v>
      </c>
      <c r="I34" s="5">
        <f t="shared" si="0"/>
        <v>623250</v>
      </c>
      <c r="J34" s="6" t="s">
        <v>23</v>
      </c>
      <c r="L34">
        <f t="shared" si="1"/>
        <v>6</v>
      </c>
      <c r="M34" cm="1">
        <f t="array" ref="M34">INDEX(WeekEndTable!$C$1:$C$36,SUMPRODUCT((WeekEndTable!$A$1:$A$36=B34)*(WeekEndTable!$B$1:$B$36=C34),ROW(WeekEndTable!$C$1:$C$36)))</f>
        <v>3</v>
      </c>
      <c r="N34">
        <f t="shared" si="2"/>
        <v>9</v>
      </c>
      <c r="O34">
        <f t="shared" si="3"/>
        <v>9</v>
      </c>
      <c r="P34">
        <f t="shared" si="4"/>
        <v>0</v>
      </c>
      <c r="Q34">
        <f t="shared" si="5"/>
        <v>1</v>
      </c>
      <c r="R34">
        <f t="shared" si="6"/>
        <v>0</v>
      </c>
      <c r="S34">
        <v>7000</v>
      </c>
      <c r="T34">
        <f t="shared" si="7"/>
        <v>8750</v>
      </c>
      <c r="U34">
        <f t="shared" si="10"/>
        <v>378000</v>
      </c>
      <c r="V34">
        <f t="shared" si="11"/>
        <v>236250</v>
      </c>
      <c r="W34">
        <f t="shared" si="8"/>
        <v>9000</v>
      </c>
      <c r="X34">
        <f t="shared" si="9"/>
        <v>623250</v>
      </c>
    </row>
    <row r="35" spans="1:24" x14ac:dyDescent="0.45">
      <c r="B35" s="4" t="s">
        <v>37</v>
      </c>
      <c r="C35" s="5">
        <v>3</v>
      </c>
      <c r="D35" s="5">
        <v>2</v>
      </c>
      <c r="E35" s="5" t="s">
        <v>6</v>
      </c>
      <c r="F35" s="5" t="s">
        <v>6</v>
      </c>
      <c r="G35" s="5" t="s">
        <v>6</v>
      </c>
      <c r="H35" s="5" t="s">
        <v>70</v>
      </c>
      <c r="I35" s="5">
        <f t="shared" si="0"/>
        <v>59000</v>
      </c>
      <c r="J35" s="6" t="s">
        <v>23</v>
      </c>
      <c r="L35">
        <f t="shared" si="1"/>
        <v>1</v>
      </c>
      <c r="M35" cm="1">
        <f t="array" ref="M35">INDEX(WeekEndTable!$C$1:$C$36,SUMPRODUCT((WeekEndTable!$A$1:$A$36=B35)*(WeekEndTable!$B$1:$B$36=C35),ROW(WeekEndTable!$C$1:$C$36)))</f>
        <v>2</v>
      </c>
      <c r="N35">
        <f t="shared" si="2"/>
        <v>3</v>
      </c>
      <c r="O35">
        <f t="shared" si="3"/>
        <v>2</v>
      </c>
      <c r="P35">
        <f t="shared" si="4"/>
        <v>1</v>
      </c>
      <c r="Q35">
        <f t="shared" si="5"/>
        <v>1</v>
      </c>
      <c r="R35">
        <f t="shared" si="6"/>
        <v>1</v>
      </c>
      <c r="S35">
        <v>7000</v>
      </c>
      <c r="T35">
        <f t="shared" si="7"/>
        <v>8750</v>
      </c>
      <c r="U35">
        <f t="shared" si="10"/>
        <v>14000</v>
      </c>
      <c r="V35">
        <f t="shared" si="11"/>
        <v>35000</v>
      </c>
      <c r="W35">
        <f t="shared" si="8"/>
        <v>10000</v>
      </c>
      <c r="X35">
        <f t="shared" si="9"/>
        <v>59000</v>
      </c>
    </row>
    <row r="36" spans="1:24" ht="18.600000000000001" thickBot="1" x14ac:dyDescent="0.5">
      <c r="B36" s="7" t="s">
        <v>18</v>
      </c>
      <c r="C36" s="8">
        <v>3</v>
      </c>
      <c r="D36" s="8">
        <v>8</v>
      </c>
      <c r="E36" s="8" t="s">
        <v>6</v>
      </c>
      <c r="F36" s="8" t="s">
        <v>6</v>
      </c>
      <c r="G36" s="8" t="s">
        <v>6</v>
      </c>
      <c r="H36" s="8" t="s">
        <v>71</v>
      </c>
      <c r="I36" s="8">
        <f t="shared" si="0"/>
        <v>222000</v>
      </c>
      <c r="J36" s="9" t="s">
        <v>23</v>
      </c>
      <c r="L36">
        <f t="shared" si="1"/>
        <v>2</v>
      </c>
      <c r="M36" cm="1">
        <f t="array" ref="M36">INDEX(WeekEndTable!$C$1:$C$36,SUMPRODUCT((WeekEndTable!$A$1:$A$36=B36)*(WeekEndTable!$B$1:$B$36=C36),ROW(WeekEndTable!$C$1:$C$36)))</f>
        <v>1</v>
      </c>
      <c r="N36">
        <f t="shared" si="2"/>
        <v>3</v>
      </c>
      <c r="O36">
        <f t="shared" si="3"/>
        <v>8</v>
      </c>
      <c r="P36">
        <f t="shared" si="4"/>
        <v>1</v>
      </c>
      <c r="Q36">
        <f t="shared" si="5"/>
        <v>1</v>
      </c>
      <c r="R36">
        <f t="shared" si="6"/>
        <v>1</v>
      </c>
      <c r="S36">
        <v>7000</v>
      </c>
      <c r="T36">
        <f t="shared" si="7"/>
        <v>8750</v>
      </c>
      <c r="U36">
        <f t="shared" si="10"/>
        <v>112000</v>
      </c>
      <c r="V36">
        <f t="shared" si="11"/>
        <v>70000</v>
      </c>
      <c r="W36">
        <f t="shared" si="8"/>
        <v>40000</v>
      </c>
      <c r="X36">
        <f t="shared" si="9"/>
        <v>222000</v>
      </c>
    </row>
    <row r="37" spans="1:24" x14ac:dyDescent="0.45">
      <c r="A37" t="s">
        <v>77</v>
      </c>
      <c r="B37" s="1" t="s">
        <v>3</v>
      </c>
      <c r="C37" s="2">
        <v>1</v>
      </c>
      <c r="D37" s="2">
        <v>2</v>
      </c>
      <c r="E37" s="2" t="s">
        <v>4</v>
      </c>
      <c r="F37" s="2" t="s">
        <v>4</v>
      </c>
      <c r="G37" s="2" t="s">
        <v>6</v>
      </c>
      <c r="H37" s="2" t="s">
        <v>65</v>
      </c>
      <c r="I37" s="2">
        <f t="shared" si="0"/>
        <v>16000</v>
      </c>
      <c r="J37" s="3" t="s">
        <v>22</v>
      </c>
      <c r="L37">
        <f t="shared" si="1"/>
        <v>1</v>
      </c>
      <c r="M37" cm="1">
        <f t="array" ref="M37">INDEX(WeekEndTable!$C$1:$C$36,SUMPRODUCT((WeekEndTable!$A$1:$A$36=B37)*(WeekEndTable!$B$1:$B$36=C37),ROW(WeekEndTable!$C$1:$C$36)))</f>
        <v>0</v>
      </c>
      <c r="N37">
        <f t="shared" si="2"/>
        <v>1</v>
      </c>
      <c r="O37">
        <f t="shared" si="3"/>
        <v>2</v>
      </c>
      <c r="P37">
        <f t="shared" si="4"/>
        <v>0</v>
      </c>
      <c r="Q37">
        <f t="shared" si="5"/>
        <v>0</v>
      </c>
      <c r="R37">
        <f t="shared" si="6"/>
        <v>1</v>
      </c>
      <c r="S37">
        <v>7000</v>
      </c>
      <c r="T37">
        <f t="shared" si="7"/>
        <v>8750</v>
      </c>
      <c r="U37">
        <f t="shared" si="10"/>
        <v>14000</v>
      </c>
      <c r="V37">
        <f t="shared" si="11"/>
        <v>0</v>
      </c>
      <c r="W37">
        <f t="shared" si="8"/>
        <v>2000</v>
      </c>
      <c r="X37">
        <f t="shared" si="9"/>
        <v>16000</v>
      </c>
    </row>
    <row r="38" spans="1:24" x14ac:dyDescent="0.45">
      <c r="B38" s="4" t="s">
        <v>8</v>
      </c>
      <c r="C38" s="5">
        <v>3</v>
      </c>
      <c r="D38" s="5">
        <v>9</v>
      </c>
      <c r="E38" s="5" t="s">
        <v>6</v>
      </c>
      <c r="F38" s="5" t="s">
        <v>4</v>
      </c>
      <c r="G38" s="5" t="s">
        <v>6</v>
      </c>
      <c r="H38" s="5" t="s">
        <v>66</v>
      </c>
      <c r="I38" s="5">
        <f t="shared" si="0"/>
        <v>225000</v>
      </c>
      <c r="J38" s="6" t="s">
        <v>22</v>
      </c>
      <c r="L38">
        <f t="shared" si="1"/>
        <v>3</v>
      </c>
      <c r="M38" cm="1">
        <f t="array" ref="M38">INDEX(WeekEndTable!$C$1:$C$36,SUMPRODUCT((WeekEndTable!$A$1:$A$36=B38)*(WeekEndTable!$B$1:$B$36=C38),ROW(WeekEndTable!$C$1:$C$36)))</f>
        <v>0</v>
      </c>
      <c r="N38">
        <f t="shared" si="2"/>
        <v>3</v>
      </c>
      <c r="O38">
        <f t="shared" si="3"/>
        <v>9</v>
      </c>
      <c r="P38">
        <f t="shared" si="4"/>
        <v>1</v>
      </c>
      <c r="Q38">
        <f t="shared" si="5"/>
        <v>0</v>
      </c>
      <c r="R38">
        <f t="shared" si="6"/>
        <v>1</v>
      </c>
      <c r="S38">
        <v>7000</v>
      </c>
      <c r="T38">
        <f t="shared" si="7"/>
        <v>8750</v>
      </c>
      <c r="U38">
        <f t="shared" si="10"/>
        <v>189000</v>
      </c>
      <c r="V38">
        <f t="shared" si="11"/>
        <v>0</v>
      </c>
      <c r="W38">
        <f t="shared" si="8"/>
        <v>36000</v>
      </c>
      <c r="X38">
        <f t="shared" si="9"/>
        <v>225000</v>
      </c>
    </row>
    <row r="39" spans="1:24" x14ac:dyDescent="0.45">
      <c r="B39" s="4" t="s">
        <v>10</v>
      </c>
      <c r="C39" s="5">
        <v>9</v>
      </c>
      <c r="D39" s="5">
        <v>1</v>
      </c>
      <c r="E39" s="5" t="s">
        <v>6</v>
      </c>
      <c r="F39" s="5" t="s">
        <v>6</v>
      </c>
      <c r="G39" s="5" t="s">
        <v>6</v>
      </c>
      <c r="H39" s="5" t="s">
        <v>67</v>
      </c>
      <c r="I39" s="5">
        <f t="shared" si="0"/>
        <v>77500</v>
      </c>
      <c r="J39" s="6" t="s">
        <v>22</v>
      </c>
      <c r="L39">
        <f t="shared" si="1"/>
        <v>7</v>
      </c>
      <c r="M39" cm="1">
        <f t="array" ref="M39">INDEX(WeekEndTable!$C$1:$C$36,SUMPRODUCT((WeekEndTable!$A$1:$A$36=B39)*(WeekEndTable!$B$1:$B$36=C39),ROW(WeekEndTable!$C$1:$C$36)))</f>
        <v>2</v>
      </c>
      <c r="N39">
        <f t="shared" si="2"/>
        <v>9</v>
      </c>
      <c r="O39">
        <f t="shared" si="3"/>
        <v>1</v>
      </c>
      <c r="P39">
        <f t="shared" si="4"/>
        <v>1</v>
      </c>
      <c r="Q39">
        <f t="shared" si="5"/>
        <v>1</v>
      </c>
      <c r="R39">
        <f t="shared" si="6"/>
        <v>1</v>
      </c>
      <c r="S39">
        <v>7000</v>
      </c>
      <c r="T39">
        <f t="shared" si="7"/>
        <v>8750</v>
      </c>
      <c r="U39">
        <f t="shared" si="10"/>
        <v>49000</v>
      </c>
      <c r="V39">
        <f t="shared" si="11"/>
        <v>17500</v>
      </c>
      <c r="W39">
        <f t="shared" si="8"/>
        <v>11000</v>
      </c>
      <c r="X39">
        <f t="shared" si="9"/>
        <v>77500</v>
      </c>
    </row>
    <row r="40" spans="1:24" x14ac:dyDescent="0.45">
      <c r="B40" s="4" t="s">
        <v>12</v>
      </c>
      <c r="C40" s="5">
        <v>3</v>
      </c>
      <c r="D40" s="5">
        <v>1</v>
      </c>
      <c r="E40" s="5" t="s">
        <v>4</v>
      </c>
      <c r="F40" s="5" t="s">
        <v>4</v>
      </c>
      <c r="G40" s="5" t="s">
        <v>6</v>
      </c>
      <c r="H40" s="5" t="s">
        <v>68</v>
      </c>
      <c r="I40" s="5">
        <f t="shared" si="0"/>
        <v>23750</v>
      </c>
      <c r="J40" s="6" t="s">
        <v>22</v>
      </c>
      <c r="L40">
        <f t="shared" si="1"/>
        <v>2</v>
      </c>
      <c r="M40" cm="1">
        <f t="array" ref="M40">INDEX(WeekEndTable!$C$1:$C$36,SUMPRODUCT((WeekEndTable!$A$1:$A$36=B40)*(WeekEndTable!$B$1:$B$36=C40),ROW(WeekEndTable!$C$1:$C$36)))</f>
        <v>1</v>
      </c>
      <c r="N40">
        <f t="shared" si="2"/>
        <v>3</v>
      </c>
      <c r="O40">
        <f t="shared" si="3"/>
        <v>1</v>
      </c>
      <c r="P40">
        <f t="shared" si="4"/>
        <v>0</v>
      </c>
      <c r="Q40">
        <f t="shared" si="5"/>
        <v>0</v>
      </c>
      <c r="R40">
        <f t="shared" si="6"/>
        <v>1</v>
      </c>
      <c r="S40">
        <v>7000</v>
      </c>
      <c r="T40">
        <f t="shared" si="7"/>
        <v>8750</v>
      </c>
      <c r="U40">
        <f t="shared" si="10"/>
        <v>14000</v>
      </c>
      <c r="V40">
        <f t="shared" si="11"/>
        <v>8750</v>
      </c>
      <c r="W40">
        <f t="shared" si="8"/>
        <v>1000</v>
      </c>
      <c r="X40">
        <f t="shared" si="9"/>
        <v>23750</v>
      </c>
    </row>
    <row r="41" spans="1:24" x14ac:dyDescent="0.45">
      <c r="B41" s="4" t="s">
        <v>14</v>
      </c>
      <c r="C41" s="5">
        <v>5</v>
      </c>
      <c r="D41" s="5">
        <v>1</v>
      </c>
      <c r="E41" s="5" t="s">
        <v>4</v>
      </c>
      <c r="F41" s="5" t="s">
        <v>4</v>
      </c>
      <c r="G41" s="5" t="s">
        <v>4</v>
      </c>
      <c r="H41" s="5" t="s">
        <v>69</v>
      </c>
      <c r="I41" s="5">
        <f t="shared" si="0"/>
        <v>38500</v>
      </c>
      <c r="J41" s="6" t="s">
        <v>22</v>
      </c>
      <c r="L41">
        <f t="shared" si="1"/>
        <v>3</v>
      </c>
      <c r="M41" cm="1">
        <f t="array" ref="M41">INDEX(WeekEndTable!$C$1:$C$36,SUMPRODUCT((WeekEndTable!$A$1:$A$36=B41)*(WeekEndTable!$B$1:$B$36=C41),ROW(WeekEndTable!$C$1:$C$36)))</f>
        <v>2</v>
      </c>
      <c r="N41">
        <f t="shared" si="2"/>
        <v>5</v>
      </c>
      <c r="O41">
        <f t="shared" si="3"/>
        <v>1</v>
      </c>
      <c r="P41">
        <f t="shared" si="4"/>
        <v>0</v>
      </c>
      <c r="Q41">
        <f t="shared" si="5"/>
        <v>0</v>
      </c>
      <c r="R41">
        <f t="shared" si="6"/>
        <v>0</v>
      </c>
      <c r="S41">
        <v>7000</v>
      </c>
      <c r="T41">
        <f t="shared" si="7"/>
        <v>8750</v>
      </c>
      <c r="U41">
        <f t="shared" si="10"/>
        <v>21000</v>
      </c>
      <c r="V41">
        <f t="shared" si="11"/>
        <v>17500</v>
      </c>
      <c r="W41">
        <f t="shared" si="8"/>
        <v>0</v>
      </c>
      <c r="X41">
        <f t="shared" si="9"/>
        <v>38500</v>
      </c>
    </row>
    <row r="42" spans="1:24" x14ac:dyDescent="0.45">
      <c r="B42" s="4" t="s">
        <v>16</v>
      </c>
      <c r="C42" s="5">
        <v>2</v>
      </c>
      <c r="D42" s="5">
        <v>8</v>
      </c>
      <c r="E42" s="5" t="s">
        <v>4</v>
      </c>
      <c r="F42" s="5" t="s">
        <v>4</v>
      </c>
      <c r="G42" s="5" t="s">
        <v>4</v>
      </c>
      <c r="H42" s="5" t="s">
        <v>70</v>
      </c>
      <c r="I42" s="5">
        <f t="shared" si="0"/>
        <v>140000</v>
      </c>
      <c r="J42" s="6" t="s">
        <v>22</v>
      </c>
      <c r="L42">
        <f t="shared" si="1"/>
        <v>0</v>
      </c>
      <c r="M42" cm="1">
        <f t="array" ref="M42">INDEX(WeekEndTable!$C$1:$C$36,SUMPRODUCT((WeekEndTable!$A$1:$A$36=B42)*(WeekEndTable!$B$1:$B$36=C42),ROW(WeekEndTable!$C$1:$C$36)))</f>
        <v>2</v>
      </c>
      <c r="N42">
        <f t="shared" si="2"/>
        <v>2</v>
      </c>
      <c r="O42">
        <f t="shared" si="3"/>
        <v>8</v>
      </c>
      <c r="P42">
        <f t="shared" si="4"/>
        <v>0</v>
      </c>
      <c r="Q42">
        <f t="shared" si="5"/>
        <v>0</v>
      </c>
      <c r="R42">
        <f t="shared" si="6"/>
        <v>0</v>
      </c>
      <c r="S42">
        <v>7000</v>
      </c>
      <c r="T42">
        <f t="shared" si="7"/>
        <v>8750</v>
      </c>
      <c r="U42">
        <f t="shared" si="10"/>
        <v>0</v>
      </c>
      <c r="V42">
        <f t="shared" si="11"/>
        <v>140000</v>
      </c>
      <c r="W42">
        <f t="shared" si="8"/>
        <v>0</v>
      </c>
      <c r="X42">
        <f t="shared" si="9"/>
        <v>140000</v>
      </c>
    </row>
    <row r="43" spans="1:24" ht="18.600000000000001" thickBot="1" x14ac:dyDescent="0.5">
      <c r="B43" s="7" t="s">
        <v>18</v>
      </c>
      <c r="C43" s="8">
        <v>1</v>
      </c>
      <c r="D43" s="8">
        <v>1</v>
      </c>
      <c r="E43" s="8" t="s">
        <v>6</v>
      </c>
      <c r="F43" s="8" t="s">
        <v>6</v>
      </c>
      <c r="G43" s="8" t="s">
        <v>4</v>
      </c>
      <c r="H43" s="8" t="s">
        <v>71</v>
      </c>
      <c r="I43" s="8">
        <f t="shared" si="0"/>
        <v>10750</v>
      </c>
      <c r="J43" s="9" t="s">
        <v>22</v>
      </c>
      <c r="L43">
        <f t="shared" si="1"/>
        <v>0</v>
      </c>
      <c r="M43" cm="1">
        <f t="array" ref="M43">INDEX(WeekEndTable!$C$1:$C$36,SUMPRODUCT((WeekEndTable!$A$1:$A$36=B43)*(WeekEndTable!$B$1:$B$36=C43),ROW(WeekEndTable!$C$1:$C$36)))</f>
        <v>1</v>
      </c>
      <c r="N43">
        <f t="shared" si="2"/>
        <v>1</v>
      </c>
      <c r="O43">
        <f t="shared" si="3"/>
        <v>1</v>
      </c>
      <c r="P43">
        <f t="shared" si="4"/>
        <v>1</v>
      </c>
      <c r="Q43">
        <f t="shared" si="5"/>
        <v>1</v>
      </c>
      <c r="R43">
        <f t="shared" si="6"/>
        <v>0</v>
      </c>
      <c r="S43">
        <v>7000</v>
      </c>
      <c r="T43">
        <f t="shared" si="7"/>
        <v>8750</v>
      </c>
      <c r="U43">
        <f t="shared" si="10"/>
        <v>0</v>
      </c>
      <c r="V43">
        <f t="shared" si="11"/>
        <v>8750</v>
      </c>
      <c r="W43">
        <f t="shared" si="8"/>
        <v>2000</v>
      </c>
      <c r="X43">
        <f t="shared" si="9"/>
        <v>10750</v>
      </c>
    </row>
    <row r="44" spans="1:24" x14ac:dyDescent="0.45">
      <c r="A44" t="s">
        <v>78</v>
      </c>
      <c r="B44" s="1" t="s">
        <v>3</v>
      </c>
      <c r="C44" s="2">
        <v>2</v>
      </c>
      <c r="D44" s="2">
        <v>1</v>
      </c>
      <c r="E44" s="2" t="s">
        <v>6</v>
      </c>
      <c r="F44" s="2" t="s">
        <v>6</v>
      </c>
      <c r="G44" s="2" t="s">
        <v>4</v>
      </c>
      <c r="H44" s="2" t="s">
        <v>65</v>
      </c>
      <c r="I44" s="2">
        <f t="shared" si="0"/>
        <v>17000</v>
      </c>
      <c r="J44" s="3" t="s">
        <v>24</v>
      </c>
      <c r="L44">
        <f t="shared" si="1"/>
        <v>2</v>
      </c>
      <c r="M44" cm="1">
        <f t="array" ref="M44">INDEX(WeekEndTable!$C$1:$C$36,SUMPRODUCT((WeekEndTable!$A$1:$A$36=B44)*(WeekEndTable!$B$1:$B$36=C44),ROW(WeekEndTable!$C$1:$C$36)))</f>
        <v>0</v>
      </c>
      <c r="N44">
        <f t="shared" si="2"/>
        <v>2</v>
      </c>
      <c r="O44">
        <f t="shared" si="3"/>
        <v>1</v>
      </c>
      <c r="P44">
        <f t="shared" si="4"/>
        <v>1</v>
      </c>
      <c r="Q44">
        <f t="shared" si="5"/>
        <v>1</v>
      </c>
      <c r="R44">
        <f t="shared" si="6"/>
        <v>0</v>
      </c>
      <c r="S44">
        <v>7000</v>
      </c>
      <c r="T44">
        <f t="shared" si="7"/>
        <v>8750</v>
      </c>
      <c r="U44">
        <f t="shared" si="10"/>
        <v>14000</v>
      </c>
      <c r="V44">
        <f t="shared" si="11"/>
        <v>0</v>
      </c>
      <c r="W44">
        <f t="shared" si="8"/>
        <v>3000</v>
      </c>
      <c r="X44">
        <f t="shared" si="9"/>
        <v>17000</v>
      </c>
    </row>
    <row r="45" spans="1:24" x14ac:dyDescent="0.45">
      <c r="B45" s="4" t="s">
        <v>8</v>
      </c>
      <c r="C45" s="5">
        <v>5</v>
      </c>
      <c r="D45" s="5">
        <v>2</v>
      </c>
      <c r="E45" s="5" t="s">
        <v>6</v>
      </c>
      <c r="F45" s="5" t="s">
        <v>6</v>
      </c>
      <c r="G45" s="5" t="s">
        <v>6</v>
      </c>
      <c r="H45" s="5" t="s">
        <v>66</v>
      </c>
      <c r="I45" s="5">
        <f t="shared" si="0"/>
        <v>87500</v>
      </c>
      <c r="J45" s="6" t="s">
        <v>24</v>
      </c>
      <c r="L45">
        <f t="shared" si="1"/>
        <v>4</v>
      </c>
      <c r="M45" cm="1">
        <f t="array" ref="M45">INDEX(WeekEndTable!$C$1:$C$36,SUMPRODUCT((WeekEndTable!$A$1:$A$36=B45)*(WeekEndTable!$B$1:$B$36=C45),ROW(WeekEndTable!$C$1:$C$36)))</f>
        <v>1</v>
      </c>
      <c r="N45">
        <f t="shared" si="2"/>
        <v>5</v>
      </c>
      <c r="O45">
        <f t="shared" si="3"/>
        <v>2</v>
      </c>
      <c r="P45">
        <f t="shared" si="4"/>
        <v>1</v>
      </c>
      <c r="Q45">
        <f t="shared" si="5"/>
        <v>1</v>
      </c>
      <c r="R45">
        <f t="shared" si="6"/>
        <v>1</v>
      </c>
      <c r="S45">
        <v>7000</v>
      </c>
      <c r="T45">
        <f t="shared" si="7"/>
        <v>8750</v>
      </c>
      <c r="U45">
        <f t="shared" si="10"/>
        <v>56000</v>
      </c>
      <c r="V45">
        <f t="shared" si="11"/>
        <v>17500</v>
      </c>
      <c r="W45">
        <f t="shared" si="8"/>
        <v>14000</v>
      </c>
      <c r="X45">
        <f t="shared" si="9"/>
        <v>87500</v>
      </c>
    </row>
    <row r="46" spans="1:24" x14ac:dyDescent="0.45">
      <c r="B46" s="4" t="s">
        <v>10</v>
      </c>
      <c r="C46" s="5">
        <v>3</v>
      </c>
      <c r="D46" s="5">
        <v>8</v>
      </c>
      <c r="E46" s="5" t="s">
        <v>4</v>
      </c>
      <c r="F46" s="5" t="s">
        <v>6</v>
      </c>
      <c r="G46" s="5" t="s">
        <v>4</v>
      </c>
      <c r="H46" s="5" t="s">
        <v>67</v>
      </c>
      <c r="I46" s="5">
        <f t="shared" si="0"/>
        <v>176000</v>
      </c>
      <c r="J46" s="6" t="s">
        <v>24</v>
      </c>
      <c r="L46">
        <f t="shared" si="1"/>
        <v>3</v>
      </c>
      <c r="M46" cm="1">
        <f t="array" ref="M46">INDEX(WeekEndTable!$C$1:$C$36,SUMPRODUCT((WeekEndTable!$A$1:$A$36=B46)*(WeekEndTable!$B$1:$B$36=C46),ROW(WeekEndTable!$C$1:$C$36)))</f>
        <v>0</v>
      </c>
      <c r="N46">
        <f t="shared" si="2"/>
        <v>3</v>
      </c>
      <c r="O46">
        <f t="shared" si="3"/>
        <v>8</v>
      </c>
      <c r="P46">
        <f t="shared" si="4"/>
        <v>0</v>
      </c>
      <c r="Q46">
        <f t="shared" si="5"/>
        <v>1</v>
      </c>
      <c r="R46">
        <f t="shared" si="6"/>
        <v>0</v>
      </c>
      <c r="S46">
        <v>7000</v>
      </c>
      <c r="T46">
        <f t="shared" si="7"/>
        <v>8750</v>
      </c>
      <c r="U46">
        <f t="shared" si="10"/>
        <v>168000</v>
      </c>
      <c r="V46">
        <f t="shared" si="11"/>
        <v>0</v>
      </c>
      <c r="W46">
        <f t="shared" si="8"/>
        <v>8000</v>
      </c>
      <c r="X46">
        <f t="shared" si="9"/>
        <v>176000</v>
      </c>
    </row>
    <row r="47" spans="1:24" x14ac:dyDescent="0.45">
      <c r="B47" s="4" t="s">
        <v>12</v>
      </c>
      <c r="C47" s="5">
        <v>1</v>
      </c>
      <c r="D47" s="5">
        <v>9</v>
      </c>
      <c r="E47" s="5" t="s">
        <v>4</v>
      </c>
      <c r="F47" s="5" t="s">
        <v>4</v>
      </c>
      <c r="G47" s="5" t="s">
        <v>4</v>
      </c>
      <c r="H47" s="5" t="s">
        <v>68</v>
      </c>
      <c r="I47" s="5">
        <f t="shared" si="0"/>
        <v>63000</v>
      </c>
      <c r="J47" s="6" t="s">
        <v>24</v>
      </c>
      <c r="L47">
        <f t="shared" si="1"/>
        <v>1</v>
      </c>
      <c r="M47" cm="1">
        <f t="array" ref="M47">INDEX(WeekEndTable!$C$1:$C$36,SUMPRODUCT((WeekEndTable!$A$1:$A$36=B47)*(WeekEndTable!$B$1:$B$36=C47),ROW(WeekEndTable!$C$1:$C$36)))</f>
        <v>0</v>
      </c>
      <c r="N47">
        <f t="shared" si="2"/>
        <v>1</v>
      </c>
      <c r="O47">
        <f t="shared" si="3"/>
        <v>9</v>
      </c>
      <c r="P47">
        <f t="shared" si="4"/>
        <v>0</v>
      </c>
      <c r="Q47">
        <f t="shared" si="5"/>
        <v>0</v>
      </c>
      <c r="R47">
        <f t="shared" si="6"/>
        <v>0</v>
      </c>
      <c r="S47">
        <v>7000</v>
      </c>
      <c r="T47">
        <f t="shared" si="7"/>
        <v>8750</v>
      </c>
      <c r="U47">
        <f t="shared" si="10"/>
        <v>63000</v>
      </c>
      <c r="V47">
        <f t="shared" si="11"/>
        <v>0</v>
      </c>
      <c r="W47">
        <f t="shared" si="8"/>
        <v>0</v>
      </c>
      <c r="X47">
        <f t="shared" si="9"/>
        <v>63000</v>
      </c>
    </row>
    <row r="48" spans="1:24" x14ac:dyDescent="0.45">
      <c r="B48" s="4" t="s">
        <v>14</v>
      </c>
      <c r="C48" s="5">
        <v>1</v>
      </c>
      <c r="D48" s="5">
        <v>8</v>
      </c>
      <c r="E48" s="5" t="s">
        <v>6</v>
      </c>
      <c r="F48" s="5" t="s">
        <v>4</v>
      </c>
      <c r="G48" s="5" t="s">
        <v>4</v>
      </c>
      <c r="H48" s="5" t="s">
        <v>69</v>
      </c>
      <c r="I48" s="5">
        <f t="shared" si="0"/>
        <v>64000</v>
      </c>
      <c r="J48" s="6" t="s">
        <v>24</v>
      </c>
      <c r="L48">
        <f t="shared" si="1"/>
        <v>1</v>
      </c>
      <c r="M48" cm="1">
        <f t="array" ref="M48">INDEX(WeekEndTable!$C$1:$C$36,SUMPRODUCT((WeekEndTable!$A$1:$A$36=B48)*(WeekEndTable!$B$1:$B$36=C48),ROW(WeekEndTable!$C$1:$C$36)))</f>
        <v>0</v>
      </c>
      <c r="N48">
        <f t="shared" si="2"/>
        <v>1</v>
      </c>
      <c r="O48">
        <f t="shared" si="3"/>
        <v>8</v>
      </c>
      <c r="P48">
        <f t="shared" si="4"/>
        <v>1</v>
      </c>
      <c r="Q48">
        <f t="shared" si="5"/>
        <v>0</v>
      </c>
      <c r="R48">
        <f t="shared" si="6"/>
        <v>0</v>
      </c>
      <c r="S48">
        <v>7000</v>
      </c>
      <c r="T48">
        <f t="shared" si="7"/>
        <v>8750</v>
      </c>
      <c r="U48">
        <f t="shared" si="10"/>
        <v>56000</v>
      </c>
      <c r="V48">
        <f t="shared" si="11"/>
        <v>0</v>
      </c>
      <c r="W48">
        <f t="shared" si="8"/>
        <v>8000</v>
      </c>
      <c r="X48">
        <f t="shared" si="9"/>
        <v>64000</v>
      </c>
    </row>
    <row r="49" spans="1:24" x14ac:dyDescent="0.45">
      <c r="B49" s="4" t="s">
        <v>16</v>
      </c>
      <c r="C49" s="5">
        <v>9</v>
      </c>
      <c r="D49" s="5">
        <v>1</v>
      </c>
      <c r="E49" s="5" t="s">
        <v>4</v>
      </c>
      <c r="F49" s="5" t="s">
        <v>4</v>
      </c>
      <c r="G49" s="5" t="s">
        <v>6</v>
      </c>
      <c r="H49" s="5" t="s">
        <v>70</v>
      </c>
      <c r="I49" s="5">
        <f t="shared" si="0"/>
        <v>71000</v>
      </c>
      <c r="J49" s="6" t="s">
        <v>24</v>
      </c>
      <c r="L49">
        <f t="shared" si="1"/>
        <v>5</v>
      </c>
      <c r="M49" cm="1">
        <f t="array" ref="M49">INDEX(WeekEndTable!$C$1:$C$36,SUMPRODUCT((WeekEndTable!$A$1:$A$36=B49)*(WeekEndTable!$B$1:$B$36=C49),ROW(WeekEndTable!$C$1:$C$36)))</f>
        <v>4</v>
      </c>
      <c r="N49">
        <f t="shared" si="2"/>
        <v>9</v>
      </c>
      <c r="O49">
        <f t="shared" si="3"/>
        <v>1</v>
      </c>
      <c r="P49">
        <f t="shared" si="4"/>
        <v>0</v>
      </c>
      <c r="Q49">
        <f t="shared" si="5"/>
        <v>0</v>
      </c>
      <c r="R49">
        <f t="shared" si="6"/>
        <v>1</v>
      </c>
      <c r="S49">
        <v>7000</v>
      </c>
      <c r="T49">
        <f t="shared" si="7"/>
        <v>8750</v>
      </c>
      <c r="U49">
        <f t="shared" si="10"/>
        <v>35000</v>
      </c>
      <c r="V49">
        <f t="shared" si="11"/>
        <v>35000</v>
      </c>
      <c r="W49">
        <f t="shared" si="8"/>
        <v>1000</v>
      </c>
      <c r="X49">
        <f t="shared" si="9"/>
        <v>71000</v>
      </c>
    </row>
    <row r="50" spans="1:24" ht="18.600000000000001" thickBot="1" x14ac:dyDescent="0.5">
      <c r="B50" s="7" t="s">
        <v>18</v>
      </c>
      <c r="C50" s="8">
        <v>9</v>
      </c>
      <c r="D50" s="8">
        <v>1</v>
      </c>
      <c r="E50" s="8" t="s">
        <v>4</v>
      </c>
      <c r="F50" s="8" t="s">
        <v>4</v>
      </c>
      <c r="G50" s="8" t="s">
        <v>4</v>
      </c>
      <c r="H50" s="8" t="s">
        <v>71</v>
      </c>
      <c r="I50" s="8">
        <f t="shared" si="0"/>
        <v>68250</v>
      </c>
      <c r="J50" s="9" t="s">
        <v>24</v>
      </c>
      <c r="L50">
        <f t="shared" si="1"/>
        <v>6</v>
      </c>
      <c r="M50" cm="1">
        <f t="array" ref="M50">INDEX(WeekEndTable!$C$1:$C$36,SUMPRODUCT((WeekEndTable!$A$1:$A$36=B50)*(WeekEndTable!$B$1:$B$36=C50),ROW(WeekEndTable!$C$1:$C$36)))</f>
        <v>3</v>
      </c>
      <c r="N50">
        <f t="shared" si="2"/>
        <v>9</v>
      </c>
      <c r="O50">
        <f t="shared" si="3"/>
        <v>1</v>
      </c>
      <c r="P50">
        <f t="shared" si="4"/>
        <v>0</v>
      </c>
      <c r="Q50">
        <f t="shared" si="5"/>
        <v>0</v>
      </c>
      <c r="R50">
        <f t="shared" si="6"/>
        <v>0</v>
      </c>
      <c r="S50">
        <v>7000</v>
      </c>
      <c r="T50">
        <f t="shared" si="7"/>
        <v>8750</v>
      </c>
      <c r="U50">
        <f t="shared" si="10"/>
        <v>42000</v>
      </c>
      <c r="V50">
        <f t="shared" si="11"/>
        <v>26250</v>
      </c>
      <c r="W50">
        <f t="shared" si="8"/>
        <v>0</v>
      </c>
      <c r="X50">
        <f t="shared" si="9"/>
        <v>68250</v>
      </c>
    </row>
    <row r="51" spans="1:24" x14ac:dyDescent="0.45">
      <c r="A51" t="s">
        <v>79</v>
      </c>
      <c r="B51" s="1" t="s">
        <v>3</v>
      </c>
      <c r="C51" s="2">
        <v>2</v>
      </c>
      <c r="D51" s="2">
        <v>9</v>
      </c>
      <c r="E51" s="2" t="s">
        <v>6</v>
      </c>
      <c r="F51" s="2" t="s">
        <v>4</v>
      </c>
      <c r="G51" s="2" t="s">
        <v>6</v>
      </c>
      <c r="H51" s="2" t="s">
        <v>65</v>
      </c>
      <c r="I51" s="2">
        <f t="shared" si="0"/>
        <v>153000</v>
      </c>
      <c r="J51" s="3" t="s">
        <v>25</v>
      </c>
      <c r="L51">
        <f t="shared" si="1"/>
        <v>2</v>
      </c>
      <c r="M51" cm="1">
        <f t="array" ref="M51">INDEX(WeekEndTable!$C$1:$C$36,SUMPRODUCT((WeekEndTable!$A$1:$A$36=B51)*(WeekEndTable!$B$1:$B$36=C51),ROW(WeekEndTable!$C$1:$C$36)))</f>
        <v>0</v>
      </c>
      <c r="N51">
        <f t="shared" si="2"/>
        <v>2</v>
      </c>
      <c r="O51">
        <f t="shared" si="3"/>
        <v>9</v>
      </c>
      <c r="P51">
        <f t="shared" si="4"/>
        <v>1</v>
      </c>
      <c r="Q51">
        <f t="shared" si="5"/>
        <v>0</v>
      </c>
      <c r="R51">
        <f t="shared" si="6"/>
        <v>1</v>
      </c>
      <c r="S51">
        <v>7000</v>
      </c>
      <c r="T51">
        <f t="shared" si="7"/>
        <v>8750</v>
      </c>
      <c r="U51">
        <f t="shared" si="10"/>
        <v>126000</v>
      </c>
      <c r="V51">
        <f t="shared" si="11"/>
        <v>0</v>
      </c>
      <c r="W51">
        <f t="shared" si="8"/>
        <v>27000</v>
      </c>
      <c r="X51">
        <f t="shared" si="9"/>
        <v>153000</v>
      </c>
    </row>
    <row r="52" spans="1:24" x14ac:dyDescent="0.45">
      <c r="B52" s="4" t="s">
        <v>8</v>
      </c>
      <c r="C52" s="5">
        <v>9</v>
      </c>
      <c r="D52" s="5">
        <v>9</v>
      </c>
      <c r="E52" s="5" t="s">
        <v>6</v>
      </c>
      <c r="F52" s="5" t="s">
        <v>6</v>
      </c>
      <c r="G52" s="5" t="s">
        <v>6</v>
      </c>
      <c r="H52" s="5" t="s">
        <v>66</v>
      </c>
      <c r="I52" s="5">
        <f t="shared" si="0"/>
        <v>697500</v>
      </c>
      <c r="J52" s="6" t="s">
        <v>25</v>
      </c>
      <c r="L52">
        <f t="shared" si="1"/>
        <v>7</v>
      </c>
      <c r="M52" cm="1">
        <f t="array" ref="M52">INDEX(WeekEndTable!$C$1:$C$36,SUMPRODUCT((WeekEndTable!$A$1:$A$36=B52)*(WeekEndTable!$B$1:$B$36=C52),ROW(WeekEndTable!$C$1:$C$36)))</f>
        <v>2</v>
      </c>
      <c r="N52">
        <f t="shared" si="2"/>
        <v>9</v>
      </c>
      <c r="O52">
        <f t="shared" si="3"/>
        <v>9</v>
      </c>
      <c r="P52">
        <f t="shared" si="4"/>
        <v>1</v>
      </c>
      <c r="Q52">
        <f t="shared" si="5"/>
        <v>1</v>
      </c>
      <c r="R52">
        <f t="shared" si="6"/>
        <v>1</v>
      </c>
      <c r="S52">
        <v>7000</v>
      </c>
      <c r="T52">
        <f t="shared" si="7"/>
        <v>8750</v>
      </c>
      <c r="U52">
        <f t="shared" si="10"/>
        <v>441000</v>
      </c>
      <c r="V52">
        <f t="shared" si="11"/>
        <v>157500</v>
      </c>
      <c r="W52">
        <f t="shared" si="8"/>
        <v>99000</v>
      </c>
      <c r="X52">
        <f t="shared" si="9"/>
        <v>697500</v>
      </c>
    </row>
    <row r="53" spans="1:24" x14ac:dyDescent="0.45">
      <c r="B53" s="4" t="s">
        <v>10</v>
      </c>
      <c r="C53" s="5">
        <v>2</v>
      </c>
      <c r="D53" s="5">
        <v>8</v>
      </c>
      <c r="E53" s="5" t="s">
        <v>6</v>
      </c>
      <c r="F53" s="5" t="s">
        <v>6</v>
      </c>
      <c r="G53" s="5" t="s">
        <v>6</v>
      </c>
      <c r="H53" s="5" t="s">
        <v>67</v>
      </c>
      <c r="I53" s="5">
        <f t="shared" si="0"/>
        <v>144000</v>
      </c>
      <c r="J53" s="6" t="s">
        <v>25</v>
      </c>
      <c r="L53">
        <f t="shared" si="1"/>
        <v>2</v>
      </c>
      <c r="M53" cm="1">
        <f t="array" ref="M53">INDEX(WeekEndTable!$C$1:$C$36,SUMPRODUCT((WeekEndTable!$A$1:$A$36=B53)*(WeekEndTable!$B$1:$B$36=C53),ROW(WeekEndTable!$C$1:$C$36)))</f>
        <v>0</v>
      </c>
      <c r="N53">
        <f t="shared" si="2"/>
        <v>2</v>
      </c>
      <c r="O53">
        <f t="shared" si="3"/>
        <v>8</v>
      </c>
      <c r="P53">
        <f t="shared" si="4"/>
        <v>1</v>
      </c>
      <c r="Q53">
        <f t="shared" si="5"/>
        <v>1</v>
      </c>
      <c r="R53">
        <f t="shared" si="6"/>
        <v>1</v>
      </c>
      <c r="S53">
        <v>7000</v>
      </c>
      <c r="T53">
        <f t="shared" si="7"/>
        <v>8750</v>
      </c>
      <c r="U53">
        <f t="shared" si="10"/>
        <v>112000</v>
      </c>
      <c r="V53">
        <f t="shared" si="11"/>
        <v>0</v>
      </c>
      <c r="W53">
        <f t="shared" si="8"/>
        <v>32000</v>
      </c>
      <c r="X53">
        <f t="shared" si="9"/>
        <v>144000</v>
      </c>
    </row>
    <row r="54" spans="1:24" x14ac:dyDescent="0.45">
      <c r="B54" s="4" t="s">
        <v>12</v>
      </c>
      <c r="C54" s="5">
        <v>3</v>
      </c>
      <c r="D54" s="5">
        <v>2</v>
      </c>
      <c r="E54" s="5" t="s">
        <v>4</v>
      </c>
      <c r="F54" s="5" t="s">
        <v>6</v>
      </c>
      <c r="G54" s="5" t="s">
        <v>6</v>
      </c>
      <c r="H54" s="5" t="s">
        <v>68</v>
      </c>
      <c r="I54" s="5">
        <f t="shared" si="0"/>
        <v>49500</v>
      </c>
      <c r="J54" s="6" t="s">
        <v>25</v>
      </c>
      <c r="L54">
        <f t="shared" si="1"/>
        <v>2</v>
      </c>
      <c r="M54" cm="1">
        <f t="array" ref="M54">INDEX(WeekEndTable!$C$1:$C$36,SUMPRODUCT((WeekEndTable!$A$1:$A$36=B54)*(WeekEndTable!$B$1:$B$36=C54),ROW(WeekEndTable!$C$1:$C$36)))</f>
        <v>1</v>
      </c>
      <c r="N54">
        <f t="shared" si="2"/>
        <v>3</v>
      </c>
      <c r="O54">
        <f t="shared" si="3"/>
        <v>2</v>
      </c>
      <c r="P54">
        <f t="shared" si="4"/>
        <v>0</v>
      </c>
      <c r="Q54">
        <f t="shared" si="5"/>
        <v>1</v>
      </c>
      <c r="R54">
        <f t="shared" si="6"/>
        <v>1</v>
      </c>
      <c r="S54">
        <v>7000</v>
      </c>
      <c r="T54">
        <f t="shared" si="7"/>
        <v>8750</v>
      </c>
      <c r="U54">
        <f t="shared" si="10"/>
        <v>28000</v>
      </c>
      <c r="V54">
        <f t="shared" si="11"/>
        <v>17500</v>
      </c>
      <c r="W54">
        <f t="shared" si="8"/>
        <v>4000</v>
      </c>
      <c r="X54">
        <f t="shared" si="9"/>
        <v>49500</v>
      </c>
    </row>
    <row r="55" spans="1:24" x14ac:dyDescent="0.45">
      <c r="B55" s="4" t="s">
        <v>14</v>
      </c>
      <c r="C55" s="5">
        <v>3</v>
      </c>
      <c r="D55" s="5">
        <v>1</v>
      </c>
      <c r="E55" s="5" t="s">
        <v>4</v>
      </c>
      <c r="F55" s="5" t="s">
        <v>6</v>
      </c>
      <c r="G55" s="5" t="s">
        <v>4</v>
      </c>
      <c r="H55" s="5" t="s">
        <v>69</v>
      </c>
      <c r="I55" s="5">
        <f t="shared" si="0"/>
        <v>25500</v>
      </c>
      <c r="J55" s="6" t="s">
        <v>25</v>
      </c>
      <c r="L55">
        <f t="shared" si="1"/>
        <v>1</v>
      </c>
      <c r="M55" cm="1">
        <f t="array" ref="M55">INDEX(WeekEndTable!$C$1:$C$36,SUMPRODUCT((WeekEndTable!$A$1:$A$36=B55)*(WeekEndTable!$B$1:$B$36=C55),ROW(WeekEndTable!$C$1:$C$36)))</f>
        <v>2</v>
      </c>
      <c r="N55">
        <f t="shared" si="2"/>
        <v>3</v>
      </c>
      <c r="O55">
        <f t="shared" si="3"/>
        <v>1</v>
      </c>
      <c r="P55">
        <f t="shared" si="4"/>
        <v>0</v>
      </c>
      <c r="Q55">
        <f t="shared" si="5"/>
        <v>1</v>
      </c>
      <c r="R55">
        <f t="shared" si="6"/>
        <v>0</v>
      </c>
      <c r="S55">
        <v>7000</v>
      </c>
      <c r="T55">
        <f t="shared" si="7"/>
        <v>8750</v>
      </c>
      <c r="U55">
        <f t="shared" si="10"/>
        <v>7000</v>
      </c>
      <c r="V55">
        <f t="shared" si="11"/>
        <v>17500</v>
      </c>
      <c r="W55">
        <f t="shared" si="8"/>
        <v>1000</v>
      </c>
      <c r="X55">
        <f t="shared" si="9"/>
        <v>25500</v>
      </c>
    </row>
    <row r="56" spans="1:24" x14ac:dyDescent="0.45">
      <c r="B56" s="4" t="s">
        <v>16</v>
      </c>
      <c r="C56" s="5">
        <v>1</v>
      </c>
      <c r="D56" s="5">
        <v>2</v>
      </c>
      <c r="E56" s="5" t="s">
        <v>6</v>
      </c>
      <c r="F56" s="5" t="s">
        <v>4</v>
      </c>
      <c r="G56" s="5" t="s">
        <v>6</v>
      </c>
      <c r="H56" s="5" t="s">
        <v>70</v>
      </c>
      <c r="I56" s="5">
        <f t="shared" si="0"/>
        <v>21500</v>
      </c>
      <c r="J56" s="6" t="s">
        <v>25</v>
      </c>
      <c r="L56">
        <f t="shared" si="1"/>
        <v>0</v>
      </c>
      <c r="M56" cm="1">
        <f t="array" ref="M56">INDEX(WeekEndTable!$C$1:$C$36,SUMPRODUCT((WeekEndTable!$A$1:$A$36=B56)*(WeekEndTable!$B$1:$B$36=C56),ROW(WeekEndTable!$C$1:$C$36)))</f>
        <v>1</v>
      </c>
      <c r="N56">
        <f t="shared" si="2"/>
        <v>1</v>
      </c>
      <c r="O56">
        <f t="shared" si="3"/>
        <v>2</v>
      </c>
      <c r="P56">
        <f t="shared" si="4"/>
        <v>1</v>
      </c>
      <c r="Q56">
        <f t="shared" si="5"/>
        <v>0</v>
      </c>
      <c r="R56">
        <f t="shared" si="6"/>
        <v>1</v>
      </c>
      <c r="S56">
        <v>7000</v>
      </c>
      <c r="T56">
        <f t="shared" si="7"/>
        <v>8750</v>
      </c>
      <c r="U56">
        <f t="shared" si="10"/>
        <v>0</v>
      </c>
      <c r="V56">
        <f t="shared" si="11"/>
        <v>17500</v>
      </c>
      <c r="W56">
        <f t="shared" si="8"/>
        <v>4000</v>
      </c>
      <c r="X56">
        <f t="shared" si="9"/>
        <v>21500</v>
      </c>
    </row>
    <row r="57" spans="1:24" ht="18.600000000000001" thickBot="1" x14ac:dyDescent="0.5">
      <c r="B57" s="7" t="s">
        <v>18</v>
      </c>
      <c r="C57" s="8">
        <v>5</v>
      </c>
      <c r="D57" s="8">
        <v>8</v>
      </c>
      <c r="E57" s="8" t="s">
        <v>6</v>
      </c>
      <c r="F57" s="8" t="s">
        <v>6</v>
      </c>
      <c r="G57" s="8" t="s">
        <v>6</v>
      </c>
      <c r="H57" s="8" t="s">
        <v>71</v>
      </c>
      <c r="I57" s="8">
        <f t="shared" si="0"/>
        <v>350000</v>
      </c>
      <c r="J57" s="9" t="s">
        <v>25</v>
      </c>
      <c r="L57">
        <f t="shared" si="1"/>
        <v>4</v>
      </c>
      <c r="M57" cm="1">
        <f t="array" ref="M57">INDEX(WeekEndTable!$C$1:$C$36,SUMPRODUCT((WeekEndTable!$A$1:$A$36=B57)*(WeekEndTable!$B$1:$B$36=C57),ROW(WeekEndTable!$C$1:$C$36)))</f>
        <v>1</v>
      </c>
      <c r="N57">
        <f t="shared" si="2"/>
        <v>5</v>
      </c>
      <c r="O57">
        <f t="shared" si="3"/>
        <v>8</v>
      </c>
      <c r="P57">
        <f t="shared" si="4"/>
        <v>1</v>
      </c>
      <c r="Q57">
        <f t="shared" si="5"/>
        <v>1</v>
      </c>
      <c r="R57">
        <f t="shared" si="6"/>
        <v>1</v>
      </c>
      <c r="S57">
        <v>7000</v>
      </c>
      <c r="T57">
        <f t="shared" si="7"/>
        <v>8750</v>
      </c>
      <c r="U57">
        <f t="shared" si="10"/>
        <v>224000</v>
      </c>
      <c r="V57">
        <f t="shared" si="11"/>
        <v>70000</v>
      </c>
      <c r="W57">
        <f t="shared" si="8"/>
        <v>56000</v>
      </c>
      <c r="X57">
        <f t="shared" si="9"/>
        <v>350000</v>
      </c>
    </row>
    <row r="58" spans="1:24" x14ac:dyDescent="0.45">
      <c r="A58" t="s">
        <v>80</v>
      </c>
      <c r="B58" s="1" t="s">
        <v>3</v>
      </c>
      <c r="C58" s="2">
        <v>1</v>
      </c>
      <c r="D58" s="2">
        <v>2</v>
      </c>
      <c r="E58" s="2" t="s">
        <v>4</v>
      </c>
      <c r="F58" s="2" t="s">
        <v>4</v>
      </c>
      <c r="G58" s="2" t="s">
        <v>4</v>
      </c>
      <c r="H58" s="2" t="s">
        <v>65</v>
      </c>
      <c r="I58" s="2">
        <f t="shared" si="0"/>
        <v>14000</v>
      </c>
      <c r="J58" s="3" t="s">
        <v>26</v>
      </c>
      <c r="L58">
        <f t="shared" si="1"/>
        <v>1</v>
      </c>
      <c r="M58" cm="1">
        <f t="array" ref="M58">INDEX(WeekEndTable!$C$1:$C$36,SUMPRODUCT((WeekEndTable!$A$1:$A$36=B58)*(WeekEndTable!$B$1:$B$36=C58),ROW(WeekEndTable!$C$1:$C$36)))</f>
        <v>0</v>
      </c>
      <c r="N58">
        <f t="shared" si="2"/>
        <v>1</v>
      </c>
      <c r="O58">
        <f t="shared" si="3"/>
        <v>2</v>
      </c>
      <c r="P58">
        <f t="shared" si="4"/>
        <v>0</v>
      </c>
      <c r="Q58">
        <f t="shared" si="5"/>
        <v>0</v>
      </c>
      <c r="R58">
        <f t="shared" si="6"/>
        <v>0</v>
      </c>
      <c r="S58">
        <v>7000</v>
      </c>
      <c r="T58">
        <f t="shared" si="7"/>
        <v>8750</v>
      </c>
      <c r="U58">
        <f t="shared" si="10"/>
        <v>14000</v>
      </c>
      <c r="V58">
        <f t="shared" si="11"/>
        <v>0</v>
      </c>
      <c r="W58">
        <f t="shared" si="8"/>
        <v>0</v>
      </c>
      <c r="X58">
        <f t="shared" si="9"/>
        <v>14000</v>
      </c>
    </row>
    <row r="59" spans="1:24" x14ac:dyDescent="0.45">
      <c r="B59" s="4" t="s">
        <v>8</v>
      </c>
      <c r="C59" s="5">
        <v>2</v>
      </c>
      <c r="D59" s="5">
        <v>9</v>
      </c>
      <c r="E59" s="5" t="s">
        <v>4</v>
      </c>
      <c r="F59" s="5" t="s">
        <v>6</v>
      </c>
      <c r="G59" s="5" t="s">
        <v>4</v>
      </c>
      <c r="H59" s="5" t="s">
        <v>66</v>
      </c>
      <c r="I59" s="5">
        <f t="shared" si="0"/>
        <v>135000</v>
      </c>
      <c r="J59" s="6" t="s">
        <v>26</v>
      </c>
      <c r="L59">
        <f t="shared" si="1"/>
        <v>2</v>
      </c>
      <c r="M59" cm="1">
        <f t="array" ref="M59">INDEX(WeekEndTable!$C$1:$C$36,SUMPRODUCT((WeekEndTable!$A$1:$A$36=B59)*(WeekEndTable!$B$1:$B$36=C59),ROW(WeekEndTable!$C$1:$C$36)))</f>
        <v>0</v>
      </c>
      <c r="N59">
        <f t="shared" si="2"/>
        <v>2</v>
      </c>
      <c r="O59">
        <f t="shared" si="3"/>
        <v>9</v>
      </c>
      <c r="P59">
        <f t="shared" si="4"/>
        <v>0</v>
      </c>
      <c r="Q59">
        <f t="shared" si="5"/>
        <v>1</v>
      </c>
      <c r="R59">
        <f t="shared" si="6"/>
        <v>0</v>
      </c>
      <c r="S59">
        <v>7000</v>
      </c>
      <c r="T59">
        <f t="shared" si="7"/>
        <v>8750</v>
      </c>
      <c r="U59">
        <f t="shared" si="10"/>
        <v>126000</v>
      </c>
      <c r="V59">
        <f t="shared" si="11"/>
        <v>0</v>
      </c>
      <c r="W59">
        <f t="shared" si="8"/>
        <v>9000</v>
      </c>
      <c r="X59">
        <f t="shared" si="9"/>
        <v>135000</v>
      </c>
    </row>
    <row r="60" spans="1:24" x14ac:dyDescent="0.45">
      <c r="B60" s="4" t="s">
        <v>10</v>
      </c>
      <c r="C60" s="5">
        <v>3</v>
      </c>
      <c r="D60" s="5">
        <v>1</v>
      </c>
      <c r="E60" s="5" t="s">
        <v>6</v>
      </c>
      <c r="F60" s="5" t="s">
        <v>6</v>
      </c>
      <c r="G60" s="5" t="s">
        <v>6</v>
      </c>
      <c r="H60" s="5" t="s">
        <v>67</v>
      </c>
      <c r="I60" s="5">
        <f t="shared" si="0"/>
        <v>26000</v>
      </c>
      <c r="J60" s="6" t="s">
        <v>26</v>
      </c>
      <c r="L60">
        <f t="shared" si="1"/>
        <v>3</v>
      </c>
      <c r="M60" cm="1">
        <f t="array" ref="M60">INDEX(WeekEndTable!$C$1:$C$36,SUMPRODUCT((WeekEndTable!$A$1:$A$36=B60)*(WeekEndTable!$B$1:$B$36=C60),ROW(WeekEndTable!$C$1:$C$36)))</f>
        <v>0</v>
      </c>
      <c r="N60">
        <f t="shared" si="2"/>
        <v>3</v>
      </c>
      <c r="O60">
        <f t="shared" si="3"/>
        <v>1</v>
      </c>
      <c r="P60">
        <f t="shared" si="4"/>
        <v>1</v>
      </c>
      <c r="Q60">
        <f t="shared" si="5"/>
        <v>1</v>
      </c>
      <c r="R60">
        <f t="shared" si="6"/>
        <v>1</v>
      </c>
      <c r="S60">
        <v>7000</v>
      </c>
      <c r="T60">
        <f t="shared" si="7"/>
        <v>8750</v>
      </c>
      <c r="U60">
        <f t="shared" si="10"/>
        <v>21000</v>
      </c>
      <c r="V60">
        <f t="shared" si="11"/>
        <v>0</v>
      </c>
      <c r="W60">
        <f t="shared" si="8"/>
        <v>5000</v>
      </c>
      <c r="X60">
        <f t="shared" si="9"/>
        <v>26000</v>
      </c>
    </row>
    <row r="61" spans="1:24" x14ac:dyDescent="0.45">
      <c r="B61" s="4" t="s">
        <v>12</v>
      </c>
      <c r="C61" s="5">
        <v>3</v>
      </c>
      <c r="D61" s="5">
        <v>2</v>
      </c>
      <c r="E61" s="5" t="s">
        <v>6</v>
      </c>
      <c r="F61" s="5" t="s">
        <v>4</v>
      </c>
      <c r="G61" s="5" t="s">
        <v>6</v>
      </c>
      <c r="H61" s="5" t="s">
        <v>68</v>
      </c>
      <c r="I61" s="5">
        <f t="shared" si="0"/>
        <v>53500</v>
      </c>
      <c r="J61" s="6" t="s">
        <v>26</v>
      </c>
      <c r="L61">
        <f t="shared" si="1"/>
        <v>2</v>
      </c>
      <c r="M61" cm="1">
        <f t="array" ref="M61">INDEX(WeekEndTable!$C$1:$C$36,SUMPRODUCT((WeekEndTable!$A$1:$A$36=B61)*(WeekEndTable!$B$1:$B$36=C61),ROW(WeekEndTable!$C$1:$C$36)))</f>
        <v>1</v>
      </c>
      <c r="N61">
        <f t="shared" si="2"/>
        <v>3</v>
      </c>
      <c r="O61">
        <f t="shared" si="3"/>
        <v>2</v>
      </c>
      <c r="P61">
        <f t="shared" si="4"/>
        <v>1</v>
      </c>
      <c r="Q61">
        <f t="shared" si="5"/>
        <v>0</v>
      </c>
      <c r="R61">
        <f t="shared" si="6"/>
        <v>1</v>
      </c>
      <c r="S61">
        <v>7000</v>
      </c>
      <c r="T61">
        <f t="shared" si="7"/>
        <v>8750</v>
      </c>
      <c r="U61">
        <f t="shared" si="10"/>
        <v>28000</v>
      </c>
      <c r="V61">
        <f t="shared" si="11"/>
        <v>17500</v>
      </c>
      <c r="W61">
        <f t="shared" si="8"/>
        <v>8000</v>
      </c>
      <c r="X61">
        <f t="shared" si="9"/>
        <v>53500</v>
      </c>
    </row>
    <row r="62" spans="1:24" x14ac:dyDescent="0.45">
      <c r="B62" s="4" t="s">
        <v>14</v>
      </c>
      <c r="C62" s="5">
        <v>2</v>
      </c>
      <c r="D62" s="5">
        <v>8</v>
      </c>
      <c r="E62" s="5" t="s">
        <v>6</v>
      </c>
      <c r="F62" s="5" t="s">
        <v>6</v>
      </c>
      <c r="G62" s="5" t="s">
        <v>4</v>
      </c>
      <c r="H62" s="5" t="s">
        <v>69</v>
      </c>
      <c r="I62" s="5">
        <f t="shared" si="0"/>
        <v>150000</v>
      </c>
      <c r="J62" s="6" t="s">
        <v>26</v>
      </c>
      <c r="L62">
        <f t="shared" si="1"/>
        <v>1</v>
      </c>
      <c r="M62" cm="1">
        <f t="array" ref="M62">INDEX(WeekEndTable!$C$1:$C$36,SUMPRODUCT((WeekEndTable!$A$1:$A$36=B62)*(WeekEndTable!$B$1:$B$36=C62),ROW(WeekEndTable!$C$1:$C$36)))</f>
        <v>1</v>
      </c>
      <c r="N62">
        <f t="shared" si="2"/>
        <v>2</v>
      </c>
      <c r="O62">
        <f t="shared" si="3"/>
        <v>8</v>
      </c>
      <c r="P62">
        <f t="shared" si="4"/>
        <v>1</v>
      </c>
      <c r="Q62">
        <f t="shared" si="5"/>
        <v>1</v>
      </c>
      <c r="R62">
        <f t="shared" si="6"/>
        <v>0</v>
      </c>
      <c r="S62">
        <v>7000</v>
      </c>
      <c r="T62">
        <f t="shared" si="7"/>
        <v>8750</v>
      </c>
      <c r="U62">
        <f t="shared" si="10"/>
        <v>56000</v>
      </c>
      <c r="V62">
        <f t="shared" si="11"/>
        <v>70000</v>
      </c>
      <c r="W62">
        <f t="shared" si="8"/>
        <v>24000</v>
      </c>
      <c r="X62">
        <f t="shared" si="9"/>
        <v>150000</v>
      </c>
    </row>
    <row r="63" spans="1:24" x14ac:dyDescent="0.45">
      <c r="B63" s="4" t="s">
        <v>16</v>
      </c>
      <c r="C63" s="5">
        <v>5</v>
      </c>
      <c r="D63" s="5">
        <v>8</v>
      </c>
      <c r="E63" s="5" t="s">
        <v>4</v>
      </c>
      <c r="F63" s="5" t="s">
        <v>4</v>
      </c>
      <c r="G63" s="5" t="s">
        <v>6</v>
      </c>
      <c r="H63" s="5" t="s">
        <v>70</v>
      </c>
      <c r="I63" s="5">
        <f t="shared" si="0"/>
        <v>316000</v>
      </c>
      <c r="J63" s="6" t="s">
        <v>26</v>
      </c>
      <c r="L63">
        <f t="shared" si="1"/>
        <v>3</v>
      </c>
      <c r="M63" cm="1">
        <f t="array" ref="M63">INDEX(WeekEndTable!$C$1:$C$36,SUMPRODUCT((WeekEndTable!$A$1:$A$36=B63)*(WeekEndTable!$B$1:$B$36=C63),ROW(WeekEndTable!$C$1:$C$36)))</f>
        <v>2</v>
      </c>
      <c r="N63">
        <f t="shared" si="2"/>
        <v>5</v>
      </c>
      <c r="O63">
        <f t="shared" si="3"/>
        <v>8</v>
      </c>
      <c r="P63">
        <f t="shared" si="4"/>
        <v>0</v>
      </c>
      <c r="Q63">
        <f t="shared" si="5"/>
        <v>0</v>
      </c>
      <c r="R63">
        <f t="shared" si="6"/>
        <v>1</v>
      </c>
      <c r="S63">
        <v>7000</v>
      </c>
      <c r="T63">
        <f t="shared" si="7"/>
        <v>8750</v>
      </c>
      <c r="U63">
        <f t="shared" si="10"/>
        <v>168000</v>
      </c>
      <c r="V63">
        <f t="shared" si="11"/>
        <v>140000</v>
      </c>
      <c r="W63">
        <f t="shared" si="8"/>
        <v>8000</v>
      </c>
      <c r="X63">
        <f t="shared" si="9"/>
        <v>316000</v>
      </c>
    </row>
    <row r="64" spans="1:24" ht="18.600000000000001" thickBot="1" x14ac:dyDescent="0.5">
      <c r="B64" s="7" t="s">
        <v>18</v>
      </c>
      <c r="C64" s="8">
        <v>9</v>
      </c>
      <c r="D64" s="8">
        <v>8</v>
      </c>
      <c r="E64" s="8" t="s">
        <v>4</v>
      </c>
      <c r="F64" s="8" t="s">
        <v>4</v>
      </c>
      <c r="G64" s="8" t="s">
        <v>4</v>
      </c>
      <c r="H64" s="8" t="s">
        <v>71</v>
      </c>
      <c r="I64" s="8">
        <f t="shared" si="0"/>
        <v>546000</v>
      </c>
      <c r="J64" s="9" t="s">
        <v>26</v>
      </c>
      <c r="L64">
        <f t="shared" si="1"/>
        <v>6</v>
      </c>
      <c r="M64" cm="1">
        <f t="array" ref="M64">INDEX(WeekEndTable!$C$1:$C$36,SUMPRODUCT((WeekEndTable!$A$1:$A$36=B64)*(WeekEndTable!$B$1:$B$36=C64),ROW(WeekEndTable!$C$1:$C$36)))</f>
        <v>3</v>
      </c>
      <c r="N64">
        <f t="shared" si="2"/>
        <v>9</v>
      </c>
      <c r="O64">
        <f t="shared" si="3"/>
        <v>8</v>
      </c>
      <c r="P64">
        <f t="shared" si="4"/>
        <v>0</v>
      </c>
      <c r="Q64">
        <f t="shared" si="5"/>
        <v>0</v>
      </c>
      <c r="R64">
        <f t="shared" si="6"/>
        <v>0</v>
      </c>
      <c r="S64">
        <v>7000</v>
      </c>
      <c r="T64">
        <f t="shared" si="7"/>
        <v>8750</v>
      </c>
      <c r="U64">
        <f t="shared" si="10"/>
        <v>336000</v>
      </c>
      <c r="V64">
        <f t="shared" si="11"/>
        <v>210000</v>
      </c>
      <c r="W64">
        <f t="shared" si="8"/>
        <v>0</v>
      </c>
      <c r="X64">
        <f t="shared" si="9"/>
        <v>546000</v>
      </c>
    </row>
    <row r="65" spans="1:24" x14ac:dyDescent="0.45">
      <c r="A65" t="s">
        <v>81</v>
      </c>
      <c r="B65" s="1" t="s">
        <v>3</v>
      </c>
      <c r="C65" s="2">
        <v>1</v>
      </c>
      <c r="D65" s="2">
        <v>2</v>
      </c>
      <c r="E65" s="2" t="s">
        <v>6</v>
      </c>
      <c r="F65" s="2" t="s">
        <v>4</v>
      </c>
      <c r="G65" s="2" t="s">
        <v>6</v>
      </c>
      <c r="H65" s="2" t="s">
        <v>65</v>
      </c>
      <c r="I65" s="2">
        <f t="shared" si="0"/>
        <v>18000</v>
      </c>
      <c r="J65" s="3" t="s">
        <v>27</v>
      </c>
      <c r="L65">
        <f t="shared" si="1"/>
        <v>1</v>
      </c>
      <c r="M65" cm="1">
        <f t="array" ref="M65">INDEX(WeekEndTable!$C$1:$C$36,SUMPRODUCT((WeekEndTable!$A$1:$A$36=B65)*(WeekEndTable!$B$1:$B$36=C65),ROW(WeekEndTable!$C$1:$C$36)))</f>
        <v>0</v>
      </c>
      <c r="N65">
        <f t="shared" si="2"/>
        <v>1</v>
      </c>
      <c r="O65">
        <f t="shared" si="3"/>
        <v>2</v>
      </c>
      <c r="P65">
        <f t="shared" si="4"/>
        <v>1</v>
      </c>
      <c r="Q65">
        <f t="shared" si="5"/>
        <v>0</v>
      </c>
      <c r="R65">
        <f t="shared" si="6"/>
        <v>1</v>
      </c>
      <c r="S65">
        <v>7000</v>
      </c>
      <c r="T65">
        <f t="shared" si="7"/>
        <v>8750</v>
      </c>
      <c r="U65">
        <f t="shared" si="10"/>
        <v>14000</v>
      </c>
      <c r="V65">
        <f t="shared" si="11"/>
        <v>0</v>
      </c>
      <c r="W65">
        <f t="shared" si="8"/>
        <v>4000</v>
      </c>
      <c r="X65">
        <f t="shared" si="9"/>
        <v>18000</v>
      </c>
    </row>
    <row r="66" spans="1:24" x14ac:dyDescent="0.45">
      <c r="B66" s="4" t="s">
        <v>8</v>
      </c>
      <c r="C66" s="5">
        <v>3</v>
      </c>
      <c r="D66" s="5">
        <v>2</v>
      </c>
      <c r="E66" s="5" t="s">
        <v>4</v>
      </c>
      <c r="F66" s="5" t="s">
        <v>4</v>
      </c>
      <c r="G66" s="5" t="s">
        <v>4</v>
      </c>
      <c r="H66" s="5" t="s">
        <v>66</v>
      </c>
      <c r="I66" s="5">
        <f t="shared" si="0"/>
        <v>42000</v>
      </c>
      <c r="J66" s="6" t="s">
        <v>27</v>
      </c>
      <c r="L66">
        <f t="shared" si="1"/>
        <v>3</v>
      </c>
      <c r="M66" cm="1">
        <f t="array" ref="M66">INDEX(WeekEndTable!$C$1:$C$36,SUMPRODUCT((WeekEndTable!$A$1:$A$36=B66)*(WeekEndTable!$B$1:$B$36=C66),ROW(WeekEndTable!$C$1:$C$36)))</f>
        <v>0</v>
      </c>
      <c r="N66">
        <f t="shared" si="2"/>
        <v>3</v>
      </c>
      <c r="O66">
        <f t="shared" si="3"/>
        <v>2</v>
      </c>
      <c r="P66">
        <f t="shared" si="4"/>
        <v>0</v>
      </c>
      <c r="Q66">
        <f t="shared" si="5"/>
        <v>0</v>
      </c>
      <c r="R66">
        <f t="shared" si="6"/>
        <v>0</v>
      </c>
      <c r="S66">
        <v>7000</v>
      </c>
      <c r="T66">
        <f t="shared" si="7"/>
        <v>8750</v>
      </c>
      <c r="U66">
        <f t="shared" si="10"/>
        <v>42000</v>
      </c>
      <c r="V66">
        <f t="shared" si="11"/>
        <v>0</v>
      </c>
      <c r="W66">
        <f t="shared" si="8"/>
        <v>0</v>
      </c>
      <c r="X66">
        <f t="shared" si="9"/>
        <v>42000</v>
      </c>
    </row>
    <row r="67" spans="1:24" x14ac:dyDescent="0.45">
      <c r="B67" s="4" t="s">
        <v>10</v>
      </c>
      <c r="C67" s="5">
        <v>3</v>
      </c>
      <c r="D67" s="5">
        <v>1</v>
      </c>
      <c r="E67" s="5" t="s">
        <v>6</v>
      </c>
      <c r="F67" s="5" t="s">
        <v>6</v>
      </c>
      <c r="G67" s="5" t="s">
        <v>4</v>
      </c>
      <c r="H67" s="5" t="s">
        <v>67</v>
      </c>
      <c r="I67" s="5">
        <f t="shared" ref="I67:I130" si="12">X67</f>
        <v>25000</v>
      </c>
      <c r="J67" s="6" t="s">
        <v>27</v>
      </c>
      <c r="L67">
        <f t="shared" ref="L67:L130" si="13">N67-M67</f>
        <v>3</v>
      </c>
      <c r="M67" cm="1">
        <f t="array" ref="M67">INDEX(WeekEndTable!$C$1:$C$36,SUMPRODUCT((WeekEndTable!$A$1:$A$36=B67)*(WeekEndTable!$B$1:$B$36=C67),ROW(WeekEndTable!$C$1:$C$36)))</f>
        <v>0</v>
      </c>
      <c r="N67">
        <f t="shared" ref="N67:N130" si="14">C67</f>
        <v>3</v>
      </c>
      <c r="O67">
        <f t="shared" ref="O67:O130" si="15">D67</f>
        <v>1</v>
      </c>
      <c r="P67">
        <f t="shared" ref="P67:P130" si="16">IF(E67="on",1,0)</f>
        <v>1</v>
      </c>
      <c r="Q67">
        <f t="shared" ref="Q67:Q130" si="17">IF(F67="on",1,0)</f>
        <v>1</v>
      </c>
      <c r="R67">
        <f t="shared" ref="R67:R130" si="18">IF(G67="on",1,0)</f>
        <v>0</v>
      </c>
      <c r="S67">
        <v>7000</v>
      </c>
      <c r="T67">
        <f t="shared" ref="T67:T130" si="19">S67*1.25</f>
        <v>8750</v>
      </c>
      <c r="U67">
        <f t="shared" ref="U67:U130" si="20">S67*L67*O67</f>
        <v>21000</v>
      </c>
      <c r="V67">
        <f t="shared" ref="V67:V130" si="21">T67*M67*O67</f>
        <v>0</v>
      </c>
      <c r="W67">
        <f t="shared" ref="W67:W130" si="22">1000*N67*O67*P67+1000*O67*Q67+1000*O67*R67</f>
        <v>4000</v>
      </c>
      <c r="X67">
        <f t="shared" ref="X67:X130" si="23">U67+V67+W67</f>
        <v>25000</v>
      </c>
    </row>
    <row r="68" spans="1:24" x14ac:dyDescent="0.45">
      <c r="B68" s="4" t="s">
        <v>12</v>
      </c>
      <c r="C68" s="5">
        <v>2</v>
      </c>
      <c r="D68" s="5">
        <v>1</v>
      </c>
      <c r="E68" s="5" t="s">
        <v>4</v>
      </c>
      <c r="F68" s="5" t="s">
        <v>6</v>
      </c>
      <c r="G68" s="5" t="s">
        <v>4</v>
      </c>
      <c r="H68" s="5" t="s">
        <v>68</v>
      </c>
      <c r="I68" s="5">
        <f t="shared" si="12"/>
        <v>15000</v>
      </c>
      <c r="J68" s="6" t="s">
        <v>27</v>
      </c>
      <c r="L68">
        <f t="shared" si="13"/>
        <v>2</v>
      </c>
      <c r="M68" cm="1">
        <f t="array" ref="M68">INDEX(WeekEndTable!$C$1:$C$36,SUMPRODUCT((WeekEndTable!$A$1:$A$36=B68)*(WeekEndTable!$B$1:$B$36=C68),ROW(WeekEndTable!$C$1:$C$36)))</f>
        <v>0</v>
      </c>
      <c r="N68">
        <f t="shared" si="14"/>
        <v>2</v>
      </c>
      <c r="O68">
        <f t="shared" si="15"/>
        <v>1</v>
      </c>
      <c r="P68">
        <f t="shared" si="16"/>
        <v>0</v>
      </c>
      <c r="Q68">
        <f t="shared" si="17"/>
        <v>1</v>
      </c>
      <c r="R68">
        <f t="shared" si="18"/>
        <v>0</v>
      </c>
      <c r="S68">
        <v>7000</v>
      </c>
      <c r="T68">
        <f t="shared" si="19"/>
        <v>8750</v>
      </c>
      <c r="U68">
        <f t="shared" si="20"/>
        <v>14000</v>
      </c>
      <c r="V68">
        <f t="shared" si="21"/>
        <v>0</v>
      </c>
      <c r="W68">
        <f t="shared" si="22"/>
        <v>1000</v>
      </c>
      <c r="X68">
        <f t="shared" si="23"/>
        <v>15000</v>
      </c>
    </row>
    <row r="69" spans="1:24" x14ac:dyDescent="0.45">
      <c r="B69" s="4" t="s">
        <v>14</v>
      </c>
      <c r="C69" s="5">
        <v>9</v>
      </c>
      <c r="D69" s="5">
        <v>9</v>
      </c>
      <c r="E69" s="5" t="s">
        <v>4</v>
      </c>
      <c r="F69" s="5" t="s">
        <v>6</v>
      </c>
      <c r="G69" s="5" t="s">
        <v>4</v>
      </c>
      <c r="H69" s="5" t="s">
        <v>69</v>
      </c>
      <c r="I69" s="5">
        <f t="shared" si="12"/>
        <v>623250</v>
      </c>
      <c r="J69" s="6" t="s">
        <v>27</v>
      </c>
      <c r="L69">
        <f t="shared" si="13"/>
        <v>6</v>
      </c>
      <c r="M69" cm="1">
        <f t="array" ref="M69">INDEX(WeekEndTable!$C$1:$C$36,SUMPRODUCT((WeekEndTable!$A$1:$A$36=B69)*(WeekEndTable!$B$1:$B$36=C69),ROW(WeekEndTable!$C$1:$C$36)))</f>
        <v>3</v>
      </c>
      <c r="N69">
        <f t="shared" si="14"/>
        <v>9</v>
      </c>
      <c r="O69">
        <f t="shared" si="15"/>
        <v>9</v>
      </c>
      <c r="P69">
        <f t="shared" si="16"/>
        <v>0</v>
      </c>
      <c r="Q69">
        <f t="shared" si="17"/>
        <v>1</v>
      </c>
      <c r="R69">
        <f t="shared" si="18"/>
        <v>0</v>
      </c>
      <c r="S69">
        <v>7000</v>
      </c>
      <c r="T69">
        <f t="shared" si="19"/>
        <v>8750</v>
      </c>
      <c r="U69">
        <f t="shared" si="20"/>
        <v>378000</v>
      </c>
      <c r="V69">
        <f t="shared" si="21"/>
        <v>236250</v>
      </c>
      <c r="W69">
        <f t="shared" si="22"/>
        <v>9000</v>
      </c>
      <c r="X69">
        <f t="shared" si="23"/>
        <v>623250</v>
      </c>
    </row>
    <row r="70" spans="1:24" x14ac:dyDescent="0.45">
      <c r="B70" s="4" t="s">
        <v>16</v>
      </c>
      <c r="C70" s="5">
        <v>5</v>
      </c>
      <c r="D70" s="5">
        <v>8</v>
      </c>
      <c r="E70" s="5" t="s">
        <v>4</v>
      </c>
      <c r="F70" s="5" t="s">
        <v>4</v>
      </c>
      <c r="G70" s="5" t="s">
        <v>4</v>
      </c>
      <c r="H70" s="5" t="s">
        <v>70</v>
      </c>
      <c r="I70" s="5">
        <f t="shared" si="12"/>
        <v>308000</v>
      </c>
      <c r="J70" s="6" t="s">
        <v>27</v>
      </c>
      <c r="L70">
        <f t="shared" si="13"/>
        <v>3</v>
      </c>
      <c r="M70" cm="1">
        <f t="array" ref="M70">INDEX(WeekEndTable!$C$1:$C$36,SUMPRODUCT((WeekEndTable!$A$1:$A$36=B70)*(WeekEndTable!$B$1:$B$36=C70),ROW(WeekEndTable!$C$1:$C$36)))</f>
        <v>2</v>
      </c>
      <c r="N70">
        <f t="shared" si="14"/>
        <v>5</v>
      </c>
      <c r="O70">
        <f t="shared" si="15"/>
        <v>8</v>
      </c>
      <c r="P70">
        <f t="shared" si="16"/>
        <v>0</v>
      </c>
      <c r="Q70">
        <f t="shared" si="17"/>
        <v>0</v>
      </c>
      <c r="R70">
        <f t="shared" si="18"/>
        <v>0</v>
      </c>
      <c r="S70">
        <v>7000</v>
      </c>
      <c r="T70">
        <f t="shared" si="19"/>
        <v>8750</v>
      </c>
      <c r="U70">
        <f t="shared" si="20"/>
        <v>168000</v>
      </c>
      <c r="V70">
        <f t="shared" si="21"/>
        <v>140000</v>
      </c>
      <c r="W70">
        <f t="shared" si="22"/>
        <v>0</v>
      </c>
      <c r="X70">
        <f t="shared" si="23"/>
        <v>308000</v>
      </c>
    </row>
    <row r="71" spans="1:24" ht="18.600000000000001" thickBot="1" x14ac:dyDescent="0.5">
      <c r="B71" s="7" t="s">
        <v>18</v>
      </c>
      <c r="C71" s="8">
        <v>9</v>
      </c>
      <c r="D71" s="8">
        <v>1</v>
      </c>
      <c r="E71" s="8" t="s">
        <v>6</v>
      </c>
      <c r="F71" s="8" t="s">
        <v>6</v>
      </c>
      <c r="G71" s="8" t="s">
        <v>6</v>
      </c>
      <c r="H71" s="8" t="s">
        <v>71</v>
      </c>
      <c r="I71" s="8">
        <f t="shared" si="12"/>
        <v>79250</v>
      </c>
      <c r="J71" s="9" t="s">
        <v>27</v>
      </c>
      <c r="L71">
        <f t="shared" si="13"/>
        <v>6</v>
      </c>
      <c r="M71" cm="1">
        <f t="array" ref="M71">INDEX(WeekEndTable!$C$1:$C$36,SUMPRODUCT((WeekEndTable!$A$1:$A$36=B71)*(WeekEndTable!$B$1:$B$36=C71),ROW(WeekEndTable!$C$1:$C$36)))</f>
        <v>3</v>
      </c>
      <c r="N71">
        <f t="shared" si="14"/>
        <v>9</v>
      </c>
      <c r="O71">
        <f t="shared" si="15"/>
        <v>1</v>
      </c>
      <c r="P71">
        <f t="shared" si="16"/>
        <v>1</v>
      </c>
      <c r="Q71">
        <f t="shared" si="17"/>
        <v>1</v>
      </c>
      <c r="R71">
        <f t="shared" si="18"/>
        <v>1</v>
      </c>
      <c r="S71">
        <v>7000</v>
      </c>
      <c r="T71">
        <f t="shared" si="19"/>
        <v>8750</v>
      </c>
      <c r="U71">
        <f t="shared" si="20"/>
        <v>42000</v>
      </c>
      <c r="V71">
        <f t="shared" si="21"/>
        <v>26250</v>
      </c>
      <c r="W71">
        <f t="shared" si="22"/>
        <v>11000</v>
      </c>
      <c r="X71">
        <f t="shared" si="23"/>
        <v>79250</v>
      </c>
    </row>
    <row r="72" spans="1:24" x14ac:dyDescent="0.45">
      <c r="A72" t="s">
        <v>82</v>
      </c>
      <c r="B72" s="1" t="s">
        <v>3</v>
      </c>
      <c r="C72" s="2">
        <v>1</v>
      </c>
      <c r="D72" s="2">
        <v>2</v>
      </c>
      <c r="E72" s="2" t="s">
        <v>6</v>
      </c>
      <c r="F72" s="2" t="s">
        <v>6</v>
      </c>
      <c r="G72" s="2" t="s">
        <v>4</v>
      </c>
      <c r="H72" s="2" t="s">
        <v>65</v>
      </c>
      <c r="I72" s="2">
        <f t="shared" si="12"/>
        <v>18000</v>
      </c>
      <c r="J72" s="3" t="s">
        <v>9</v>
      </c>
      <c r="L72">
        <f t="shared" si="13"/>
        <v>1</v>
      </c>
      <c r="M72" cm="1">
        <f t="array" ref="M72">INDEX(WeekEndTable!$C$1:$C$36,SUMPRODUCT((WeekEndTable!$A$1:$A$36=B72)*(WeekEndTable!$B$1:$B$36=C72),ROW(WeekEndTable!$C$1:$C$36)))</f>
        <v>0</v>
      </c>
      <c r="N72">
        <f t="shared" si="14"/>
        <v>1</v>
      </c>
      <c r="O72">
        <f t="shared" si="15"/>
        <v>2</v>
      </c>
      <c r="P72">
        <f t="shared" si="16"/>
        <v>1</v>
      </c>
      <c r="Q72">
        <f t="shared" si="17"/>
        <v>1</v>
      </c>
      <c r="R72">
        <f t="shared" si="18"/>
        <v>0</v>
      </c>
      <c r="S72">
        <v>7000</v>
      </c>
      <c r="T72">
        <f t="shared" si="19"/>
        <v>8750</v>
      </c>
      <c r="U72">
        <f t="shared" si="20"/>
        <v>14000</v>
      </c>
      <c r="V72">
        <f t="shared" si="21"/>
        <v>0</v>
      </c>
      <c r="W72">
        <f t="shared" si="22"/>
        <v>4000</v>
      </c>
      <c r="X72">
        <f t="shared" si="23"/>
        <v>18000</v>
      </c>
    </row>
    <row r="73" spans="1:24" x14ac:dyDescent="0.45">
      <c r="B73" s="4" t="s">
        <v>8</v>
      </c>
      <c r="C73" s="5">
        <v>3</v>
      </c>
      <c r="D73" s="5">
        <v>8</v>
      </c>
      <c r="E73" s="5" t="s">
        <v>4</v>
      </c>
      <c r="F73" s="5" t="s">
        <v>4</v>
      </c>
      <c r="G73" s="5" t="s">
        <v>6</v>
      </c>
      <c r="H73" s="5" t="s">
        <v>66</v>
      </c>
      <c r="I73" s="5">
        <f t="shared" si="12"/>
        <v>176000</v>
      </c>
      <c r="J73" s="6" t="s">
        <v>9</v>
      </c>
      <c r="L73">
        <f t="shared" si="13"/>
        <v>3</v>
      </c>
      <c r="M73" cm="1">
        <f t="array" ref="M73">INDEX(WeekEndTable!$C$1:$C$36,SUMPRODUCT((WeekEndTable!$A$1:$A$36=B73)*(WeekEndTable!$B$1:$B$36=C73),ROW(WeekEndTable!$C$1:$C$36)))</f>
        <v>0</v>
      </c>
      <c r="N73">
        <f t="shared" si="14"/>
        <v>3</v>
      </c>
      <c r="O73">
        <f t="shared" si="15"/>
        <v>8</v>
      </c>
      <c r="P73">
        <f t="shared" si="16"/>
        <v>0</v>
      </c>
      <c r="Q73">
        <f t="shared" si="17"/>
        <v>0</v>
      </c>
      <c r="R73">
        <f t="shared" si="18"/>
        <v>1</v>
      </c>
      <c r="S73">
        <v>7000</v>
      </c>
      <c r="T73">
        <f t="shared" si="19"/>
        <v>8750</v>
      </c>
      <c r="U73">
        <f t="shared" si="20"/>
        <v>168000</v>
      </c>
      <c r="V73">
        <f t="shared" si="21"/>
        <v>0</v>
      </c>
      <c r="W73">
        <f t="shared" si="22"/>
        <v>8000</v>
      </c>
      <c r="X73">
        <f t="shared" si="23"/>
        <v>176000</v>
      </c>
    </row>
    <row r="74" spans="1:24" x14ac:dyDescent="0.45">
      <c r="B74" s="4" t="s">
        <v>10</v>
      </c>
      <c r="C74" s="5">
        <v>1</v>
      </c>
      <c r="D74" s="5">
        <v>9</v>
      </c>
      <c r="E74" s="5" t="s">
        <v>4</v>
      </c>
      <c r="F74" s="5" t="s">
        <v>6</v>
      </c>
      <c r="G74" s="5" t="s">
        <v>6</v>
      </c>
      <c r="H74" s="5" t="s">
        <v>67</v>
      </c>
      <c r="I74" s="5">
        <f t="shared" si="12"/>
        <v>81000</v>
      </c>
      <c r="J74" s="6" t="s">
        <v>9</v>
      </c>
      <c r="L74">
        <f t="shared" si="13"/>
        <v>1</v>
      </c>
      <c r="M74" cm="1">
        <f t="array" ref="M74">INDEX(WeekEndTable!$C$1:$C$36,SUMPRODUCT((WeekEndTable!$A$1:$A$36=B74)*(WeekEndTable!$B$1:$B$36=C74),ROW(WeekEndTable!$C$1:$C$36)))</f>
        <v>0</v>
      </c>
      <c r="N74">
        <f t="shared" si="14"/>
        <v>1</v>
      </c>
      <c r="O74">
        <f t="shared" si="15"/>
        <v>9</v>
      </c>
      <c r="P74">
        <f t="shared" si="16"/>
        <v>0</v>
      </c>
      <c r="Q74">
        <f t="shared" si="17"/>
        <v>1</v>
      </c>
      <c r="R74">
        <f t="shared" si="18"/>
        <v>1</v>
      </c>
      <c r="S74">
        <v>7000</v>
      </c>
      <c r="T74">
        <f t="shared" si="19"/>
        <v>8750</v>
      </c>
      <c r="U74">
        <f t="shared" si="20"/>
        <v>63000</v>
      </c>
      <c r="V74">
        <f t="shared" si="21"/>
        <v>0</v>
      </c>
      <c r="W74">
        <f t="shared" si="22"/>
        <v>18000</v>
      </c>
      <c r="X74">
        <f t="shared" si="23"/>
        <v>81000</v>
      </c>
    </row>
    <row r="75" spans="1:24" x14ac:dyDescent="0.45">
      <c r="B75" s="4" t="s">
        <v>12</v>
      </c>
      <c r="C75" s="5">
        <v>9</v>
      </c>
      <c r="D75" s="5">
        <v>9</v>
      </c>
      <c r="E75" s="5" t="s">
        <v>4</v>
      </c>
      <c r="F75" s="5" t="s">
        <v>4</v>
      </c>
      <c r="G75" s="5" t="s">
        <v>6</v>
      </c>
      <c r="H75" s="5" t="s">
        <v>68</v>
      </c>
      <c r="I75" s="5">
        <f t="shared" si="12"/>
        <v>607500</v>
      </c>
      <c r="J75" s="6" t="s">
        <v>9</v>
      </c>
      <c r="L75">
        <f t="shared" si="13"/>
        <v>7</v>
      </c>
      <c r="M75" cm="1">
        <f t="array" ref="M75">INDEX(WeekEndTable!$C$1:$C$36,SUMPRODUCT((WeekEndTable!$A$1:$A$36=B75)*(WeekEndTable!$B$1:$B$36=C75),ROW(WeekEndTable!$C$1:$C$36)))</f>
        <v>2</v>
      </c>
      <c r="N75">
        <f t="shared" si="14"/>
        <v>9</v>
      </c>
      <c r="O75">
        <f t="shared" si="15"/>
        <v>9</v>
      </c>
      <c r="P75">
        <f t="shared" si="16"/>
        <v>0</v>
      </c>
      <c r="Q75">
        <f t="shared" si="17"/>
        <v>0</v>
      </c>
      <c r="R75">
        <f t="shared" si="18"/>
        <v>1</v>
      </c>
      <c r="S75">
        <v>7000</v>
      </c>
      <c r="T75">
        <f t="shared" si="19"/>
        <v>8750</v>
      </c>
      <c r="U75">
        <f t="shared" si="20"/>
        <v>441000</v>
      </c>
      <c r="V75">
        <f t="shared" si="21"/>
        <v>157500</v>
      </c>
      <c r="W75">
        <f t="shared" si="22"/>
        <v>9000</v>
      </c>
      <c r="X75">
        <f t="shared" si="23"/>
        <v>607500</v>
      </c>
    </row>
    <row r="76" spans="1:24" x14ac:dyDescent="0.45">
      <c r="B76" s="4" t="s">
        <v>14</v>
      </c>
      <c r="C76" s="5">
        <v>2</v>
      </c>
      <c r="D76" s="5">
        <v>9</v>
      </c>
      <c r="E76" s="5" t="s">
        <v>4</v>
      </c>
      <c r="F76" s="5" t="s">
        <v>6</v>
      </c>
      <c r="G76" s="5" t="s">
        <v>4</v>
      </c>
      <c r="H76" s="5" t="s">
        <v>69</v>
      </c>
      <c r="I76" s="5">
        <f t="shared" si="12"/>
        <v>150750</v>
      </c>
      <c r="J76" s="6" t="s">
        <v>9</v>
      </c>
      <c r="L76">
        <f t="shared" si="13"/>
        <v>1</v>
      </c>
      <c r="M76" cm="1">
        <f t="array" ref="M76">INDEX(WeekEndTable!$C$1:$C$36,SUMPRODUCT((WeekEndTable!$A$1:$A$36=B76)*(WeekEndTable!$B$1:$B$36=C76),ROW(WeekEndTable!$C$1:$C$36)))</f>
        <v>1</v>
      </c>
      <c r="N76">
        <f t="shared" si="14"/>
        <v>2</v>
      </c>
      <c r="O76">
        <f t="shared" si="15"/>
        <v>9</v>
      </c>
      <c r="P76">
        <f t="shared" si="16"/>
        <v>0</v>
      </c>
      <c r="Q76">
        <f t="shared" si="17"/>
        <v>1</v>
      </c>
      <c r="R76">
        <f t="shared" si="18"/>
        <v>0</v>
      </c>
      <c r="S76">
        <v>7000</v>
      </c>
      <c r="T76">
        <f t="shared" si="19"/>
        <v>8750</v>
      </c>
      <c r="U76">
        <f t="shared" si="20"/>
        <v>63000</v>
      </c>
      <c r="V76">
        <f t="shared" si="21"/>
        <v>78750</v>
      </c>
      <c r="W76">
        <f t="shared" si="22"/>
        <v>9000</v>
      </c>
      <c r="X76">
        <f t="shared" si="23"/>
        <v>150750</v>
      </c>
    </row>
    <row r="77" spans="1:24" x14ac:dyDescent="0.45">
      <c r="B77" s="4" t="s">
        <v>16</v>
      </c>
      <c r="C77" s="5">
        <v>3</v>
      </c>
      <c r="D77" s="5">
        <v>9</v>
      </c>
      <c r="E77" s="5" t="s">
        <v>4</v>
      </c>
      <c r="F77" s="5" t="s">
        <v>6</v>
      </c>
      <c r="G77" s="5" t="s">
        <v>4</v>
      </c>
      <c r="H77" s="5" t="s">
        <v>70</v>
      </c>
      <c r="I77" s="5">
        <f t="shared" si="12"/>
        <v>229500</v>
      </c>
      <c r="J77" s="6" t="s">
        <v>9</v>
      </c>
      <c r="L77">
        <f t="shared" si="13"/>
        <v>1</v>
      </c>
      <c r="M77" cm="1">
        <f t="array" ref="M77">INDEX(WeekEndTable!$C$1:$C$36,SUMPRODUCT((WeekEndTable!$A$1:$A$36=B77)*(WeekEndTable!$B$1:$B$36=C77),ROW(WeekEndTable!$C$1:$C$36)))</f>
        <v>2</v>
      </c>
      <c r="N77">
        <f t="shared" si="14"/>
        <v>3</v>
      </c>
      <c r="O77">
        <f t="shared" si="15"/>
        <v>9</v>
      </c>
      <c r="P77">
        <f t="shared" si="16"/>
        <v>0</v>
      </c>
      <c r="Q77">
        <f t="shared" si="17"/>
        <v>1</v>
      </c>
      <c r="R77">
        <f t="shared" si="18"/>
        <v>0</v>
      </c>
      <c r="S77">
        <v>7000</v>
      </c>
      <c r="T77">
        <f t="shared" si="19"/>
        <v>8750</v>
      </c>
      <c r="U77">
        <f t="shared" si="20"/>
        <v>63000</v>
      </c>
      <c r="V77">
        <f t="shared" si="21"/>
        <v>157500</v>
      </c>
      <c r="W77">
        <f t="shared" si="22"/>
        <v>9000</v>
      </c>
      <c r="X77">
        <f t="shared" si="23"/>
        <v>229500</v>
      </c>
    </row>
    <row r="78" spans="1:24" ht="18.600000000000001" thickBot="1" x14ac:dyDescent="0.5">
      <c r="B78" s="7" t="s">
        <v>18</v>
      </c>
      <c r="C78" s="8">
        <v>5</v>
      </c>
      <c r="D78" s="8">
        <v>1</v>
      </c>
      <c r="E78" s="8" t="s">
        <v>6</v>
      </c>
      <c r="F78" s="8" t="s">
        <v>6</v>
      </c>
      <c r="G78" s="8" t="s">
        <v>4</v>
      </c>
      <c r="H78" s="8" t="s">
        <v>71</v>
      </c>
      <c r="I78" s="8">
        <f t="shared" si="12"/>
        <v>42750</v>
      </c>
      <c r="J78" s="9" t="s">
        <v>9</v>
      </c>
      <c r="L78">
        <f t="shared" si="13"/>
        <v>4</v>
      </c>
      <c r="M78" cm="1">
        <f t="array" ref="M78">INDEX(WeekEndTable!$C$1:$C$36,SUMPRODUCT((WeekEndTable!$A$1:$A$36=B78)*(WeekEndTable!$B$1:$B$36=C78),ROW(WeekEndTable!$C$1:$C$36)))</f>
        <v>1</v>
      </c>
      <c r="N78">
        <f t="shared" si="14"/>
        <v>5</v>
      </c>
      <c r="O78">
        <f t="shared" si="15"/>
        <v>1</v>
      </c>
      <c r="P78">
        <f t="shared" si="16"/>
        <v>1</v>
      </c>
      <c r="Q78">
        <f t="shared" si="17"/>
        <v>1</v>
      </c>
      <c r="R78">
        <f t="shared" si="18"/>
        <v>0</v>
      </c>
      <c r="S78">
        <v>7000</v>
      </c>
      <c r="T78">
        <f t="shared" si="19"/>
        <v>8750</v>
      </c>
      <c r="U78">
        <f t="shared" si="20"/>
        <v>28000</v>
      </c>
      <c r="V78">
        <f t="shared" si="21"/>
        <v>8750</v>
      </c>
      <c r="W78">
        <f t="shared" si="22"/>
        <v>6000</v>
      </c>
      <c r="X78">
        <f t="shared" si="23"/>
        <v>42750</v>
      </c>
    </row>
    <row r="79" spans="1:24" x14ac:dyDescent="0.45">
      <c r="A79" t="s">
        <v>83</v>
      </c>
      <c r="B79" s="1" t="s">
        <v>3</v>
      </c>
      <c r="C79" s="2">
        <v>9</v>
      </c>
      <c r="D79" s="2">
        <v>8</v>
      </c>
      <c r="E79" s="2" t="s">
        <v>4</v>
      </c>
      <c r="F79" s="2" t="s">
        <v>6</v>
      </c>
      <c r="G79" s="2" t="s">
        <v>6</v>
      </c>
      <c r="H79" s="2" t="s">
        <v>65</v>
      </c>
      <c r="I79" s="2">
        <f t="shared" si="12"/>
        <v>548000</v>
      </c>
      <c r="J79" s="3" t="s">
        <v>11</v>
      </c>
      <c r="L79">
        <f t="shared" si="13"/>
        <v>7</v>
      </c>
      <c r="M79" cm="1">
        <f t="array" ref="M79">INDEX(WeekEndTable!$C$1:$C$36,SUMPRODUCT((WeekEndTable!$A$1:$A$36=B79)*(WeekEndTable!$B$1:$B$36=C79),ROW(WeekEndTable!$C$1:$C$36)))</f>
        <v>2</v>
      </c>
      <c r="N79">
        <f t="shared" si="14"/>
        <v>9</v>
      </c>
      <c r="O79">
        <f t="shared" si="15"/>
        <v>8</v>
      </c>
      <c r="P79">
        <f t="shared" si="16"/>
        <v>0</v>
      </c>
      <c r="Q79">
        <f t="shared" si="17"/>
        <v>1</v>
      </c>
      <c r="R79">
        <f t="shared" si="18"/>
        <v>1</v>
      </c>
      <c r="S79">
        <v>7000</v>
      </c>
      <c r="T79">
        <f t="shared" si="19"/>
        <v>8750</v>
      </c>
      <c r="U79">
        <f t="shared" si="20"/>
        <v>392000</v>
      </c>
      <c r="V79">
        <f t="shared" si="21"/>
        <v>140000</v>
      </c>
      <c r="W79">
        <f t="shared" si="22"/>
        <v>16000</v>
      </c>
      <c r="X79">
        <f t="shared" si="23"/>
        <v>548000</v>
      </c>
    </row>
    <row r="80" spans="1:24" x14ac:dyDescent="0.45">
      <c r="B80" s="4" t="s">
        <v>8</v>
      </c>
      <c r="C80" s="5">
        <v>2</v>
      </c>
      <c r="D80" s="5">
        <v>9</v>
      </c>
      <c r="E80" s="5" t="s">
        <v>6</v>
      </c>
      <c r="F80" s="5" t="s">
        <v>6</v>
      </c>
      <c r="G80" s="5" t="s">
        <v>6</v>
      </c>
      <c r="H80" s="5" t="s">
        <v>66</v>
      </c>
      <c r="I80" s="5">
        <f t="shared" si="12"/>
        <v>162000</v>
      </c>
      <c r="J80" s="6" t="s">
        <v>11</v>
      </c>
      <c r="L80">
        <f t="shared" si="13"/>
        <v>2</v>
      </c>
      <c r="M80" cm="1">
        <f t="array" ref="M80">INDEX(WeekEndTable!$C$1:$C$36,SUMPRODUCT((WeekEndTable!$A$1:$A$36=B80)*(WeekEndTable!$B$1:$B$36=C80),ROW(WeekEndTable!$C$1:$C$36)))</f>
        <v>0</v>
      </c>
      <c r="N80">
        <f t="shared" si="14"/>
        <v>2</v>
      </c>
      <c r="O80">
        <f t="shared" si="15"/>
        <v>9</v>
      </c>
      <c r="P80">
        <f t="shared" si="16"/>
        <v>1</v>
      </c>
      <c r="Q80">
        <f t="shared" si="17"/>
        <v>1</v>
      </c>
      <c r="R80">
        <f t="shared" si="18"/>
        <v>1</v>
      </c>
      <c r="S80">
        <v>7000</v>
      </c>
      <c r="T80">
        <f t="shared" si="19"/>
        <v>8750</v>
      </c>
      <c r="U80">
        <f t="shared" si="20"/>
        <v>126000</v>
      </c>
      <c r="V80">
        <f t="shared" si="21"/>
        <v>0</v>
      </c>
      <c r="W80">
        <f t="shared" si="22"/>
        <v>36000</v>
      </c>
      <c r="X80">
        <f t="shared" si="23"/>
        <v>162000</v>
      </c>
    </row>
    <row r="81" spans="1:24" x14ac:dyDescent="0.45">
      <c r="B81" s="4" t="s">
        <v>10</v>
      </c>
      <c r="C81" s="5">
        <v>5</v>
      </c>
      <c r="D81" s="5">
        <v>9</v>
      </c>
      <c r="E81" s="5" t="s">
        <v>6</v>
      </c>
      <c r="F81" s="5" t="s">
        <v>4</v>
      </c>
      <c r="G81" s="5" t="s">
        <v>4</v>
      </c>
      <c r="H81" s="5" t="s">
        <v>67</v>
      </c>
      <c r="I81" s="5">
        <f t="shared" si="12"/>
        <v>391500</v>
      </c>
      <c r="J81" s="6" t="s">
        <v>11</v>
      </c>
      <c r="L81">
        <f t="shared" si="13"/>
        <v>3</v>
      </c>
      <c r="M81" cm="1">
        <f t="array" ref="M81">INDEX(WeekEndTable!$C$1:$C$36,SUMPRODUCT((WeekEndTable!$A$1:$A$36=B81)*(WeekEndTable!$B$1:$B$36=C81),ROW(WeekEndTable!$C$1:$C$36)))</f>
        <v>2</v>
      </c>
      <c r="N81">
        <f t="shared" si="14"/>
        <v>5</v>
      </c>
      <c r="O81">
        <f t="shared" si="15"/>
        <v>9</v>
      </c>
      <c r="P81">
        <f t="shared" si="16"/>
        <v>1</v>
      </c>
      <c r="Q81">
        <f t="shared" si="17"/>
        <v>0</v>
      </c>
      <c r="R81">
        <f t="shared" si="18"/>
        <v>0</v>
      </c>
      <c r="S81">
        <v>7000</v>
      </c>
      <c r="T81">
        <f t="shared" si="19"/>
        <v>8750</v>
      </c>
      <c r="U81">
        <f t="shared" si="20"/>
        <v>189000</v>
      </c>
      <c r="V81">
        <f t="shared" si="21"/>
        <v>157500</v>
      </c>
      <c r="W81">
        <f t="shared" si="22"/>
        <v>45000</v>
      </c>
      <c r="X81">
        <f t="shared" si="23"/>
        <v>391500</v>
      </c>
    </row>
    <row r="82" spans="1:24" x14ac:dyDescent="0.45">
      <c r="B82" s="4" t="s">
        <v>12</v>
      </c>
      <c r="C82" s="5">
        <v>3</v>
      </c>
      <c r="D82" s="5">
        <v>2</v>
      </c>
      <c r="E82" s="5" t="s">
        <v>6</v>
      </c>
      <c r="F82" s="5" t="s">
        <v>6</v>
      </c>
      <c r="G82" s="5" t="s">
        <v>6</v>
      </c>
      <c r="H82" s="5" t="s">
        <v>68</v>
      </c>
      <c r="I82" s="5">
        <f t="shared" si="12"/>
        <v>55500</v>
      </c>
      <c r="J82" s="6" t="s">
        <v>11</v>
      </c>
      <c r="L82">
        <f t="shared" si="13"/>
        <v>2</v>
      </c>
      <c r="M82" cm="1">
        <f t="array" ref="M82">INDEX(WeekEndTable!$C$1:$C$36,SUMPRODUCT((WeekEndTable!$A$1:$A$36=B82)*(WeekEndTable!$B$1:$B$36=C82),ROW(WeekEndTable!$C$1:$C$36)))</f>
        <v>1</v>
      </c>
      <c r="N82">
        <f t="shared" si="14"/>
        <v>3</v>
      </c>
      <c r="O82">
        <f t="shared" si="15"/>
        <v>2</v>
      </c>
      <c r="P82">
        <f t="shared" si="16"/>
        <v>1</v>
      </c>
      <c r="Q82">
        <f t="shared" si="17"/>
        <v>1</v>
      </c>
      <c r="R82">
        <f t="shared" si="18"/>
        <v>1</v>
      </c>
      <c r="S82">
        <v>7000</v>
      </c>
      <c r="T82">
        <f t="shared" si="19"/>
        <v>8750</v>
      </c>
      <c r="U82">
        <f t="shared" si="20"/>
        <v>28000</v>
      </c>
      <c r="V82">
        <f t="shared" si="21"/>
        <v>17500</v>
      </c>
      <c r="W82">
        <f t="shared" si="22"/>
        <v>10000</v>
      </c>
      <c r="X82">
        <f t="shared" si="23"/>
        <v>55500</v>
      </c>
    </row>
    <row r="83" spans="1:24" x14ac:dyDescent="0.45">
      <c r="B83" s="4" t="s">
        <v>14</v>
      </c>
      <c r="C83" s="5">
        <v>3</v>
      </c>
      <c r="D83" s="5">
        <v>1</v>
      </c>
      <c r="E83" s="5" t="s">
        <v>6</v>
      </c>
      <c r="F83" s="5" t="s">
        <v>4</v>
      </c>
      <c r="G83" s="5" t="s">
        <v>6</v>
      </c>
      <c r="H83" s="5" t="s">
        <v>69</v>
      </c>
      <c r="I83" s="5">
        <f t="shared" si="12"/>
        <v>28500</v>
      </c>
      <c r="J83" s="6" t="s">
        <v>11</v>
      </c>
      <c r="L83">
        <f t="shared" si="13"/>
        <v>1</v>
      </c>
      <c r="M83" cm="1">
        <f t="array" ref="M83">INDEX(WeekEndTable!$C$1:$C$36,SUMPRODUCT((WeekEndTable!$A$1:$A$36=B83)*(WeekEndTable!$B$1:$B$36=C83),ROW(WeekEndTable!$C$1:$C$36)))</f>
        <v>2</v>
      </c>
      <c r="N83">
        <f t="shared" si="14"/>
        <v>3</v>
      </c>
      <c r="O83">
        <f t="shared" si="15"/>
        <v>1</v>
      </c>
      <c r="P83">
        <f t="shared" si="16"/>
        <v>1</v>
      </c>
      <c r="Q83">
        <f t="shared" si="17"/>
        <v>0</v>
      </c>
      <c r="R83">
        <f t="shared" si="18"/>
        <v>1</v>
      </c>
      <c r="S83">
        <v>7000</v>
      </c>
      <c r="T83">
        <f t="shared" si="19"/>
        <v>8750</v>
      </c>
      <c r="U83">
        <f t="shared" si="20"/>
        <v>7000</v>
      </c>
      <c r="V83">
        <f t="shared" si="21"/>
        <v>17500</v>
      </c>
      <c r="W83">
        <f t="shared" si="22"/>
        <v>4000</v>
      </c>
      <c r="X83">
        <f t="shared" si="23"/>
        <v>28500</v>
      </c>
    </row>
    <row r="84" spans="1:24" x14ac:dyDescent="0.45">
      <c r="B84" s="4" t="s">
        <v>16</v>
      </c>
      <c r="C84" s="5">
        <v>3</v>
      </c>
      <c r="D84" s="5">
        <v>2</v>
      </c>
      <c r="E84" s="5" t="s">
        <v>6</v>
      </c>
      <c r="F84" s="5" t="s">
        <v>6</v>
      </c>
      <c r="G84" s="5" t="s">
        <v>4</v>
      </c>
      <c r="H84" s="5" t="s">
        <v>70</v>
      </c>
      <c r="I84" s="5">
        <f t="shared" si="12"/>
        <v>57000</v>
      </c>
      <c r="J84" s="6" t="s">
        <v>11</v>
      </c>
      <c r="L84">
        <f t="shared" si="13"/>
        <v>1</v>
      </c>
      <c r="M84" cm="1">
        <f t="array" ref="M84">INDEX(WeekEndTable!$C$1:$C$36,SUMPRODUCT((WeekEndTable!$A$1:$A$36=B84)*(WeekEndTable!$B$1:$B$36=C84),ROW(WeekEndTable!$C$1:$C$36)))</f>
        <v>2</v>
      </c>
      <c r="N84">
        <f t="shared" si="14"/>
        <v>3</v>
      </c>
      <c r="O84">
        <f t="shared" si="15"/>
        <v>2</v>
      </c>
      <c r="P84">
        <f t="shared" si="16"/>
        <v>1</v>
      </c>
      <c r="Q84">
        <f t="shared" si="17"/>
        <v>1</v>
      </c>
      <c r="R84">
        <f t="shared" si="18"/>
        <v>0</v>
      </c>
      <c r="S84">
        <v>7000</v>
      </c>
      <c r="T84">
        <f t="shared" si="19"/>
        <v>8750</v>
      </c>
      <c r="U84">
        <f t="shared" si="20"/>
        <v>14000</v>
      </c>
      <c r="V84">
        <f t="shared" si="21"/>
        <v>35000</v>
      </c>
      <c r="W84">
        <f t="shared" si="22"/>
        <v>8000</v>
      </c>
      <c r="X84">
        <f t="shared" si="23"/>
        <v>57000</v>
      </c>
    </row>
    <row r="85" spans="1:24" ht="18.600000000000001" thickBot="1" x14ac:dyDescent="0.5">
      <c r="B85" s="7" t="s">
        <v>18</v>
      </c>
      <c r="C85" s="8">
        <v>1</v>
      </c>
      <c r="D85" s="8">
        <v>1</v>
      </c>
      <c r="E85" s="8" t="s">
        <v>4</v>
      </c>
      <c r="F85" s="8" t="s">
        <v>6</v>
      </c>
      <c r="G85" s="8" t="s">
        <v>4</v>
      </c>
      <c r="H85" s="8" t="s">
        <v>71</v>
      </c>
      <c r="I85" s="8">
        <f t="shared" si="12"/>
        <v>9750</v>
      </c>
      <c r="J85" s="9" t="s">
        <v>11</v>
      </c>
      <c r="L85">
        <f t="shared" si="13"/>
        <v>0</v>
      </c>
      <c r="M85" cm="1">
        <f t="array" ref="M85">INDEX(WeekEndTable!$C$1:$C$36,SUMPRODUCT((WeekEndTable!$A$1:$A$36=B85)*(WeekEndTable!$B$1:$B$36=C85),ROW(WeekEndTable!$C$1:$C$36)))</f>
        <v>1</v>
      </c>
      <c r="N85">
        <f t="shared" si="14"/>
        <v>1</v>
      </c>
      <c r="O85">
        <f t="shared" si="15"/>
        <v>1</v>
      </c>
      <c r="P85">
        <f t="shared" si="16"/>
        <v>0</v>
      </c>
      <c r="Q85">
        <f t="shared" si="17"/>
        <v>1</v>
      </c>
      <c r="R85">
        <f t="shared" si="18"/>
        <v>0</v>
      </c>
      <c r="S85">
        <v>7000</v>
      </c>
      <c r="T85">
        <f t="shared" si="19"/>
        <v>8750</v>
      </c>
      <c r="U85">
        <f t="shared" si="20"/>
        <v>0</v>
      </c>
      <c r="V85">
        <f t="shared" si="21"/>
        <v>8750</v>
      </c>
      <c r="W85">
        <f t="shared" si="22"/>
        <v>1000</v>
      </c>
      <c r="X85">
        <f t="shared" si="23"/>
        <v>9750</v>
      </c>
    </row>
    <row r="86" spans="1:24" x14ac:dyDescent="0.45">
      <c r="A86" t="s">
        <v>84</v>
      </c>
      <c r="B86" s="1" t="s">
        <v>3</v>
      </c>
      <c r="C86" s="2">
        <v>1</v>
      </c>
      <c r="D86" s="2">
        <v>1</v>
      </c>
      <c r="E86" s="2" t="s">
        <v>4</v>
      </c>
      <c r="F86" s="2" t="s">
        <v>6</v>
      </c>
      <c r="G86" s="2" t="s">
        <v>6</v>
      </c>
      <c r="H86" s="2" t="s">
        <v>65</v>
      </c>
      <c r="I86" s="2">
        <f t="shared" si="12"/>
        <v>9000</v>
      </c>
      <c r="J86" s="3" t="s">
        <v>13</v>
      </c>
      <c r="L86">
        <f t="shared" si="13"/>
        <v>1</v>
      </c>
      <c r="M86" cm="1">
        <f t="array" ref="M86">INDEX(WeekEndTable!$C$1:$C$36,SUMPRODUCT((WeekEndTable!$A$1:$A$36=B86)*(WeekEndTable!$B$1:$B$36=C86),ROW(WeekEndTable!$C$1:$C$36)))</f>
        <v>0</v>
      </c>
      <c r="N86">
        <f t="shared" si="14"/>
        <v>1</v>
      </c>
      <c r="O86">
        <f t="shared" si="15"/>
        <v>1</v>
      </c>
      <c r="P86">
        <f t="shared" si="16"/>
        <v>0</v>
      </c>
      <c r="Q86">
        <f t="shared" si="17"/>
        <v>1</v>
      </c>
      <c r="R86">
        <f t="shared" si="18"/>
        <v>1</v>
      </c>
      <c r="S86">
        <v>7000</v>
      </c>
      <c r="T86">
        <f t="shared" si="19"/>
        <v>8750</v>
      </c>
      <c r="U86">
        <f t="shared" si="20"/>
        <v>7000</v>
      </c>
      <c r="V86">
        <f t="shared" si="21"/>
        <v>0</v>
      </c>
      <c r="W86">
        <f t="shared" si="22"/>
        <v>2000</v>
      </c>
      <c r="X86">
        <f t="shared" si="23"/>
        <v>9000</v>
      </c>
    </row>
    <row r="87" spans="1:24" x14ac:dyDescent="0.45">
      <c r="B87" s="4" t="s">
        <v>8</v>
      </c>
      <c r="C87" s="5">
        <v>5</v>
      </c>
      <c r="D87" s="5">
        <v>1</v>
      </c>
      <c r="E87" s="5" t="s">
        <v>6</v>
      </c>
      <c r="F87" s="5" t="s">
        <v>4</v>
      </c>
      <c r="G87" s="5" t="s">
        <v>6</v>
      </c>
      <c r="H87" s="5" t="s">
        <v>66</v>
      </c>
      <c r="I87" s="5">
        <f t="shared" si="12"/>
        <v>42750</v>
      </c>
      <c r="J87" s="6" t="s">
        <v>13</v>
      </c>
      <c r="L87">
        <f t="shared" si="13"/>
        <v>4</v>
      </c>
      <c r="M87" cm="1">
        <f t="array" ref="M87">INDEX(WeekEndTable!$C$1:$C$36,SUMPRODUCT((WeekEndTable!$A$1:$A$36=B87)*(WeekEndTable!$B$1:$B$36=C87),ROW(WeekEndTable!$C$1:$C$36)))</f>
        <v>1</v>
      </c>
      <c r="N87">
        <f t="shared" si="14"/>
        <v>5</v>
      </c>
      <c r="O87">
        <f t="shared" si="15"/>
        <v>1</v>
      </c>
      <c r="P87">
        <f t="shared" si="16"/>
        <v>1</v>
      </c>
      <c r="Q87">
        <f t="shared" si="17"/>
        <v>0</v>
      </c>
      <c r="R87">
        <f t="shared" si="18"/>
        <v>1</v>
      </c>
      <c r="S87">
        <v>7000</v>
      </c>
      <c r="T87">
        <f t="shared" si="19"/>
        <v>8750</v>
      </c>
      <c r="U87">
        <f t="shared" si="20"/>
        <v>28000</v>
      </c>
      <c r="V87">
        <f t="shared" si="21"/>
        <v>8750</v>
      </c>
      <c r="W87">
        <f t="shared" si="22"/>
        <v>6000</v>
      </c>
      <c r="X87">
        <f t="shared" si="23"/>
        <v>42750</v>
      </c>
    </row>
    <row r="88" spans="1:24" x14ac:dyDescent="0.45">
      <c r="B88" s="4" t="s">
        <v>10</v>
      </c>
      <c r="C88" s="5">
        <v>1</v>
      </c>
      <c r="D88" s="5">
        <v>8</v>
      </c>
      <c r="E88" s="5" t="s">
        <v>6</v>
      </c>
      <c r="F88" s="5" t="s">
        <v>6</v>
      </c>
      <c r="G88" s="5" t="s">
        <v>6</v>
      </c>
      <c r="H88" s="5" t="s">
        <v>67</v>
      </c>
      <c r="I88" s="5">
        <f t="shared" si="12"/>
        <v>80000</v>
      </c>
      <c r="J88" s="6" t="s">
        <v>13</v>
      </c>
      <c r="L88">
        <f t="shared" si="13"/>
        <v>1</v>
      </c>
      <c r="M88" cm="1">
        <f t="array" ref="M88">INDEX(WeekEndTable!$C$1:$C$36,SUMPRODUCT((WeekEndTable!$A$1:$A$36=B88)*(WeekEndTable!$B$1:$B$36=C88),ROW(WeekEndTable!$C$1:$C$36)))</f>
        <v>0</v>
      </c>
      <c r="N88">
        <f t="shared" si="14"/>
        <v>1</v>
      </c>
      <c r="O88">
        <f t="shared" si="15"/>
        <v>8</v>
      </c>
      <c r="P88">
        <f t="shared" si="16"/>
        <v>1</v>
      </c>
      <c r="Q88">
        <f t="shared" si="17"/>
        <v>1</v>
      </c>
      <c r="R88">
        <f t="shared" si="18"/>
        <v>1</v>
      </c>
      <c r="S88">
        <v>7000</v>
      </c>
      <c r="T88">
        <f t="shared" si="19"/>
        <v>8750</v>
      </c>
      <c r="U88">
        <f t="shared" si="20"/>
        <v>56000</v>
      </c>
      <c r="V88">
        <f t="shared" si="21"/>
        <v>0</v>
      </c>
      <c r="W88">
        <f t="shared" si="22"/>
        <v>24000</v>
      </c>
      <c r="X88">
        <f t="shared" si="23"/>
        <v>80000</v>
      </c>
    </row>
    <row r="89" spans="1:24" x14ac:dyDescent="0.45">
      <c r="B89" s="4" t="s">
        <v>12</v>
      </c>
      <c r="C89" s="5">
        <v>9</v>
      </c>
      <c r="D89" s="5">
        <v>2</v>
      </c>
      <c r="E89" s="5" t="s">
        <v>4</v>
      </c>
      <c r="F89" s="5" t="s">
        <v>6</v>
      </c>
      <c r="G89" s="5" t="s">
        <v>4</v>
      </c>
      <c r="H89" s="5" t="s">
        <v>68</v>
      </c>
      <c r="I89" s="5">
        <f t="shared" si="12"/>
        <v>135000</v>
      </c>
      <c r="J89" s="6" t="s">
        <v>13</v>
      </c>
      <c r="L89">
        <f t="shared" si="13"/>
        <v>7</v>
      </c>
      <c r="M89" cm="1">
        <f t="array" ref="M89">INDEX(WeekEndTable!$C$1:$C$36,SUMPRODUCT((WeekEndTable!$A$1:$A$36=B89)*(WeekEndTable!$B$1:$B$36=C89),ROW(WeekEndTable!$C$1:$C$36)))</f>
        <v>2</v>
      </c>
      <c r="N89">
        <f t="shared" si="14"/>
        <v>9</v>
      </c>
      <c r="O89">
        <f t="shared" si="15"/>
        <v>2</v>
      </c>
      <c r="P89">
        <f t="shared" si="16"/>
        <v>0</v>
      </c>
      <c r="Q89">
        <f t="shared" si="17"/>
        <v>1</v>
      </c>
      <c r="R89">
        <f t="shared" si="18"/>
        <v>0</v>
      </c>
      <c r="S89">
        <v>7000</v>
      </c>
      <c r="T89">
        <f t="shared" si="19"/>
        <v>8750</v>
      </c>
      <c r="U89">
        <f t="shared" si="20"/>
        <v>98000</v>
      </c>
      <c r="V89">
        <f t="shared" si="21"/>
        <v>35000</v>
      </c>
      <c r="W89">
        <f t="shared" si="22"/>
        <v>2000</v>
      </c>
      <c r="X89">
        <f t="shared" si="23"/>
        <v>135000</v>
      </c>
    </row>
    <row r="90" spans="1:24" x14ac:dyDescent="0.45">
      <c r="B90" s="4" t="s">
        <v>14</v>
      </c>
      <c r="C90" s="5">
        <v>3</v>
      </c>
      <c r="D90" s="5">
        <v>1</v>
      </c>
      <c r="E90" s="5" t="s">
        <v>6</v>
      </c>
      <c r="F90" s="5" t="s">
        <v>4</v>
      </c>
      <c r="G90" s="5" t="s">
        <v>4</v>
      </c>
      <c r="H90" s="5" t="s">
        <v>69</v>
      </c>
      <c r="I90" s="5">
        <f t="shared" si="12"/>
        <v>27500</v>
      </c>
      <c r="J90" s="6" t="s">
        <v>13</v>
      </c>
      <c r="L90">
        <f t="shared" si="13"/>
        <v>1</v>
      </c>
      <c r="M90" cm="1">
        <f t="array" ref="M90">INDEX(WeekEndTable!$C$1:$C$36,SUMPRODUCT((WeekEndTable!$A$1:$A$36=B90)*(WeekEndTable!$B$1:$B$36=C90),ROW(WeekEndTable!$C$1:$C$36)))</f>
        <v>2</v>
      </c>
      <c r="N90">
        <f t="shared" si="14"/>
        <v>3</v>
      </c>
      <c r="O90">
        <f t="shared" si="15"/>
        <v>1</v>
      </c>
      <c r="P90">
        <f t="shared" si="16"/>
        <v>1</v>
      </c>
      <c r="Q90">
        <f t="shared" si="17"/>
        <v>0</v>
      </c>
      <c r="R90">
        <f t="shared" si="18"/>
        <v>0</v>
      </c>
      <c r="S90">
        <v>7000</v>
      </c>
      <c r="T90">
        <f t="shared" si="19"/>
        <v>8750</v>
      </c>
      <c r="U90">
        <f t="shared" si="20"/>
        <v>7000</v>
      </c>
      <c r="V90">
        <f t="shared" si="21"/>
        <v>17500</v>
      </c>
      <c r="W90">
        <f t="shared" si="22"/>
        <v>3000</v>
      </c>
      <c r="X90">
        <f t="shared" si="23"/>
        <v>27500</v>
      </c>
    </row>
    <row r="91" spans="1:24" x14ac:dyDescent="0.45">
      <c r="B91" s="4" t="s">
        <v>16</v>
      </c>
      <c r="C91" s="5">
        <v>5</v>
      </c>
      <c r="D91" s="5">
        <v>9</v>
      </c>
      <c r="E91" s="5" t="s">
        <v>6</v>
      </c>
      <c r="F91" s="5" t="s">
        <v>4</v>
      </c>
      <c r="G91" s="5" t="s">
        <v>6</v>
      </c>
      <c r="H91" s="5" t="s">
        <v>70</v>
      </c>
      <c r="I91" s="5">
        <f t="shared" si="12"/>
        <v>400500</v>
      </c>
      <c r="J91" s="6" t="s">
        <v>13</v>
      </c>
      <c r="L91">
        <f t="shared" si="13"/>
        <v>3</v>
      </c>
      <c r="M91" cm="1">
        <f t="array" ref="M91">INDEX(WeekEndTable!$C$1:$C$36,SUMPRODUCT((WeekEndTable!$A$1:$A$36=B91)*(WeekEndTable!$B$1:$B$36=C91),ROW(WeekEndTable!$C$1:$C$36)))</f>
        <v>2</v>
      </c>
      <c r="N91">
        <f t="shared" si="14"/>
        <v>5</v>
      </c>
      <c r="O91">
        <f t="shared" si="15"/>
        <v>9</v>
      </c>
      <c r="P91">
        <f t="shared" si="16"/>
        <v>1</v>
      </c>
      <c r="Q91">
        <f t="shared" si="17"/>
        <v>0</v>
      </c>
      <c r="R91">
        <f t="shared" si="18"/>
        <v>1</v>
      </c>
      <c r="S91">
        <v>7000</v>
      </c>
      <c r="T91">
        <f t="shared" si="19"/>
        <v>8750</v>
      </c>
      <c r="U91">
        <f t="shared" si="20"/>
        <v>189000</v>
      </c>
      <c r="V91">
        <f t="shared" si="21"/>
        <v>157500</v>
      </c>
      <c r="W91">
        <f t="shared" si="22"/>
        <v>54000</v>
      </c>
      <c r="X91">
        <f t="shared" si="23"/>
        <v>400500</v>
      </c>
    </row>
    <row r="92" spans="1:24" ht="18.600000000000001" thickBot="1" x14ac:dyDescent="0.5">
      <c r="B92" s="7" t="s">
        <v>18</v>
      </c>
      <c r="C92" s="8">
        <v>2</v>
      </c>
      <c r="D92" s="8">
        <v>8</v>
      </c>
      <c r="E92" s="8" t="s">
        <v>6</v>
      </c>
      <c r="F92" s="8" t="s">
        <v>4</v>
      </c>
      <c r="G92" s="8" t="s">
        <v>6</v>
      </c>
      <c r="H92" s="8" t="s">
        <v>71</v>
      </c>
      <c r="I92" s="8">
        <f t="shared" si="12"/>
        <v>150000</v>
      </c>
      <c r="J92" s="9" t="s">
        <v>13</v>
      </c>
      <c r="L92">
        <f t="shared" si="13"/>
        <v>1</v>
      </c>
      <c r="M92" cm="1">
        <f t="array" ref="M92">INDEX(WeekEndTable!$C$1:$C$36,SUMPRODUCT((WeekEndTable!$A$1:$A$36=B92)*(WeekEndTable!$B$1:$B$36=C92),ROW(WeekEndTable!$C$1:$C$36)))</f>
        <v>1</v>
      </c>
      <c r="N92">
        <f t="shared" si="14"/>
        <v>2</v>
      </c>
      <c r="O92">
        <f t="shared" si="15"/>
        <v>8</v>
      </c>
      <c r="P92">
        <f t="shared" si="16"/>
        <v>1</v>
      </c>
      <c r="Q92">
        <f t="shared" si="17"/>
        <v>0</v>
      </c>
      <c r="R92">
        <f t="shared" si="18"/>
        <v>1</v>
      </c>
      <c r="S92">
        <v>7000</v>
      </c>
      <c r="T92">
        <f t="shared" si="19"/>
        <v>8750</v>
      </c>
      <c r="U92">
        <f t="shared" si="20"/>
        <v>56000</v>
      </c>
      <c r="V92">
        <f t="shared" si="21"/>
        <v>70000</v>
      </c>
      <c r="W92">
        <f t="shared" si="22"/>
        <v>24000</v>
      </c>
      <c r="X92">
        <f t="shared" si="23"/>
        <v>150000</v>
      </c>
    </row>
    <row r="93" spans="1:24" x14ac:dyDescent="0.45">
      <c r="A93" t="s">
        <v>85</v>
      </c>
      <c r="B93" s="1" t="s">
        <v>3</v>
      </c>
      <c r="C93" s="2">
        <v>9</v>
      </c>
      <c r="D93" s="2">
        <v>2</v>
      </c>
      <c r="E93" s="2" t="s">
        <v>6</v>
      </c>
      <c r="F93" s="2" t="s">
        <v>6</v>
      </c>
      <c r="G93" s="2" t="s">
        <v>6</v>
      </c>
      <c r="H93" s="2" t="s">
        <v>65</v>
      </c>
      <c r="I93" s="2">
        <f t="shared" si="12"/>
        <v>155000</v>
      </c>
      <c r="J93" s="3" t="s">
        <v>15</v>
      </c>
      <c r="L93">
        <f t="shared" si="13"/>
        <v>7</v>
      </c>
      <c r="M93" cm="1">
        <f t="array" ref="M93">INDEX(WeekEndTable!$C$1:$C$36,SUMPRODUCT((WeekEndTable!$A$1:$A$36=B93)*(WeekEndTable!$B$1:$B$36=C93),ROW(WeekEndTable!$C$1:$C$36)))</f>
        <v>2</v>
      </c>
      <c r="N93">
        <f t="shared" si="14"/>
        <v>9</v>
      </c>
      <c r="O93">
        <f t="shared" si="15"/>
        <v>2</v>
      </c>
      <c r="P93">
        <f t="shared" si="16"/>
        <v>1</v>
      </c>
      <c r="Q93">
        <f t="shared" si="17"/>
        <v>1</v>
      </c>
      <c r="R93">
        <f t="shared" si="18"/>
        <v>1</v>
      </c>
      <c r="S93">
        <v>7000</v>
      </c>
      <c r="T93">
        <f t="shared" si="19"/>
        <v>8750</v>
      </c>
      <c r="U93">
        <f t="shared" si="20"/>
        <v>98000</v>
      </c>
      <c r="V93">
        <f t="shared" si="21"/>
        <v>35000</v>
      </c>
      <c r="W93">
        <f t="shared" si="22"/>
        <v>22000</v>
      </c>
      <c r="X93">
        <f t="shared" si="23"/>
        <v>155000</v>
      </c>
    </row>
    <row r="94" spans="1:24" x14ac:dyDescent="0.45">
      <c r="B94" s="4" t="s">
        <v>8</v>
      </c>
      <c r="C94" s="5">
        <v>3</v>
      </c>
      <c r="D94" s="5">
        <v>2</v>
      </c>
      <c r="E94" s="5" t="s">
        <v>4</v>
      </c>
      <c r="F94" s="5" t="s">
        <v>4</v>
      </c>
      <c r="G94" s="5" t="s">
        <v>4</v>
      </c>
      <c r="H94" s="5" t="s">
        <v>66</v>
      </c>
      <c r="I94" s="5">
        <f t="shared" si="12"/>
        <v>42000</v>
      </c>
      <c r="J94" s="6" t="s">
        <v>15</v>
      </c>
      <c r="L94">
        <f t="shared" si="13"/>
        <v>3</v>
      </c>
      <c r="M94" cm="1">
        <f t="array" ref="M94">INDEX(WeekEndTable!$C$1:$C$36,SUMPRODUCT((WeekEndTable!$A$1:$A$36=B94)*(WeekEndTable!$B$1:$B$36=C94),ROW(WeekEndTable!$C$1:$C$36)))</f>
        <v>0</v>
      </c>
      <c r="N94">
        <f t="shared" si="14"/>
        <v>3</v>
      </c>
      <c r="O94">
        <f t="shared" si="15"/>
        <v>2</v>
      </c>
      <c r="P94">
        <f t="shared" si="16"/>
        <v>0</v>
      </c>
      <c r="Q94">
        <f t="shared" si="17"/>
        <v>0</v>
      </c>
      <c r="R94">
        <f t="shared" si="18"/>
        <v>0</v>
      </c>
      <c r="S94">
        <v>7000</v>
      </c>
      <c r="T94">
        <f t="shared" si="19"/>
        <v>8750</v>
      </c>
      <c r="U94">
        <f t="shared" si="20"/>
        <v>42000</v>
      </c>
      <c r="V94">
        <f t="shared" si="21"/>
        <v>0</v>
      </c>
      <c r="W94">
        <f t="shared" si="22"/>
        <v>0</v>
      </c>
      <c r="X94">
        <f t="shared" si="23"/>
        <v>42000</v>
      </c>
    </row>
    <row r="95" spans="1:24" x14ac:dyDescent="0.45">
      <c r="B95" s="4" t="s">
        <v>10</v>
      </c>
      <c r="C95" s="5">
        <v>1</v>
      </c>
      <c r="D95" s="5">
        <v>1</v>
      </c>
      <c r="E95" s="5" t="s">
        <v>4</v>
      </c>
      <c r="F95" s="5" t="s">
        <v>6</v>
      </c>
      <c r="G95" s="5" t="s">
        <v>6</v>
      </c>
      <c r="H95" s="5" t="s">
        <v>67</v>
      </c>
      <c r="I95" s="5">
        <f t="shared" si="12"/>
        <v>9000</v>
      </c>
      <c r="J95" s="6" t="s">
        <v>15</v>
      </c>
      <c r="L95">
        <f t="shared" si="13"/>
        <v>1</v>
      </c>
      <c r="M95" cm="1">
        <f t="array" ref="M95">INDEX(WeekEndTable!$C$1:$C$36,SUMPRODUCT((WeekEndTable!$A$1:$A$36=B95)*(WeekEndTable!$B$1:$B$36=C95),ROW(WeekEndTable!$C$1:$C$36)))</f>
        <v>0</v>
      </c>
      <c r="N95">
        <f t="shared" si="14"/>
        <v>1</v>
      </c>
      <c r="O95">
        <f t="shared" si="15"/>
        <v>1</v>
      </c>
      <c r="P95">
        <f t="shared" si="16"/>
        <v>0</v>
      </c>
      <c r="Q95">
        <f t="shared" si="17"/>
        <v>1</v>
      </c>
      <c r="R95">
        <f t="shared" si="18"/>
        <v>1</v>
      </c>
      <c r="S95">
        <v>7000</v>
      </c>
      <c r="T95">
        <f t="shared" si="19"/>
        <v>8750</v>
      </c>
      <c r="U95">
        <f t="shared" si="20"/>
        <v>7000</v>
      </c>
      <c r="V95">
        <f t="shared" si="21"/>
        <v>0</v>
      </c>
      <c r="W95">
        <f t="shared" si="22"/>
        <v>2000</v>
      </c>
      <c r="X95">
        <f t="shared" si="23"/>
        <v>9000</v>
      </c>
    </row>
    <row r="96" spans="1:24" x14ac:dyDescent="0.45">
      <c r="B96" s="4" t="s">
        <v>12</v>
      </c>
      <c r="C96" s="5">
        <v>5</v>
      </c>
      <c r="D96" s="5">
        <v>1</v>
      </c>
      <c r="E96" s="5" t="s">
        <v>6</v>
      </c>
      <c r="F96" s="5" t="s">
        <v>4</v>
      </c>
      <c r="G96" s="5" t="s">
        <v>6</v>
      </c>
      <c r="H96" s="5" t="s">
        <v>68</v>
      </c>
      <c r="I96" s="5">
        <f t="shared" si="12"/>
        <v>44500</v>
      </c>
      <c r="J96" s="6" t="s">
        <v>15</v>
      </c>
      <c r="L96">
        <f t="shared" si="13"/>
        <v>3</v>
      </c>
      <c r="M96" cm="1">
        <f t="array" ref="M96">INDEX(WeekEndTable!$C$1:$C$36,SUMPRODUCT((WeekEndTable!$A$1:$A$36=B96)*(WeekEndTable!$B$1:$B$36=C96),ROW(WeekEndTable!$C$1:$C$36)))</f>
        <v>2</v>
      </c>
      <c r="N96">
        <f t="shared" si="14"/>
        <v>5</v>
      </c>
      <c r="O96">
        <f t="shared" si="15"/>
        <v>1</v>
      </c>
      <c r="P96">
        <f t="shared" si="16"/>
        <v>1</v>
      </c>
      <c r="Q96">
        <f t="shared" si="17"/>
        <v>0</v>
      </c>
      <c r="R96">
        <f t="shared" si="18"/>
        <v>1</v>
      </c>
      <c r="S96">
        <v>7000</v>
      </c>
      <c r="T96">
        <f t="shared" si="19"/>
        <v>8750</v>
      </c>
      <c r="U96">
        <f t="shared" si="20"/>
        <v>21000</v>
      </c>
      <c r="V96">
        <f t="shared" si="21"/>
        <v>17500</v>
      </c>
      <c r="W96">
        <f t="shared" si="22"/>
        <v>6000</v>
      </c>
      <c r="X96">
        <f t="shared" si="23"/>
        <v>44500</v>
      </c>
    </row>
    <row r="97" spans="1:24" x14ac:dyDescent="0.45">
      <c r="B97" s="4" t="s">
        <v>14</v>
      </c>
      <c r="C97" s="5">
        <v>1</v>
      </c>
      <c r="D97" s="5">
        <v>8</v>
      </c>
      <c r="E97" s="5" t="s">
        <v>6</v>
      </c>
      <c r="F97" s="5" t="s">
        <v>6</v>
      </c>
      <c r="G97" s="5" t="s">
        <v>4</v>
      </c>
      <c r="H97" s="5" t="s">
        <v>69</v>
      </c>
      <c r="I97" s="5">
        <f t="shared" si="12"/>
        <v>72000</v>
      </c>
      <c r="J97" s="6" t="s">
        <v>15</v>
      </c>
      <c r="L97">
        <f t="shared" si="13"/>
        <v>1</v>
      </c>
      <c r="M97" cm="1">
        <f t="array" ref="M97">INDEX(WeekEndTable!$C$1:$C$36,SUMPRODUCT((WeekEndTable!$A$1:$A$36=B97)*(WeekEndTable!$B$1:$B$36=C97),ROW(WeekEndTable!$C$1:$C$36)))</f>
        <v>0</v>
      </c>
      <c r="N97">
        <f t="shared" si="14"/>
        <v>1</v>
      </c>
      <c r="O97">
        <f t="shared" si="15"/>
        <v>8</v>
      </c>
      <c r="P97">
        <f t="shared" si="16"/>
        <v>1</v>
      </c>
      <c r="Q97">
        <f t="shared" si="17"/>
        <v>1</v>
      </c>
      <c r="R97">
        <f t="shared" si="18"/>
        <v>0</v>
      </c>
      <c r="S97">
        <v>7000</v>
      </c>
      <c r="T97">
        <f t="shared" si="19"/>
        <v>8750</v>
      </c>
      <c r="U97">
        <f t="shared" si="20"/>
        <v>56000</v>
      </c>
      <c r="V97">
        <f t="shared" si="21"/>
        <v>0</v>
      </c>
      <c r="W97">
        <f t="shared" si="22"/>
        <v>16000</v>
      </c>
      <c r="X97">
        <f t="shared" si="23"/>
        <v>72000</v>
      </c>
    </row>
    <row r="98" spans="1:24" x14ac:dyDescent="0.45">
      <c r="B98" s="4" t="s">
        <v>16</v>
      </c>
      <c r="C98" s="5">
        <v>5</v>
      </c>
      <c r="D98" s="5">
        <v>9</v>
      </c>
      <c r="E98" s="5" t="s">
        <v>6</v>
      </c>
      <c r="F98" s="5" t="s">
        <v>4</v>
      </c>
      <c r="G98" s="5" t="s">
        <v>4</v>
      </c>
      <c r="H98" s="5" t="s">
        <v>70</v>
      </c>
      <c r="I98" s="5">
        <f t="shared" si="12"/>
        <v>391500</v>
      </c>
      <c r="J98" s="6" t="s">
        <v>15</v>
      </c>
      <c r="L98">
        <f t="shared" si="13"/>
        <v>3</v>
      </c>
      <c r="M98" cm="1">
        <f t="array" ref="M98">INDEX(WeekEndTable!$C$1:$C$36,SUMPRODUCT((WeekEndTable!$A$1:$A$36=B98)*(WeekEndTable!$B$1:$B$36=C98),ROW(WeekEndTable!$C$1:$C$36)))</f>
        <v>2</v>
      </c>
      <c r="N98">
        <f t="shared" si="14"/>
        <v>5</v>
      </c>
      <c r="O98">
        <f t="shared" si="15"/>
        <v>9</v>
      </c>
      <c r="P98">
        <f t="shared" si="16"/>
        <v>1</v>
      </c>
      <c r="Q98">
        <f t="shared" si="17"/>
        <v>0</v>
      </c>
      <c r="R98">
        <f t="shared" si="18"/>
        <v>0</v>
      </c>
      <c r="S98">
        <v>7000</v>
      </c>
      <c r="T98">
        <f t="shared" si="19"/>
        <v>8750</v>
      </c>
      <c r="U98">
        <f t="shared" si="20"/>
        <v>189000</v>
      </c>
      <c r="V98">
        <f t="shared" si="21"/>
        <v>157500</v>
      </c>
      <c r="W98">
        <f t="shared" si="22"/>
        <v>45000</v>
      </c>
      <c r="X98">
        <f t="shared" si="23"/>
        <v>391500</v>
      </c>
    </row>
    <row r="99" spans="1:24" ht="18.600000000000001" thickBot="1" x14ac:dyDescent="0.5">
      <c r="B99" s="7" t="s">
        <v>18</v>
      </c>
      <c r="C99" s="8">
        <v>2</v>
      </c>
      <c r="D99" s="8">
        <v>9</v>
      </c>
      <c r="E99" s="8" t="s">
        <v>4</v>
      </c>
      <c r="F99" s="8" t="s">
        <v>4</v>
      </c>
      <c r="G99" s="8" t="s">
        <v>6</v>
      </c>
      <c r="H99" s="8" t="s">
        <v>71</v>
      </c>
      <c r="I99" s="8">
        <f t="shared" si="12"/>
        <v>150750</v>
      </c>
      <c r="J99" s="9" t="s">
        <v>15</v>
      </c>
      <c r="L99">
        <f t="shared" si="13"/>
        <v>1</v>
      </c>
      <c r="M99" cm="1">
        <f t="array" ref="M99">INDEX(WeekEndTable!$C$1:$C$36,SUMPRODUCT((WeekEndTable!$A$1:$A$36=B99)*(WeekEndTable!$B$1:$B$36=C99),ROW(WeekEndTable!$C$1:$C$36)))</f>
        <v>1</v>
      </c>
      <c r="N99">
        <f t="shared" si="14"/>
        <v>2</v>
      </c>
      <c r="O99">
        <f t="shared" si="15"/>
        <v>9</v>
      </c>
      <c r="P99">
        <f t="shared" si="16"/>
        <v>0</v>
      </c>
      <c r="Q99">
        <f t="shared" si="17"/>
        <v>0</v>
      </c>
      <c r="R99">
        <f t="shared" si="18"/>
        <v>1</v>
      </c>
      <c r="S99">
        <v>7000</v>
      </c>
      <c r="T99">
        <f t="shared" si="19"/>
        <v>8750</v>
      </c>
      <c r="U99">
        <f t="shared" si="20"/>
        <v>63000</v>
      </c>
      <c r="V99">
        <f t="shared" si="21"/>
        <v>78750</v>
      </c>
      <c r="W99">
        <f t="shared" si="22"/>
        <v>9000</v>
      </c>
      <c r="X99">
        <f t="shared" si="23"/>
        <v>150750</v>
      </c>
    </row>
    <row r="100" spans="1:24" x14ac:dyDescent="0.45">
      <c r="A100" t="s">
        <v>86</v>
      </c>
      <c r="B100" s="1" t="s">
        <v>3</v>
      </c>
      <c r="C100" s="2">
        <v>1</v>
      </c>
      <c r="D100" s="2">
        <v>9</v>
      </c>
      <c r="E100" s="2" t="s">
        <v>4</v>
      </c>
      <c r="F100" s="2" t="s">
        <v>6</v>
      </c>
      <c r="G100" s="2" t="s">
        <v>4</v>
      </c>
      <c r="H100" s="2" t="s">
        <v>65</v>
      </c>
      <c r="I100" s="2">
        <f t="shared" si="12"/>
        <v>72000</v>
      </c>
      <c r="J100" s="3" t="s">
        <v>17</v>
      </c>
      <c r="L100">
        <f t="shared" si="13"/>
        <v>1</v>
      </c>
      <c r="M100" cm="1">
        <f t="array" ref="M100">INDEX(WeekEndTable!$C$1:$C$36,SUMPRODUCT((WeekEndTable!$A$1:$A$36=B100)*(WeekEndTable!$B$1:$B$36=C100),ROW(WeekEndTable!$C$1:$C$36)))</f>
        <v>0</v>
      </c>
      <c r="N100">
        <f t="shared" si="14"/>
        <v>1</v>
      </c>
      <c r="O100">
        <f t="shared" si="15"/>
        <v>9</v>
      </c>
      <c r="P100">
        <f t="shared" si="16"/>
        <v>0</v>
      </c>
      <c r="Q100">
        <f t="shared" si="17"/>
        <v>1</v>
      </c>
      <c r="R100">
        <f t="shared" si="18"/>
        <v>0</v>
      </c>
      <c r="S100">
        <v>7000</v>
      </c>
      <c r="T100">
        <f t="shared" si="19"/>
        <v>8750</v>
      </c>
      <c r="U100">
        <f t="shared" si="20"/>
        <v>63000</v>
      </c>
      <c r="V100">
        <f t="shared" si="21"/>
        <v>0</v>
      </c>
      <c r="W100">
        <f t="shared" si="22"/>
        <v>9000</v>
      </c>
      <c r="X100">
        <f t="shared" si="23"/>
        <v>72000</v>
      </c>
    </row>
    <row r="101" spans="1:24" x14ac:dyDescent="0.45">
      <c r="B101" s="4" t="s">
        <v>8</v>
      </c>
      <c r="C101" s="5">
        <v>3</v>
      </c>
      <c r="D101" s="5">
        <v>2</v>
      </c>
      <c r="E101" s="5" t="s">
        <v>6</v>
      </c>
      <c r="F101" s="5" t="s">
        <v>6</v>
      </c>
      <c r="G101" s="5" t="s">
        <v>6</v>
      </c>
      <c r="H101" s="5" t="s">
        <v>66</v>
      </c>
      <c r="I101" s="5">
        <f t="shared" si="12"/>
        <v>52000</v>
      </c>
      <c r="J101" s="6" t="s">
        <v>17</v>
      </c>
      <c r="L101">
        <f t="shared" si="13"/>
        <v>3</v>
      </c>
      <c r="M101" cm="1">
        <f t="array" ref="M101">INDEX(WeekEndTable!$C$1:$C$36,SUMPRODUCT((WeekEndTable!$A$1:$A$36=B101)*(WeekEndTable!$B$1:$B$36=C101),ROW(WeekEndTable!$C$1:$C$36)))</f>
        <v>0</v>
      </c>
      <c r="N101">
        <f t="shared" si="14"/>
        <v>3</v>
      </c>
      <c r="O101">
        <f t="shared" si="15"/>
        <v>2</v>
      </c>
      <c r="P101">
        <f t="shared" si="16"/>
        <v>1</v>
      </c>
      <c r="Q101">
        <f t="shared" si="17"/>
        <v>1</v>
      </c>
      <c r="R101">
        <f t="shared" si="18"/>
        <v>1</v>
      </c>
      <c r="S101">
        <v>7000</v>
      </c>
      <c r="T101">
        <f t="shared" si="19"/>
        <v>8750</v>
      </c>
      <c r="U101">
        <f t="shared" si="20"/>
        <v>42000</v>
      </c>
      <c r="V101">
        <f t="shared" si="21"/>
        <v>0</v>
      </c>
      <c r="W101">
        <f t="shared" si="22"/>
        <v>10000</v>
      </c>
      <c r="X101">
        <f t="shared" si="23"/>
        <v>52000</v>
      </c>
    </row>
    <row r="102" spans="1:24" x14ac:dyDescent="0.45">
      <c r="B102" s="4" t="s">
        <v>10</v>
      </c>
      <c r="C102" s="5">
        <v>2</v>
      </c>
      <c r="D102" s="5">
        <v>8</v>
      </c>
      <c r="E102" s="5" t="s">
        <v>4</v>
      </c>
      <c r="F102" s="5" t="s">
        <v>4</v>
      </c>
      <c r="G102" s="5" t="s">
        <v>4</v>
      </c>
      <c r="H102" s="5" t="s">
        <v>67</v>
      </c>
      <c r="I102" s="5">
        <f t="shared" si="12"/>
        <v>112000</v>
      </c>
      <c r="J102" s="6" t="s">
        <v>17</v>
      </c>
      <c r="L102">
        <f t="shared" si="13"/>
        <v>2</v>
      </c>
      <c r="M102" cm="1">
        <f t="array" ref="M102">INDEX(WeekEndTable!$C$1:$C$36,SUMPRODUCT((WeekEndTable!$A$1:$A$36=B102)*(WeekEndTable!$B$1:$B$36=C102),ROW(WeekEndTable!$C$1:$C$36)))</f>
        <v>0</v>
      </c>
      <c r="N102">
        <f t="shared" si="14"/>
        <v>2</v>
      </c>
      <c r="O102">
        <f t="shared" si="15"/>
        <v>8</v>
      </c>
      <c r="P102">
        <f t="shared" si="16"/>
        <v>0</v>
      </c>
      <c r="Q102">
        <f t="shared" si="17"/>
        <v>0</v>
      </c>
      <c r="R102">
        <f t="shared" si="18"/>
        <v>0</v>
      </c>
      <c r="S102">
        <v>7000</v>
      </c>
      <c r="T102">
        <f t="shared" si="19"/>
        <v>8750</v>
      </c>
      <c r="U102">
        <f t="shared" si="20"/>
        <v>112000</v>
      </c>
      <c r="V102">
        <f t="shared" si="21"/>
        <v>0</v>
      </c>
      <c r="W102">
        <f t="shared" si="22"/>
        <v>0</v>
      </c>
      <c r="X102">
        <f t="shared" si="23"/>
        <v>112000</v>
      </c>
    </row>
    <row r="103" spans="1:24" x14ac:dyDescent="0.45">
      <c r="B103" s="4" t="s">
        <v>12</v>
      </c>
      <c r="C103" s="5">
        <v>5</v>
      </c>
      <c r="D103" s="5">
        <v>2</v>
      </c>
      <c r="E103" s="5" t="s">
        <v>6</v>
      </c>
      <c r="F103" s="5" t="s">
        <v>4</v>
      </c>
      <c r="G103" s="5" t="s">
        <v>6</v>
      </c>
      <c r="H103" s="5" t="s">
        <v>68</v>
      </c>
      <c r="I103" s="5">
        <f t="shared" si="12"/>
        <v>89000</v>
      </c>
      <c r="J103" s="6" t="s">
        <v>17</v>
      </c>
      <c r="L103">
        <f t="shared" si="13"/>
        <v>3</v>
      </c>
      <c r="M103" cm="1">
        <f t="array" ref="M103">INDEX(WeekEndTable!$C$1:$C$36,SUMPRODUCT((WeekEndTable!$A$1:$A$36=B103)*(WeekEndTable!$B$1:$B$36=C103),ROW(WeekEndTable!$C$1:$C$36)))</f>
        <v>2</v>
      </c>
      <c r="N103">
        <f t="shared" si="14"/>
        <v>5</v>
      </c>
      <c r="O103">
        <f t="shared" si="15"/>
        <v>2</v>
      </c>
      <c r="P103">
        <f t="shared" si="16"/>
        <v>1</v>
      </c>
      <c r="Q103">
        <f t="shared" si="17"/>
        <v>0</v>
      </c>
      <c r="R103">
        <f t="shared" si="18"/>
        <v>1</v>
      </c>
      <c r="S103">
        <v>7000</v>
      </c>
      <c r="T103">
        <f t="shared" si="19"/>
        <v>8750</v>
      </c>
      <c r="U103">
        <f t="shared" si="20"/>
        <v>42000</v>
      </c>
      <c r="V103">
        <f t="shared" si="21"/>
        <v>35000</v>
      </c>
      <c r="W103">
        <f t="shared" si="22"/>
        <v>12000</v>
      </c>
      <c r="X103">
        <f t="shared" si="23"/>
        <v>89000</v>
      </c>
    </row>
    <row r="104" spans="1:24" x14ac:dyDescent="0.45">
      <c r="B104" s="4" t="s">
        <v>14</v>
      </c>
      <c r="C104" s="5">
        <v>2</v>
      </c>
      <c r="D104" s="5">
        <v>1</v>
      </c>
      <c r="E104" s="5" t="s">
        <v>6</v>
      </c>
      <c r="F104" s="5" t="s">
        <v>6</v>
      </c>
      <c r="G104" s="5" t="s">
        <v>4</v>
      </c>
      <c r="H104" s="5" t="s">
        <v>69</v>
      </c>
      <c r="I104" s="5">
        <f t="shared" si="12"/>
        <v>18750</v>
      </c>
      <c r="J104" s="6" t="s">
        <v>17</v>
      </c>
      <c r="L104">
        <f t="shared" si="13"/>
        <v>1</v>
      </c>
      <c r="M104" cm="1">
        <f t="array" ref="M104">INDEX(WeekEndTable!$C$1:$C$36,SUMPRODUCT((WeekEndTable!$A$1:$A$36=B104)*(WeekEndTable!$B$1:$B$36=C104),ROW(WeekEndTable!$C$1:$C$36)))</f>
        <v>1</v>
      </c>
      <c r="N104">
        <f t="shared" si="14"/>
        <v>2</v>
      </c>
      <c r="O104">
        <f t="shared" si="15"/>
        <v>1</v>
      </c>
      <c r="P104">
        <f t="shared" si="16"/>
        <v>1</v>
      </c>
      <c r="Q104">
        <f t="shared" si="17"/>
        <v>1</v>
      </c>
      <c r="R104">
        <f t="shared" si="18"/>
        <v>0</v>
      </c>
      <c r="S104">
        <v>7000</v>
      </c>
      <c r="T104">
        <f t="shared" si="19"/>
        <v>8750</v>
      </c>
      <c r="U104">
        <f t="shared" si="20"/>
        <v>7000</v>
      </c>
      <c r="V104">
        <f t="shared" si="21"/>
        <v>8750</v>
      </c>
      <c r="W104">
        <f t="shared" si="22"/>
        <v>3000</v>
      </c>
      <c r="X104">
        <f t="shared" si="23"/>
        <v>18750</v>
      </c>
    </row>
    <row r="105" spans="1:24" x14ac:dyDescent="0.45">
      <c r="B105" s="4" t="s">
        <v>16</v>
      </c>
      <c r="C105" s="5">
        <v>3</v>
      </c>
      <c r="D105" s="5">
        <v>1</v>
      </c>
      <c r="E105" s="5" t="s">
        <v>6</v>
      </c>
      <c r="F105" s="5" t="s">
        <v>6</v>
      </c>
      <c r="G105" s="5" t="s">
        <v>6</v>
      </c>
      <c r="H105" s="5" t="s">
        <v>70</v>
      </c>
      <c r="I105" s="5">
        <f t="shared" si="12"/>
        <v>29500</v>
      </c>
      <c r="J105" s="6" t="s">
        <v>17</v>
      </c>
      <c r="L105">
        <f t="shared" si="13"/>
        <v>1</v>
      </c>
      <c r="M105" cm="1">
        <f t="array" ref="M105">INDEX(WeekEndTable!$C$1:$C$36,SUMPRODUCT((WeekEndTable!$A$1:$A$36=B105)*(WeekEndTable!$B$1:$B$36=C105),ROW(WeekEndTable!$C$1:$C$36)))</f>
        <v>2</v>
      </c>
      <c r="N105">
        <f t="shared" si="14"/>
        <v>3</v>
      </c>
      <c r="O105">
        <f t="shared" si="15"/>
        <v>1</v>
      </c>
      <c r="P105">
        <f t="shared" si="16"/>
        <v>1</v>
      </c>
      <c r="Q105">
        <f t="shared" si="17"/>
        <v>1</v>
      </c>
      <c r="R105">
        <f t="shared" si="18"/>
        <v>1</v>
      </c>
      <c r="S105">
        <v>7000</v>
      </c>
      <c r="T105">
        <f t="shared" si="19"/>
        <v>8750</v>
      </c>
      <c r="U105">
        <f t="shared" si="20"/>
        <v>7000</v>
      </c>
      <c r="V105">
        <f t="shared" si="21"/>
        <v>17500</v>
      </c>
      <c r="W105">
        <f t="shared" si="22"/>
        <v>5000</v>
      </c>
      <c r="X105">
        <f t="shared" si="23"/>
        <v>29500</v>
      </c>
    </row>
    <row r="106" spans="1:24" ht="18.600000000000001" thickBot="1" x14ac:dyDescent="0.5">
      <c r="B106" s="7" t="s">
        <v>18</v>
      </c>
      <c r="C106" s="8">
        <v>9</v>
      </c>
      <c r="D106" s="8">
        <v>9</v>
      </c>
      <c r="E106" s="8" t="s">
        <v>6</v>
      </c>
      <c r="F106" s="8" t="s">
        <v>4</v>
      </c>
      <c r="G106" s="8" t="s">
        <v>6</v>
      </c>
      <c r="H106" s="8" t="s">
        <v>71</v>
      </c>
      <c r="I106" s="8">
        <f t="shared" si="12"/>
        <v>704250</v>
      </c>
      <c r="J106" s="9" t="s">
        <v>17</v>
      </c>
      <c r="L106">
        <f t="shared" si="13"/>
        <v>6</v>
      </c>
      <c r="M106" cm="1">
        <f t="array" ref="M106">INDEX(WeekEndTable!$C$1:$C$36,SUMPRODUCT((WeekEndTable!$A$1:$A$36=B106)*(WeekEndTable!$B$1:$B$36=C106),ROW(WeekEndTable!$C$1:$C$36)))</f>
        <v>3</v>
      </c>
      <c r="N106">
        <f t="shared" si="14"/>
        <v>9</v>
      </c>
      <c r="O106">
        <f t="shared" si="15"/>
        <v>9</v>
      </c>
      <c r="P106">
        <f t="shared" si="16"/>
        <v>1</v>
      </c>
      <c r="Q106">
        <f t="shared" si="17"/>
        <v>0</v>
      </c>
      <c r="R106">
        <f t="shared" si="18"/>
        <v>1</v>
      </c>
      <c r="S106">
        <v>7000</v>
      </c>
      <c r="T106">
        <f t="shared" si="19"/>
        <v>8750</v>
      </c>
      <c r="U106">
        <f t="shared" si="20"/>
        <v>378000</v>
      </c>
      <c r="V106">
        <f t="shared" si="21"/>
        <v>236250</v>
      </c>
      <c r="W106">
        <f t="shared" si="22"/>
        <v>90000</v>
      </c>
      <c r="X106">
        <f t="shared" si="23"/>
        <v>704250</v>
      </c>
    </row>
    <row r="107" spans="1:24" x14ac:dyDescent="0.45">
      <c r="A107" t="s">
        <v>87</v>
      </c>
      <c r="B107" s="1" t="s">
        <v>3</v>
      </c>
      <c r="C107" s="2">
        <v>1</v>
      </c>
      <c r="D107" s="2">
        <v>1</v>
      </c>
      <c r="E107" s="2" t="s">
        <v>4</v>
      </c>
      <c r="F107" s="2" t="s">
        <v>4</v>
      </c>
      <c r="G107" s="2" t="s">
        <v>4</v>
      </c>
      <c r="H107" s="2" t="s">
        <v>65</v>
      </c>
      <c r="I107" s="2">
        <f t="shared" si="12"/>
        <v>7000</v>
      </c>
      <c r="J107" s="3" t="s">
        <v>36</v>
      </c>
      <c r="L107">
        <f t="shared" si="13"/>
        <v>1</v>
      </c>
      <c r="M107" cm="1">
        <f t="array" ref="M107">INDEX(WeekEndTable!$C$1:$C$36,SUMPRODUCT((WeekEndTable!$A$1:$A$36=B107)*(WeekEndTable!$B$1:$B$36=C107),ROW(WeekEndTable!$C$1:$C$36)))</f>
        <v>0</v>
      </c>
      <c r="N107">
        <f t="shared" si="14"/>
        <v>1</v>
      </c>
      <c r="O107">
        <f t="shared" si="15"/>
        <v>1</v>
      </c>
      <c r="P107">
        <f t="shared" si="16"/>
        <v>0</v>
      </c>
      <c r="Q107">
        <f t="shared" si="17"/>
        <v>0</v>
      </c>
      <c r="R107">
        <f t="shared" si="18"/>
        <v>0</v>
      </c>
      <c r="S107">
        <v>7000</v>
      </c>
      <c r="T107">
        <f t="shared" si="19"/>
        <v>8750</v>
      </c>
      <c r="U107">
        <f t="shared" si="20"/>
        <v>7000</v>
      </c>
      <c r="V107">
        <f t="shared" si="21"/>
        <v>0</v>
      </c>
      <c r="W107">
        <f t="shared" si="22"/>
        <v>0</v>
      </c>
      <c r="X107">
        <f t="shared" si="23"/>
        <v>7000</v>
      </c>
    </row>
    <row r="108" spans="1:24" x14ac:dyDescent="0.45">
      <c r="B108" s="4" t="s">
        <v>8</v>
      </c>
      <c r="C108" s="5">
        <v>2</v>
      </c>
      <c r="D108" s="5">
        <v>9</v>
      </c>
      <c r="E108" s="5" t="s">
        <v>6</v>
      </c>
      <c r="F108" s="5" t="s">
        <v>6</v>
      </c>
      <c r="G108" s="5" t="s">
        <v>6</v>
      </c>
      <c r="H108" s="5" t="s">
        <v>66</v>
      </c>
      <c r="I108" s="5">
        <f t="shared" si="12"/>
        <v>162000</v>
      </c>
      <c r="J108" s="6" t="s">
        <v>36</v>
      </c>
      <c r="L108">
        <f t="shared" si="13"/>
        <v>2</v>
      </c>
      <c r="M108" cm="1">
        <f t="array" ref="M108">INDEX(WeekEndTable!$C$1:$C$36,SUMPRODUCT((WeekEndTable!$A$1:$A$36=B108)*(WeekEndTable!$B$1:$B$36=C108),ROW(WeekEndTable!$C$1:$C$36)))</f>
        <v>0</v>
      </c>
      <c r="N108">
        <f t="shared" si="14"/>
        <v>2</v>
      </c>
      <c r="O108">
        <f t="shared" si="15"/>
        <v>9</v>
      </c>
      <c r="P108">
        <f t="shared" si="16"/>
        <v>1</v>
      </c>
      <c r="Q108">
        <f t="shared" si="17"/>
        <v>1</v>
      </c>
      <c r="R108">
        <f t="shared" si="18"/>
        <v>1</v>
      </c>
      <c r="S108">
        <v>7000</v>
      </c>
      <c r="T108">
        <f t="shared" si="19"/>
        <v>8750</v>
      </c>
      <c r="U108">
        <f t="shared" si="20"/>
        <v>126000</v>
      </c>
      <c r="V108">
        <f t="shared" si="21"/>
        <v>0</v>
      </c>
      <c r="W108">
        <f t="shared" si="22"/>
        <v>36000</v>
      </c>
      <c r="X108">
        <f t="shared" si="23"/>
        <v>162000</v>
      </c>
    </row>
    <row r="109" spans="1:24" x14ac:dyDescent="0.45">
      <c r="B109" s="4" t="s">
        <v>10</v>
      </c>
      <c r="C109" s="5">
        <v>9</v>
      </c>
      <c r="D109" s="5">
        <v>1</v>
      </c>
      <c r="E109" s="5" t="s">
        <v>4</v>
      </c>
      <c r="F109" s="5" t="s">
        <v>6</v>
      </c>
      <c r="G109" s="5" t="s">
        <v>6</v>
      </c>
      <c r="H109" s="5" t="s">
        <v>67</v>
      </c>
      <c r="I109" s="5">
        <f t="shared" si="12"/>
        <v>68500</v>
      </c>
      <c r="J109" s="6" t="s">
        <v>36</v>
      </c>
      <c r="L109">
        <f t="shared" si="13"/>
        <v>7</v>
      </c>
      <c r="M109" cm="1">
        <f t="array" ref="M109">INDEX(WeekEndTable!$C$1:$C$36,SUMPRODUCT((WeekEndTable!$A$1:$A$36=B109)*(WeekEndTable!$B$1:$B$36=C109),ROW(WeekEndTable!$C$1:$C$36)))</f>
        <v>2</v>
      </c>
      <c r="N109">
        <f t="shared" si="14"/>
        <v>9</v>
      </c>
      <c r="O109">
        <f t="shared" si="15"/>
        <v>1</v>
      </c>
      <c r="P109">
        <f t="shared" si="16"/>
        <v>0</v>
      </c>
      <c r="Q109">
        <f t="shared" si="17"/>
        <v>1</v>
      </c>
      <c r="R109">
        <f t="shared" si="18"/>
        <v>1</v>
      </c>
      <c r="S109">
        <v>7000</v>
      </c>
      <c r="T109">
        <f t="shared" si="19"/>
        <v>8750</v>
      </c>
      <c r="U109">
        <f t="shared" si="20"/>
        <v>49000</v>
      </c>
      <c r="V109">
        <f t="shared" si="21"/>
        <v>17500</v>
      </c>
      <c r="W109">
        <f t="shared" si="22"/>
        <v>2000</v>
      </c>
      <c r="X109">
        <f t="shared" si="23"/>
        <v>68500</v>
      </c>
    </row>
    <row r="110" spans="1:24" x14ac:dyDescent="0.45">
      <c r="B110" s="4" t="s">
        <v>12</v>
      </c>
      <c r="C110" s="5">
        <v>9</v>
      </c>
      <c r="D110" s="5">
        <v>9</v>
      </c>
      <c r="E110" s="5" t="s">
        <v>6</v>
      </c>
      <c r="F110" s="5" t="s">
        <v>4</v>
      </c>
      <c r="G110" s="5" t="s">
        <v>4</v>
      </c>
      <c r="H110" s="5" t="s">
        <v>68</v>
      </c>
      <c r="I110" s="5">
        <f t="shared" si="12"/>
        <v>679500</v>
      </c>
      <c r="J110" s="6" t="s">
        <v>36</v>
      </c>
      <c r="L110">
        <f t="shared" si="13"/>
        <v>7</v>
      </c>
      <c r="M110" cm="1">
        <f t="array" ref="M110">INDEX(WeekEndTable!$C$1:$C$36,SUMPRODUCT((WeekEndTable!$A$1:$A$36=B110)*(WeekEndTable!$B$1:$B$36=C110),ROW(WeekEndTable!$C$1:$C$36)))</f>
        <v>2</v>
      </c>
      <c r="N110">
        <f t="shared" si="14"/>
        <v>9</v>
      </c>
      <c r="O110">
        <f t="shared" si="15"/>
        <v>9</v>
      </c>
      <c r="P110">
        <f t="shared" si="16"/>
        <v>1</v>
      </c>
      <c r="Q110">
        <f t="shared" si="17"/>
        <v>0</v>
      </c>
      <c r="R110">
        <f t="shared" si="18"/>
        <v>0</v>
      </c>
      <c r="S110">
        <v>7000</v>
      </c>
      <c r="T110">
        <f t="shared" si="19"/>
        <v>8750</v>
      </c>
      <c r="U110">
        <f t="shared" si="20"/>
        <v>441000</v>
      </c>
      <c r="V110">
        <f t="shared" si="21"/>
        <v>157500</v>
      </c>
      <c r="W110">
        <f t="shared" si="22"/>
        <v>81000</v>
      </c>
      <c r="X110">
        <f t="shared" si="23"/>
        <v>679500</v>
      </c>
    </row>
    <row r="111" spans="1:24" x14ac:dyDescent="0.45">
      <c r="B111" s="4" t="s">
        <v>14</v>
      </c>
      <c r="C111" s="5">
        <v>1</v>
      </c>
      <c r="D111" s="5">
        <v>8</v>
      </c>
      <c r="E111" s="5" t="s">
        <v>4</v>
      </c>
      <c r="F111" s="5" t="s">
        <v>4</v>
      </c>
      <c r="G111" s="5" t="s">
        <v>6</v>
      </c>
      <c r="H111" s="5" t="s">
        <v>69</v>
      </c>
      <c r="I111" s="5">
        <f t="shared" si="12"/>
        <v>64000</v>
      </c>
      <c r="J111" s="6" t="s">
        <v>36</v>
      </c>
      <c r="L111">
        <f t="shared" si="13"/>
        <v>1</v>
      </c>
      <c r="M111" cm="1">
        <f t="array" ref="M111">INDEX(WeekEndTable!$C$1:$C$36,SUMPRODUCT((WeekEndTable!$A$1:$A$36=B111)*(WeekEndTable!$B$1:$B$36=C111),ROW(WeekEndTable!$C$1:$C$36)))</f>
        <v>0</v>
      </c>
      <c r="N111">
        <f t="shared" si="14"/>
        <v>1</v>
      </c>
      <c r="O111">
        <f t="shared" si="15"/>
        <v>8</v>
      </c>
      <c r="P111">
        <f t="shared" si="16"/>
        <v>0</v>
      </c>
      <c r="Q111">
        <f t="shared" si="17"/>
        <v>0</v>
      </c>
      <c r="R111">
        <f t="shared" si="18"/>
        <v>1</v>
      </c>
      <c r="S111">
        <v>7000</v>
      </c>
      <c r="T111">
        <f t="shared" si="19"/>
        <v>8750</v>
      </c>
      <c r="U111">
        <f t="shared" si="20"/>
        <v>56000</v>
      </c>
      <c r="V111">
        <f t="shared" si="21"/>
        <v>0</v>
      </c>
      <c r="W111">
        <f t="shared" si="22"/>
        <v>8000</v>
      </c>
      <c r="X111">
        <f t="shared" si="23"/>
        <v>64000</v>
      </c>
    </row>
    <row r="112" spans="1:24" x14ac:dyDescent="0.45">
      <c r="B112" s="4" t="s">
        <v>16</v>
      </c>
      <c r="C112" s="5">
        <v>3</v>
      </c>
      <c r="D112" s="5">
        <v>8</v>
      </c>
      <c r="E112" s="5" t="s">
        <v>6</v>
      </c>
      <c r="F112" s="5" t="s">
        <v>6</v>
      </c>
      <c r="G112" s="5" t="s">
        <v>6</v>
      </c>
      <c r="H112" s="5" t="s">
        <v>70</v>
      </c>
      <c r="I112" s="5">
        <f t="shared" si="12"/>
        <v>236000</v>
      </c>
      <c r="J112" s="6" t="s">
        <v>36</v>
      </c>
      <c r="L112">
        <f t="shared" si="13"/>
        <v>1</v>
      </c>
      <c r="M112" cm="1">
        <f t="array" ref="M112">INDEX(WeekEndTable!$C$1:$C$36,SUMPRODUCT((WeekEndTable!$A$1:$A$36=B112)*(WeekEndTable!$B$1:$B$36=C112),ROW(WeekEndTable!$C$1:$C$36)))</f>
        <v>2</v>
      </c>
      <c r="N112">
        <f t="shared" si="14"/>
        <v>3</v>
      </c>
      <c r="O112">
        <f t="shared" si="15"/>
        <v>8</v>
      </c>
      <c r="P112">
        <f t="shared" si="16"/>
        <v>1</v>
      </c>
      <c r="Q112">
        <f t="shared" si="17"/>
        <v>1</v>
      </c>
      <c r="R112">
        <f t="shared" si="18"/>
        <v>1</v>
      </c>
      <c r="S112">
        <v>7000</v>
      </c>
      <c r="T112">
        <f t="shared" si="19"/>
        <v>8750</v>
      </c>
      <c r="U112">
        <f t="shared" si="20"/>
        <v>56000</v>
      </c>
      <c r="V112">
        <f t="shared" si="21"/>
        <v>140000</v>
      </c>
      <c r="W112">
        <f t="shared" si="22"/>
        <v>40000</v>
      </c>
      <c r="X112">
        <f t="shared" si="23"/>
        <v>236000</v>
      </c>
    </row>
    <row r="113" spans="1:24" ht="18.600000000000001" thickBot="1" x14ac:dyDescent="0.5">
      <c r="B113" s="7" t="s">
        <v>18</v>
      </c>
      <c r="C113" s="8">
        <v>5</v>
      </c>
      <c r="D113" s="8">
        <v>2</v>
      </c>
      <c r="E113" s="8" t="s">
        <v>4</v>
      </c>
      <c r="F113" s="8" t="s">
        <v>6</v>
      </c>
      <c r="G113" s="8" t="s">
        <v>6</v>
      </c>
      <c r="H113" s="8" t="s">
        <v>71</v>
      </c>
      <c r="I113" s="8">
        <f t="shared" si="12"/>
        <v>77500</v>
      </c>
      <c r="J113" s="9" t="s">
        <v>36</v>
      </c>
      <c r="L113">
        <f t="shared" si="13"/>
        <v>4</v>
      </c>
      <c r="M113" cm="1">
        <f t="array" ref="M113">INDEX(WeekEndTable!$C$1:$C$36,SUMPRODUCT((WeekEndTable!$A$1:$A$36=B113)*(WeekEndTable!$B$1:$B$36=C113),ROW(WeekEndTable!$C$1:$C$36)))</f>
        <v>1</v>
      </c>
      <c r="N113">
        <f t="shared" si="14"/>
        <v>5</v>
      </c>
      <c r="O113">
        <f t="shared" si="15"/>
        <v>2</v>
      </c>
      <c r="P113">
        <f t="shared" si="16"/>
        <v>0</v>
      </c>
      <c r="Q113">
        <f t="shared" si="17"/>
        <v>1</v>
      </c>
      <c r="R113">
        <f t="shared" si="18"/>
        <v>1</v>
      </c>
      <c r="S113">
        <v>7000</v>
      </c>
      <c r="T113">
        <f t="shared" si="19"/>
        <v>8750</v>
      </c>
      <c r="U113">
        <f t="shared" si="20"/>
        <v>56000</v>
      </c>
      <c r="V113">
        <f t="shared" si="21"/>
        <v>17500</v>
      </c>
      <c r="W113">
        <f t="shared" si="22"/>
        <v>4000</v>
      </c>
      <c r="X113">
        <f t="shared" si="23"/>
        <v>77500</v>
      </c>
    </row>
    <row r="114" spans="1:24" x14ac:dyDescent="0.45">
      <c r="A114" t="s">
        <v>88</v>
      </c>
      <c r="B114" s="1" t="s">
        <v>3</v>
      </c>
      <c r="C114" s="2">
        <v>1</v>
      </c>
      <c r="D114" s="2">
        <v>1</v>
      </c>
      <c r="E114" s="2" t="s">
        <v>6</v>
      </c>
      <c r="F114" s="2" t="s">
        <v>4</v>
      </c>
      <c r="G114" s="2" t="s">
        <v>6</v>
      </c>
      <c r="H114" s="2" t="s">
        <v>65</v>
      </c>
      <c r="I114" s="2">
        <f t="shared" si="12"/>
        <v>9000</v>
      </c>
      <c r="J114" s="3" t="s">
        <v>30</v>
      </c>
      <c r="L114">
        <f t="shared" si="13"/>
        <v>1</v>
      </c>
      <c r="M114" cm="1">
        <f t="array" ref="M114">INDEX(WeekEndTable!$C$1:$C$36,SUMPRODUCT((WeekEndTable!$A$1:$A$36=B114)*(WeekEndTable!$B$1:$B$36=C114),ROW(WeekEndTable!$C$1:$C$36)))</f>
        <v>0</v>
      </c>
      <c r="N114">
        <f t="shared" si="14"/>
        <v>1</v>
      </c>
      <c r="O114">
        <f t="shared" si="15"/>
        <v>1</v>
      </c>
      <c r="P114">
        <f t="shared" si="16"/>
        <v>1</v>
      </c>
      <c r="Q114">
        <f t="shared" si="17"/>
        <v>0</v>
      </c>
      <c r="R114">
        <f t="shared" si="18"/>
        <v>1</v>
      </c>
      <c r="S114">
        <v>7000</v>
      </c>
      <c r="T114">
        <f t="shared" si="19"/>
        <v>8750</v>
      </c>
      <c r="U114">
        <f t="shared" si="20"/>
        <v>7000</v>
      </c>
      <c r="V114">
        <f t="shared" si="21"/>
        <v>0</v>
      </c>
      <c r="W114">
        <f t="shared" si="22"/>
        <v>2000</v>
      </c>
      <c r="X114">
        <f t="shared" si="23"/>
        <v>9000</v>
      </c>
    </row>
    <row r="115" spans="1:24" x14ac:dyDescent="0.45">
      <c r="B115" s="4" t="s">
        <v>8</v>
      </c>
      <c r="C115" s="5">
        <v>5</v>
      </c>
      <c r="D115" s="5">
        <v>8</v>
      </c>
      <c r="E115" s="5" t="s">
        <v>4</v>
      </c>
      <c r="F115" s="5" t="s">
        <v>4</v>
      </c>
      <c r="G115" s="5" t="s">
        <v>4</v>
      </c>
      <c r="H115" s="5" t="s">
        <v>66</v>
      </c>
      <c r="I115" s="5">
        <f t="shared" si="12"/>
        <v>294000</v>
      </c>
      <c r="J115" s="6" t="s">
        <v>30</v>
      </c>
      <c r="L115">
        <f t="shared" si="13"/>
        <v>4</v>
      </c>
      <c r="M115" cm="1">
        <f t="array" ref="M115">INDEX(WeekEndTable!$C$1:$C$36,SUMPRODUCT((WeekEndTable!$A$1:$A$36=B115)*(WeekEndTable!$B$1:$B$36=C115),ROW(WeekEndTable!$C$1:$C$36)))</f>
        <v>1</v>
      </c>
      <c r="N115">
        <f t="shared" si="14"/>
        <v>5</v>
      </c>
      <c r="O115">
        <f t="shared" si="15"/>
        <v>8</v>
      </c>
      <c r="P115">
        <f t="shared" si="16"/>
        <v>0</v>
      </c>
      <c r="Q115">
        <f t="shared" si="17"/>
        <v>0</v>
      </c>
      <c r="R115">
        <f t="shared" si="18"/>
        <v>0</v>
      </c>
      <c r="S115">
        <v>7000</v>
      </c>
      <c r="T115">
        <f t="shared" si="19"/>
        <v>8750</v>
      </c>
      <c r="U115">
        <f t="shared" si="20"/>
        <v>224000</v>
      </c>
      <c r="V115">
        <f t="shared" si="21"/>
        <v>70000</v>
      </c>
      <c r="W115">
        <f t="shared" si="22"/>
        <v>0</v>
      </c>
      <c r="X115">
        <f t="shared" si="23"/>
        <v>294000</v>
      </c>
    </row>
    <row r="116" spans="1:24" x14ac:dyDescent="0.45">
      <c r="B116" s="4" t="s">
        <v>10</v>
      </c>
      <c r="C116" s="5">
        <v>2</v>
      </c>
      <c r="D116" s="5">
        <v>1</v>
      </c>
      <c r="E116" s="5" t="s">
        <v>6</v>
      </c>
      <c r="F116" s="5" t="s">
        <v>6</v>
      </c>
      <c r="G116" s="5" t="s">
        <v>6</v>
      </c>
      <c r="H116" s="5" t="s">
        <v>67</v>
      </c>
      <c r="I116" s="5">
        <f t="shared" si="12"/>
        <v>18000</v>
      </c>
      <c r="J116" s="6" t="s">
        <v>30</v>
      </c>
      <c r="L116">
        <f t="shared" si="13"/>
        <v>2</v>
      </c>
      <c r="M116" cm="1">
        <f t="array" ref="M116">INDEX(WeekEndTable!$C$1:$C$36,SUMPRODUCT((WeekEndTable!$A$1:$A$36=B116)*(WeekEndTable!$B$1:$B$36=C116),ROW(WeekEndTable!$C$1:$C$36)))</f>
        <v>0</v>
      </c>
      <c r="N116">
        <f t="shared" si="14"/>
        <v>2</v>
      </c>
      <c r="O116">
        <f t="shared" si="15"/>
        <v>1</v>
      </c>
      <c r="P116">
        <f t="shared" si="16"/>
        <v>1</v>
      </c>
      <c r="Q116">
        <f t="shared" si="17"/>
        <v>1</v>
      </c>
      <c r="R116">
        <f t="shared" si="18"/>
        <v>1</v>
      </c>
      <c r="S116">
        <v>7000</v>
      </c>
      <c r="T116">
        <f t="shared" si="19"/>
        <v>8750</v>
      </c>
      <c r="U116">
        <f t="shared" si="20"/>
        <v>14000</v>
      </c>
      <c r="V116">
        <f t="shared" si="21"/>
        <v>0</v>
      </c>
      <c r="W116">
        <f t="shared" si="22"/>
        <v>4000</v>
      </c>
      <c r="X116">
        <f t="shared" si="23"/>
        <v>18000</v>
      </c>
    </row>
    <row r="117" spans="1:24" x14ac:dyDescent="0.45">
      <c r="B117" s="4" t="s">
        <v>12</v>
      </c>
      <c r="C117" s="5">
        <v>3</v>
      </c>
      <c r="D117" s="5">
        <v>9</v>
      </c>
      <c r="E117" s="5" t="s">
        <v>4</v>
      </c>
      <c r="F117" s="5" t="s">
        <v>4</v>
      </c>
      <c r="G117" s="5" t="s">
        <v>4</v>
      </c>
      <c r="H117" s="5" t="s">
        <v>68</v>
      </c>
      <c r="I117" s="5">
        <f t="shared" si="12"/>
        <v>204750</v>
      </c>
      <c r="J117" s="6" t="s">
        <v>30</v>
      </c>
      <c r="L117">
        <f t="shared" si="13"/>
        <v>2</v>
      </c>
      <c r="M117" cm="1">
        <f t="array" ref="M117">INDEX(WeekEndTable!$C$1:$C$36,SUMPRODUCT((WeekEndTable!$A$1:$A$36=B117)*(WeekEndTable!$B$1:$B$36=C117),ROW(WeekEndTable!$C$1:$C$36)))</f>
        <v>1</v>
      </c>
      <c r="N117">
        <f t="shared" si="14"/>
        <v>3</v>
      </c>
      <c r="O117">
        <f t="shared" si="15"/>
        <v>9</v>
      </c>
      <c r="P117">
        <f t="shared" si="16"/>
        <v>0</v>
      </c>
      <c r="Q117">
        <f t="shared" si="17"/>
        <v>0</v>
      </c>
      <c r="R117">
        <f t="shared" si="18"/>
        <v>0</v>
      </c>
      <c r="S117">
        <v>7000</v>
      </c>
      <c r="T117">
        <f t="shared" si="19"/>
        <v>8750</v>
      </c>
      <c r="U117">
        <f t="shared" si="20"/>
        <v>126000</v>
      </c>
      <c r="V117">
        <f t="shared" si="21"/>
        <v>78750</v>
      </c>
      <c r="W117">
        <f t="shared" si="22"/>
        <v>0</v>
      </c>
      <c r="X117">
        <f t="shared" si="23"/>
        <v>204750</v>
      </c>
    </row>
    <row r="118" spans="1:24" x14ac:dyDescent="0.45">
      <c r="B118" s="4" t="s">
        <v>14</v>
      </c>
      <c r="C118" s="5">
        <v>2</v>
      </c>
      <c r="D118" s="5">
        <v>8</v>
      </c>
      <c r="E118" s="5" t="s">
        <v>4</v>
      </c>
      <c r="F118" s="5" t="s">
        <v>6</v>
      </c>
      <c r="G118" s="5" t="s">
        <v>4</v>
      </c>
      <c r="H118" s="5" t="s">
        <v>69</v>
      </c>
      <c r="I118" s="5">
        <f t="shared" si="12"/>
        <v>134000</v>
      </c>
      <c r="J118" s="6" t="s">
        <v>30</v>
      </c>
      <c r="L118">
        <f t="shared" si="13"/>
        <v>1</v>
      </c>
      <c r="M118" cm="1">
        <f t="array" ref="M118">INDEX(WeekEndTable!$C$1:$C$36,SUMPRODUCT((WeekEndTable!$A$1:$A$36=B118)*(WeekEndTable!$B$1:$B$36=C118),ROW(WeekEndTable!$C$1:$C$36)))</f>
        <v>1</v>
      </c>
      <c r="N118">
        <f t="shared" si="14"/>
        <v>2</v>
      </c>
      <c r="O118">
        <f t="shared" si="15"/>
        <v>8</v>
      </c>
      <c r="P118">
        <f t="shared" si="16"/>
        <v>0</v>
      </c>
      <c r="Q118">
        <f t="shared" si="17"/>
        <v>1</v>
      </c>
      <c r="R118">
        <f t="shared" si="18"/>
        <v>0</v>
      </c>
      <c r="S118">
        <v>7000</v>
      </c>
      <c r="T118">
        <f t="shared" si="19"/>
        <v>8750</v>
      </c>
      <c r="U118">
        <f t="shared" si="20"/>
        <v>56000</v>
      </c>
      <c r="V118">
        <f t="shared" si="21"/>
        <v>70000</v>
      </c>
      <c r="W118">
        <f t="shared" si="22"/>
        <v>8000</v>
      </c>
      <c r="X118">
        <f t="shared" si="23"/>
        <v>134000</v>
      </c>
    </row>
    <row r="119" spans="1:24" x14ac:dyDescent="0.45">
      <c r="B119" s="4" t="s">
        <v>16</v>
      </c>
      <c r="C119" s="5">
        <v>9</v>
      </c>
      <c r="D119" s="5">
        <v>2</v>
      </c>
      <c r="E119" s="5" t="s">
        <v>6</v>
      </c>
      <c r="F119" s="5" t="s">
        <v>6</v>
      </c>
      <c r="G119" s="5" t="s">
        <v>6</v>
      </c>
      <c r="H119" s="5" t="s">
        <v>70</v>
      </c>
      <c r="I119" s="5">
        <f t="shared" si="12"/>
        <v>162000</v>
      </c>
      <c r="J119" s="6" t="s">
        <v>30</v>
      </c>
      <c r="L119">
        <f t="shared" si="13"/>
        <v>5</v>
      </c>
      <c r="M119" cm="1">
        <f t="array" ref="M119">INDEX(WeekEndTable!$C$1:$C$36,SUMPRODUCT((WeekEndTable!$A$1:$A$36=B119)*(WeekEndTable!$B$1:$B$36=C119),ROW(WeekEndTable!$C$1:$C$36)))</f>
        <v>4</v>
      </c>
      <c r="N119">
        <f t="shared" si="14"/>
        <v>9</v>
      </c>
      <c r="O119">
        <f t="shared" si="15"/>
        <v>2</v>
      </c>
      <c r="P119">
        <f t="shared" si="16"/>
        <v>1</v>
      </c>
      <c r="Q119">
        <f t="shared" si="17"/>
        <v>1</v>
      </c>
      <c r="R119">
        <f t="shared" si="18"/>
        <v>1</v>
      </c>
      <c r="S119">
        <v>7000</v>
      </c>
      <c r="T119">
        <f t="shared" si="19"/>
        <v>8750</v>
      </c>
      <c r="U119">
        <f t="shared" si="20"/>
        <v>70000</v>
      </c>
      <c r="V119">
        <f t="shared" si="21"/>
        <v>70000</v>
      </c>
      <c r="W119">
        <f t="shared" si="22"/>
        <v>22000</v>
      </c>
      <c r="X119">
        <f t="shared" si="23"/>
        <v>162000</v>
      </c>
    </row>
    <row r="120" spans="1:24" ht="18.600000000000001" thickBot="1" x14ac:dyDescent="0.5">
      <c r="B120" s="7" t="s">
        <v>18</v>
      </c>
      <c r="C120" s="8">
        <v>9</v>
      </c>
      <c r="D120" s="8">
        <v>2</v>
      </c>
      <c r="E120" s="8" t="s">
        <v>6</v>
      </c>
      <c r="F120" s="8" t="s">
        <v>6</v>
      </c>
      <c r="G120" s="8" t="s">
        <v>4</v>
      </c>
      <c r="H120" s="8" t="s">
        <v>71</v>
      </c>
      <c r="I120" s="8">
        <f t="shared" si="12"/>
        <v>156500</v>
      </c>
      <c r="J120" s="9" t="s">
        <v>30</v>
      </c>
      <c r="L120">
        <f t="shared" si="13"/>
        <v>6</v>
      </c>
      <c r="M120" cm="1">
        <f t="array" ref="M120">INDEX(WeekEndTable!$C$1:$C$36,SUMPRODUCT((WeekEndTable!$A$1:$A$36=B120)*(WeekEndTable!$B$1:$B$36=C120),ROW(WeekEndTable!$C$1:$C$36)))</f>
        <v>3</v>
      </c>
      <c r="N120">
        <f t="shared" si="14"/>
        <v>9</v>
      </c>
      <c r="O120">
        <f t="shared" si="15"/>
        <v>2</v>
      </c>
      <c r="P120">
        <f t="shared" si="16"/>
        <v>1</v>
      </c>
      <c r="Q120">
        <f t="shared" si="17"/>
        <v>1</v>
      </c>
      <c r="R120">
        <f t="shared" si="18"/>
        <v>0</v>
      </c>
      <c r="S120">
        <v>7000</v>
      </c>
      <c r="T120">
        <f t="shared" si="19"/>
        <v>8750</v>
      </c>
      <c r="U120">
        <f t="shared" si="20"/>
        <v>84000</v>
      </c>
      <c r="V120">
        <f t="shared" si="21"/>
        <v>52500</v>
      </c>
      <c r="W120">
        <f t="shared" si="22"/>
        <v>20000</v>
      </c>
      <c r="X120">
        <f t="shared" si="23"/>
        <v>156500</v>
      </c>
    </row>
    <row r="121" spans="1:24" x14ac:dyDescent="0.45">
      <c r="A121" t="s">
        <v>89</v>
      </c>
      <c r="B121" s="1" t="s">
        <v>3</v>
      </c>
      <c r="C121" s="2">
        <v>2</v>
      </c>
      <c r="D121" s="2">
        <v>8</v>
      </c>
      <c r="E121" s="2" t="s">
        <v>6</v>
      </c>
      <c r="F121" s="2" t="s">
        <v>4</v>
      </c>
      <c r="G121" s="2" t="s">
        <v>4</v>
      </c>
      <c r="H121" s="2" t="s">
        <v>65</v>
      </c>
      <c r="I121" s="2">
        <f t="shared" si="12"/>
        <v>128000</v>
      </c>
      <c r="J121" s="3" t="s">
        <v>31</v>
      </c>
      <c r="L121">
        <f t="shared" si="13"/>
        <v>2</v>
      </c>
      <c r="M121" cm="1">
        <f t="array" ref="M121">INDEX(WeekEndTable!$C$1:$C$36,SUMPRODUCT((WeekEndTable!$A$1:$A$36=B121)*(WeekEndTable!$B$1:$B$36=C121),ROW(WeekEndTable!$C$1:$C$36)))</f>
        <v>0</v>
      </c>
      <c r="N121">
        <f t="shared" si="14"/>
        <v>2</v>
      </c>
      <c r="O121">
        <f t="shared" si="15"/>
        <v>8</v>
      </c>
      <c r="P121">
        <f t="shared" si="16"/>
        <v>1</v>
      </c>
      <c r="Q121">
        <f t="shared" si="17"/>
        <v>0</v>
      </c>
      <c r="R121">
        <f t="shared" si="18"/>
        <v>0</v>
      </c>
      <c r="S121">
        <v>7000</v>
      </c>
      <c r="T121">
        <f t="shared" si="19"/>
        <v>8750</v>
      </c>
      <c r="U121">
        <f t="shared" si="20"/>
        <v>112000</v>
      </c>
      <c r="V121">
        <f t="shared" si="21"/>
        <v>0</v>
      </c>
      <c r="W121">
        <f t="shared" si="22"/>
        <v>16000</v>
      </c>
      <c r="X121">
        <f t="shared" si="23"/>
        <v>128000</v>
      </c>
    </row>
    <row r="122" spans="1:24" x14ac:dyDescent="0.45">
      <c r="B122" s="4" t="s">
        <v>8</v>
      </c>
      <c r="C122" s="5">
        <v>2</v>
      </c>
      <c r="D122" s="5">
        <v>8</v>
      </c>
      <c r="E122" s="5" t="s">
        <v>6</v>
      </c>
      <c r="F122" s="5" t="s">
        <v>4</v>
      </c>
      <c r="G122" s="5" t="s">
        <v>4</v>
      </c>
      <c r="H122" s="5" t="s">
        <v>66</v>
      </c>
      <c r="I122" s="5">
        <f t="shared" si="12"/>
        <v>128000</v>
      </c>
      <c r="J122" s="6" t="s">
        <v>31</v>
      </c>
      <c r="L122">
        <f t="shared" si="13"/>
        <v>2</v>
      </c>
      <c r="M122" cm="1">
        <f t="array" ref="M122">INDEX(WeekEndTable!$C$1:$C$36,SUMPRODUCT((WeekEndTable!$A$1:$A$36=B122)*(WeekEndTable!$B$1:$B$36=C122),ROW(WeekEndTable!$C$1:$C$36)))</f>
        <v>0</v>
      </c>
      <c r="N122">
        <f t="shared" si="14"/>
        <v>2</v>
      </c>
      <c r="O122">
        <f t="shared" si="15"/>
        <v>8</v>
      </c>
      <c r="P122">
        <f t="shared" si="16"/>
        <v>1</v>
      </c>
      <c r="Q122">
        <f t="shared" si="17"/>
        <v>0</v>
      </c>
      <c r="R122">
        <f t="shared" si="18"/>
        <v>0</v>
      </c>
      <c r="S122">
        <v>7000</v>
      </c>
      <c r="T122">
        <f t="shared" si="19"/>
        <v>8750</v>
      </c>
      <c r="U122">
        <f t="shared" si="20"/>
        <v>112000</v>
      </c>
      <c r="V122">
        <f t="shared" si="21"/>
        <v>0</v>
      </c>
      <c r="W122">
        <f t="shared" si="22"/>
        <v>16000</v>
      </c>
      <c r="X122">
        <f t="shared" si="23"/>
        <v>128000</v>
      </c>
    </row>
    <row r="123" spans="1:24" x14ac:dyDescent="0.45">
      <c r="B123" s="4" t="s">
        <v>10</v>
      </c>
      <c r="C123" s="5">
        <v>1</v>
      </c>
      <c r="D123" s="5">
        <v>1</v>
      </c>
      <c r="E123" s="5" t="s">
        <v>4</v>
      </c>
      <c r="F123" s="5" t="s">
        <v>6</v>
      </c>
      <c r="G123" s="5" t="s">
        <v>6</v>
      </c>
      <c r="H123" s="5" t="s">
        <v>67</v>
      </c>
      <c r="I123" s="5">
        <f t="shared" si="12"/>
        <v>9000</v>
      </c>
      <c r="J123" s="6" t="s">
        <v>31</v>
      </c>
      <c r="L123">
        <f t="shared" si="13"/>
        <v>1</v>
      </c>
      <c r="M123" cm="1">
        <f t="array" ref="M123">INDEX(WeekEndTable!$C$1:$C$36,SUMPRODUCT((WeekEndTable!$A$1:$A$36=B123)*(WeekEndTable!$B$1:$B$36=C123),ROW(WeekEndTable!$C$1:$C$36)))</f>
        <v>0</v>
      </c>
      <c r="N123">
        <f t="shared" si="14"/>
        <v>1</v>
      </c>
      <c r="O123">
        <f t="shared" si="15"/>
        <v>1</v>
      </c>
      <c r="P123">
        <f t="shared" si="16"/>
        <v>0</v>
      </c>
      <c r="Q123">
        <f t="shared" si="17"/>
        <v>1</v>
      </c>
      <c r="R123">
        <f t="shared" si="18"/>
        <v>1</v>
      </c>
      <c r="S123">
        <v>7000</v>
      </c>
      <c r="T123">
        <f t="shared" si="19"/>
        <v>8750</v>
      </c>
      <c r="U123">
        <f t="shared" si="20"/>
        <v>7000</v>
      </c>
      <c r="V123">
        <f t="shared" si="21"/>
        <v>0</v>
      </c>
      <c r="W123">
        <f t="shared" si="22"/>
        <v>2000</v>
      </c>
      <c r="X123">
        <f t="shared" si="23"/>
        <v>9000</v>
      </c>
    </row>
    <row r="124" spans="1:24" x14ac:dyDescent="0.45">
      <c r="B124" s="4" t="s">
        <v>12</v>
      </c>
      <c r="C124" s="5">
        <v>9</v>
      </c>
      <c r="D124" s="5">
        <v>9</v>
      </c>
      <c r="E124" s="5" t="s">
        <v>6</v>
      </c>
      <c r="F124" s="5" t="s">
        <v>6</v>
      </c>
      <c r="G124" s="5" t="s">
        <v>4</v>
      </c>
      <c r="H124" s="5" t="s">
        <v>68</v>
      </c>
      <c r="I124" s="5">
        <f t="shared" si="12"/>
        <v>688500</v>
      </c>
      <c r="J124" s="6" t="s">
        <v>31</v>
      </c>
      <c r="L124">
        <f t="shared" si="13"/>
        <v>7</v>
      </c>
      <c r="M124" cm="1">
        <f t="array" ref="M124">INDEX(WeekEndTable!$C$1:$C$36,SUMPRODUCT((WeekEndTable!$A$1:$A$36=B124)*(WeekEndTable!$B$1:$B$36=C124),ROW(WeekEndTable!$C$1:$C$36)))</f>
        <v>2</v>
      </c>
      <c r="N124">
        <f t="shared" si="14"/>
        <v>9</v>
      </c>
      <c r="O124">
        <f t="shared" si="15"/>
        <v>9</v>
      </c>
      <c r="P124">
        <f t="shared" si="16"/>
        <v>1</v>
      </c>
      <c r="Q124">
        <f t="shared" si="17"/>
        <v>1</v>
      </c>
      <c r="R124">
        <f t="shared" si="18"/>
        <v>0</v>
      </c>
      <c r="S124">
        <v>7000</v>
      </c>
      <c r="T124">
        <f t="shared" si="19"/>
        <v>8750</v>
      </c>
      <c r="U124">
        <f t="shared" si="20"/>
        <v>441000</v>
      </c>
      <c r="V124">
        <f t="shared" si="21"/>
        <v>157500</v>
      </c>
      <c r="W124">
        <f t="shared" si="22"/>
        <v>90000</v>
      </c>
      <c r="X124">
        <f t="shared" si="23"/>
        <v>688500</v>
      </c>
    </row>
    <row r="125" spans="1:24" x14ac:dyDescent="0.45">
      <c r="B125" s="4" t="s">
        <v>14</v>
      </c>
      <c r="C125" s="5">
        <v>3</v>
      </c>
      <c r="D125" s="5">
        <v>2</v>
      </c>
      <c r="E125" s="5" t="s">
        <v>6</v>
      </c>
      <c r="F125" s="5" t="s">
        <v>6</v>
      </c>
      <c r="G125" s="5" t="s">
        <v>4</v>
      </c>
      <c r="H125" s="5" t="s">
        <v>69</v>
      </c>
      <c r="I125" s="5">
        <f t="shared" si="12"/>
        <v>57000</v>
      </c>
      <c r="J125" s="6" t="s">
        <v>31</v>
      </c>
      <c r="L125">
        <f t="shared" si="13"/>
        <v>1</v>
      </c>
      <c r="M125" cm="1">
        <f t="array" ref="M125">INDEX(WeekEndTable!$C$1:$C$36,SUMPRODUCT((WeekEndTable!$A$1:$A$36=B125)*(WeekEndTable!$B$1:$B$36=C125),ROW(WeekEndTable!$C$1:$C$36)))</f>
        <v>2</v>
      </c>
      <c r="N125">
        <f t="shared" si="14"/>
        <v>3</v>
      </c>
      <c r="O125">
        <f t="shared" si="15"/>
        <v>2</v>
      </c>
      <c r="P125">
        <f t="shared" si="16"/>
        <v>1</v>
      </c>
      <c r="Q125">
        <f t="shared" si="17"/>
        <v>1</v>
      </c>
      <c r="R125">
        <f t="shared" si="18"/>
        <v>0</v>
      </c>
      <c r="S125">
        <v>7000</v>
      </c>
      <c r="T125">
        <f t="shared" si="19"/>
        <v>8750</v>
      </c>
      <c r="U125">
        <f t="shared" si="20"/>
        <v>14000</v>
      </c>
      <c r="V125">
        <f t="shared" si="21"/>
        <v>35000</v>
      </c>
      <c r="W125">
        <f t="shared" si="22"/>
        <v>8000</v>
      </c>
      <c r="X125">
        <f t="shared" si="23"/>
        <v>57000</v>
      </c>
    </row>
    <row r="126" spans="1:24" x14ac:dyDescent="0.45">
      <c r="B126" s="4" t="s">
        <v>16</v>
      </c>
      <c r="C126" s="5">
        <v>5</v>
      </c>
      <c r="D126" s="5">
        <v>9</v>
      </c>
      <c r="E126" s="5" t="s">
        <v>4</v>
      </c>
      <c r="F126" s="5" t="s">
        <v>6</v>
      </c>
      <c r="G126" s="5" t="s">
        <v>6</v>
      </c>
      <c r="H126" s="5" t="s">
        <v>70</v>
      </c>
      <c r="I126" s="5">
        <f t="shared" si="12"/>
        <v>364500</v>
      </c>
      <c r="J126" s="6" t="s">
        <v>31</v>
      </c>
      <c r="L126">
        <f t="shared" si="13"/>
        <v>3</v>
      </c>
      <c r="M126" cm="1">
        <f t="array" ref="M126">INDEX(WeekEndTable!$C$1:$C$36,SUMPRODUCT((WeekEndTable!$A$1:$A$36=B126)*(WeekEndTable!$B$1:$B$36=C126),ROW(WeekEndTable!$C$1:$C$36)))</f>
        <v>2</v>
      </c>
      <c r="N126">
        <f t="shared" si="14"/>
        <v>5</v>
      </c>
      <c r="O126">
        <f t="shared" si="15"/>
        <v>9</v>
      </c>
      <c r="P126">
        <f t="shared" si="16"/>
        <v>0</v>
      </c>
      <c r="Q126">
        <f t="shared" si="17"/>
        <v>1</v>
      </c>
      <c r="R126">
        <f t="shared" si="18"/>
        <v>1</v>
      </c>
      <c r="S126">
        <v>7000</v>
      </c>
      <c r="T126">
        <f t="shared" si="19"/>
        <v>8750</v>
      </c>
      <c r="U126">
        <f t="shared" si="20"/>
        <v>189000</v>
      </c>
      <c r="V126">
        <f t="shared" si="21"/>
        <v>157500</v>
      </c>
      <c r="W126">
        <f t="shared" si="22"/>
        <v>18000</v>
      </c>
      <c r="X126">
        <f t="shared" si="23"/>
        <v>364500</v>
      </c>
    </row>
    <row r="127" spans="1:24" ht="18.600000000000001" thickBot="1" x14ac:dyDescent="0.5">
      <c r="B127" s="7" t="s">
        <v>18</v>
      </c>
      <c r="C127" s="8">
        <v>1</v>
      </c>
      <c r="D127" s="8">
        <v>9</v>
      </c>
      <c r="E127" s="8" t="s">
        <v>4</v>
      </c>
      <c r="F127" s="8" t="s">
        <v>6</v>
      </c>
      <c r="G127" s="8" t="s">
        <v>6</v>
      </c>
      <c r="H127" s="8" t="s">
        <v>71</v>
      </c>
      <c r="I127" s="8">
        <f t="shared" si="12"/>
        <v>96750</v>
      </c>
      <c r="J127" s="9" t="s">
        <v>31</v>
      </c>
      <c r="L127">
        <f t="shared" si="13"/>
        <v>0</v>
      </c>
      <c r="M127" cm="1">
        <f t="array" ref="M127">INDEX(WeekEndTable!$C$1:$C$36,SUMPRODUCT((WeekEndTable!$A$1:$A$36=B127)*(WeekEndTable!$B$1:$B$36=C127),ROW(WeekEndTable!$C$1:$C$36)))</f>
        <v>1</v>
      </c>
      <c r="N127">
        <f t="shared" si="14"/>
        <v>1</v>
      </c>
      <c r="O127">
        <f t="shared" si="15"/>
        <v>9</v>
      </c>
      <c r="P127">
        <f t="shared" si="16"/>
        <v>0</v>
      </c>
      <c r="Q127">
        <f t="shared" si="17"/>
        <v>1</v>
      </c>
      <c r="R127">
        <f t="shared" si="18"/>
        <v>1</v>
      </c>
      <c r="S127">
        <v>7000</v>
      </c>
      <c r="T127">
        <f t="shared" si="19"/>
        <v>8750</v>
      </c>
      <c r="U127">
        <f t="shared" si="20"/>
        <v>0</v>
      </c>
      <c r="V127">
        <f t="shared" si="21"/>
        <v>78750</v>
      </c>
      <c r="W127">
        <f t="shared" si="22"/>
        <v>18000</v>
      </c>
      <c r="X127">
        <f t="shared" si="23"/>
        <v>96750</v>
      </c>
    </row>
    <row r="128" spans="1:24" x14ac:dyDescent="0.45">
      <c r="A128" t="s">
        <v>90</v>
      </c>
      <c r="B128" s="1" t="s">
        <v>3</v>
      </c>
      <c r="C128" s="2">
        <v>1</v>
      </c>
      <c r="D128" s="2">
        <v>1</v>
      </c>
      <c r="E128" s="2" t="s">
        <v>4</v>
      </c>
      <c r="F128" s="2" t="s">
        <v>4</v>
      </c>
      <c r="G128" s="2" t="s">
        <v>4</v>
      </c>
      <c r="H128" s="2" t="s">
        <v>65</v>
      </c>
      <c r="I128" s="2">
        <f t="shared" si="12"/>
        <v>7000</v>
      </c>
      <c r="J128" s="3" t="s">
        <v>32</v>
      </c>
      <c r="L128">
        <f t="shared" si="13"/>
        <v>1</v>
      </c>
      <c r="M128" cm="1">
        <f t="array" ref="M128">INDEX(WeekEndTable!$C$1:$C$36,SUMPRODUCT((WeekEndTable!$A$1:$A$36=B128)*(WeekEndTable!$B$1:$B$36=C128),ROW(WeekEndTable!$C$1:$C$36)))</f>
        <v>0</v>
      </c>
      <c r="N128">
        <f t="shared" si="14"/>
        <v>1</v>
      </c>
      <c r="O128">
        <f t="shared" si="15"/>
        <v>1</v>
      </c>
      <c r="P128">
        <f t="shared" si="16"/>
        <v>0</v>
      </c>
      <c r="Q128">
        <f t="shared" si="17"/>
        <v>0</v>
      </c>
      <c r="R128">
        <f t="shared" si="18"/>
        <v>0</v>
      </c>
      <c r="S128">
        <v>7000</v>
      </c>
      <c r="T128">
        <f t="shared" si="19"/>
        <v>8750</v>
      </c>
      <c r="U128">
        <f t="shared" si="20"/>
        <v>7000</v>
      </c>
      <c r="V128">
        <f t="shared" si="21"/>
        <v>0</v>
      </c>
      <c r="W128">
        <f t="shared" si="22"/>
        <v>0</v>
      </c>
      <c r="X128">
        <f t="shared" si="23"/>
        <v>7000</v>
      </c>
    </row>
    <row r="129" spans="1:24" x14ac:dyDescent="0.45">
      <c r="B129" s="4" t="s">
        <v>8</v>
      </c>
      <c r="C129" s="5">
        <v>3</v>
      </c>
      <c r="D129" s="5">
        <v>9</v>
      </c>
      <c r="E129" s="5" t="s">
        <v>6</v>
      </c>
      <c r="F129" s="5" t="s">
        <v>6</v>
      </c>
      <c r="G129" s="5" t="s">
        <v>6</v>
      </c>
      <c r="H129" s="5" t="s">
        <v>66</v>
      </c>
      <c r="I129" s="5">
        <f t="shared" si="12"/>
        <v>234000</v>
      </c>
      <c r="J129" s="6" t="s">
        <v>32</v>
      </c>
      <c r="L129">
        <f t="shared" si="13"/>
        <v>3</v>
      </c>
      <c r="M129" cm="1">
        <f t="array" ref="M129">INDEX(WeekEndTable!$C$1:$C$36,SUMPRODUCT((WeekEndTable!$A$1:$A$36=B129)*(WeekEndTable!$B$1:$B$36=C129),ROW(WeekEndTable!$C$1:$C$36)))</f>
        <v>0</v>
      </c>
      <c r="N129">
        <f t="shared" si="14"/>
        <v>3</v>
      </c>
      <c r="O129">
        <f t="shared" si="15"/>
        <v>9</v>
      </c>
      <c r="P129">
        <f t="shared" si="16"/>
        <v>1</v>
      </c>
      <c r="Q129">
        <f t="shared" si="17"/>
        <v>1</v>
      </c>
      <c r="R129">
        <f t="shared" si="18"/>
        <v>1</v>
      </c>
      <c r="S129">
        <v>7000</v>
      </c>
      <c r="T129">
        <f t="shared" si="19"/>
        <v>8750</v>
      </c>
      <c r="U129">
        <f t="shared" si="20"/>
        <v>189000</v>
      </c>
      <c r="V129">
        <f t="shared" si="21"/>
        <v>0</v>
      </c>
      <c r="W129">
        <f t="shared" si="22"/>
        <v>45000</v>
      </c>
      <c r="X129">
        <f t="shared" si="23"/>
        <v>234000</v>
      </c>
    </row>
    <row r="130" spans="1:24" x14ac:dyDescent="0.45">
      <c r="B130" s="4" t="s">
        <v>10</v>
      </c>
      <c r="C130" s="5">
        <v>9</v>
      </c>
      <c r="D130" s="5">
        <v>2</v>
      </c>
      <c r="E130" s="5" t="s">
        <v>6</v>
      </c>
      <c r="F130" s="5" t="s">
        <v>4</v>
      </c>
      <c r="G130" s="5" t="s">
        <v>6</v>
      </c>
      <c r="H130" s="5" t="s">
        <v>67</v>
      </c>
      <c r="I130" s="5">
        <f t="shared" si="12"/>
        <v>153000</v>
      </c>
      <c r="J130" s="6" t="s">
        <v>32</v>
      </c>
      <c r="L130">
        <f t="shared" si="13"/>
        <v>7</v>
      </c>
      <c r="M130" cm="1">
        <f t="array" ref="M130">INDEX(WeekEndTable!$C$1:$C$36,SUMPRODUCT((WeekEndTable!$A$1:$A$36=B130)*(WeekEndTable!$B$1:$B$36=C130),ROW(WeekEndTable!$C$1:$C$36)))</f>
        <v>2</v>
      </c>
      <c r="N130">
        <f t="shared" si="14"/>
        <v>9</v>
      </c>
      <c r="O130">
        <f t="shared" si="15"/>
        <v>2</v>
      </c>
      <c r="P130">
        <f t="shared" si="16"/>
        <v>1</v>
      </c>
      <c r="Q130">
        <f t="shared" si="17"/>
        <v>0</v>
      </c>
      <c r="R130">
        <f t="shared" si="18"/>
        <v>1</v>
      </c>
      <c r="S130">
        <v>7000</v>
      </c>
      <c r="T130">
        <f t="shared" si="19"/>
        <v>8750</v>
      </c>
      <c r="U130">
        <f t="shared" si="20"/>
        <v>98000</v>
      </c>
      <c r="V130">
        <f t="shared" si="21"/>
        <v>35000</v>
      </c>
      <c r="W130">
        <f t="shared" si="22"/>
        <v>20000</v>
      </c>
      <c r="X130">
        <f t="shared" si="23"/>
        <v>153000</v>
      </c>
    </row>
    <row r="131" spans="1:24" x14ac:dyDescent="0.45">
      <c r="B131" s="4" t="s">
        <v>12</v>
      </c>
      <c r="C131" s="5">
        <v>5</v>
      </c>
      <c r="D131" s="5">
        <v>9</v>
      </c>
      <c r="E131" s="5" t="s">
        <v>6</v>
      </c>
      <c r="F131" s="5" t="s">
        <v>4</v>
      </c>
      <c r="G131" s="5" t="s">
        <v>4</v>
      </c>
      <c r="H131" s="5" t="s">
        <v>68</v>
      </c>
      <c r="I131" s="5">
        <f t="shared" ref="I131:I176" si="24">X131</f>
        <v>391500</v>
      </c>
      <c r="J131" s="6" t="s">
        <v>32</v>
      </c>
      <c r="L131">
        <f t="shared" ref="L131:L176" si="25">N131-M131</f>
        <v>3</v>
      </c>
      <c r="M131" cm="1">
        <f t="array" ref="M131">INDEX(WeekEndTable!$C$1:$C$36,SUMPRODUCT((WeekEndTable!$A$1:$A$36=B131)*(WeekEndTable!$B$1:$B$36=C131),ROW(WeekEndTable!$C$1:$C$36)))</f>
        <v>2</v>
      </c>
      <c r="N131">
        <f t="shared" ref="N131:N176" si="26">C131</f>
        <v>5</v>
      </c>
      <c r="O131">
        <f t="shared" ref="O131:O176" si="27">D131</f>
        <v>9</v>
      </c>
      <c r="P131">
        <f t="shared" ref="P131:P176" si="28">IF(E131="on",1,0)</f>
        <v>1</v>
      </c>
      <c r="Q131">
        <f t="shared" ref="Q131:Q176" si="29">IF(F131="on",1,0)</f>
        <v>0</v>
      </c>
      <c r="R131">
        <f t="shared" ref="R131:R176" si="30">IF(G131="on",1,0)</f>
        <v>0</v>
      </c>
      <c r="S131">
        <v>7000</v>
      </c>
      <c r="T131">
        <f t="shared" ref="T131:T176" si="31">S131*1.25</f>
        <v>8750</v>
      </c>
      <c r="U131">
        <f t="shared" ref="U131:U176" si="32">S131*L131*O131</f>
        <v>189000</v>
      </c>
      <c r="V131">
        <f t="shared" ref="V131:V176" si="33">T131*M131*O131</f>
        <v>157500</v>
      </c>
      <c r="W131">
        <f t="shared" ref="W131:W176" si="34">1000*N131*O131*P131+1000*O131*Q131+1000*O131*R131</f>
        <v>45000</v>
      </c>
      <c r="X131">
        <f t="shared" ref="X131:X176" si="35">U131+V131+W131</f>
        <v>391500</v>
      </c>
    </row>
    <row r="132" spans="1:24" x14ac:dyDescent="0.45">
      <c r="B132" s="4" t="s">
        <v>14</v>
      </c>
      <c r="C132" s="5">
        <v>5</v>
      </c>
      <c r="D132" s="5">
        <v>9</v>
      </c>
      <c r="E132" s="5" t="s">
        <v>6</v>
      </c>
      <c r="F132" s="5" t="s">
        <v>4</v>
      </c>
      <c r="G132" s="5" t="s">
        <v>4</v>
      </c>
      <c r="H132" s="5" t="s">
        <v>69</v>
      </c>
      <c r="I132" s="5">
        <f t="shared" si="24"/>
        <v>391500</v>
      </c>
      <c r="J132" s="6" t="s">
        <v>32</v>
      </c>
      <c r="L132">
        <f t="shared" si="25"/>
        <v>3</v>
      </c>
      <c r="M132" cm="1">
        <f t="array" ref="M132">INDEX(WeekEndTable!$C$1:$C$36,SUMPRODUCT((WeekEndTable!$A$1:$A$36=B132)*(WeekEndTable!$B$1:$B$36=C132),ROW(WeekEndTable!$C$1:$C$36)))</f>
        <v>2</v>
      </c>
      <c r="N132">
        <f t="shared" si="26"/>
        <v>5</v>
      </c>
      <c r="O132">
        <f t="shared" si="27"/>
        <v>9</v>
      </c>
      <c r="P132">
        <f t="shared" si="28"/>
        <v>1</v>
      </c>
      <c r="Q132">
        <f t="shared" si="29"/>
        <v>0</v>
      </c>
      <c r="R132">
        <f t="shared" si="30"/>
        <v>0</v>
      </c>
      <c r="S132">
        <v>7000</v>
      </c>
      <c r="T132">
        <f t="shared" si="31"/>
        <v>8750</v>
      </c>
      <c r="U132">
        <f t="shared" si="32"/>
        <v>189000</v>
      </c>
      <c r="V132">
        <f t="shared" si="33"/>
        <v>157500</v>
      </c>
      <c r="W132">
        <f t="shared" si="34"/>
        <v>45000</v>
      </c>
      <c r="X132">
        <f t="shared" si="35"/>
        <v>391500</v>
      </c>
    </row>
    <row r="133" spans="1:24" x14ac:dyDescent="0.45">
      <c r="B133" s="4" t="s">
        <v>16</v>
      </c>
      <c r="C133" s="5">
        <v>2</v>
      </c>
      <c r="D133" s="5">
        <v>8</v>
      </c>
      <c r="E133" s="5" t="s">
        <v>4</v>
      </c>
      <c r="F133" s="5" t="s">
        <v>4</v>
      </c>
      <c r="G133" s="5" t="s">
        <v>6</v>
      </c>
      <c r="H133" s="5" t="s">
        <v>70</v>
      </c>
      <c r="I133" s="5">
        <f t="shared" si="24"/>
        <v>148000</v>
      </c>
      <c r="J133" s="6" t="s">
        <v>32</v>
      </c>
      <c r="L133">
        <f t="shared" si="25"/>
        <v>0</v>
      </c>
      <c r="M133" cm="1">
        <f t="array" ref="M133">INDEX(WeekEndTable!$C$1:$C$36,SUMPRODUCT((WeekEndTable!$A$1:$A$36=B133)*(WeekEndTable!$B$1:$B$36=C133),ROW(WeekEndTable!$C$1:$C$36)))</f>
        <v>2</v>
      </c>
      <c r="N133">
        <f t="shared" si="26"/>
        <v>2</v>
      </c>
      <c r="O133">
        <f t="shared" si="27"/>
        <v>8</v>
      </c>
      <c r="P133">
        <f t="shared" si="28"/>
        <v>0</v>
      </c>
      <c r="Q133">
        <f t="shared" si="29"/>
        <v>0</v>
      </c>
      <c r="R133">
        <f t="shared" si="30"/>
        <v>1</v>
      </c>
      <c r="S133">
        <v>7000</v>
      </c>
      <c r="T133">
        <f t="shared" si="31"/>
        <v>8750</v>
      </c>
      <c r="U133">
        <f t="shared" si="32"/>
        <v>0</v>
      </c>
      <c r="V133">
        <f t="shared" si="33"/>
        <v>140000</v>
      </c>
      <c r="W133">
        <f t="shared" si="34"/>
        <v>8000</v>
      </c>
      <c r="X133">
        <f t="shared" si="35"/>
        <v>148000</v>
      </c>
    </row>
    <row r="134" spans="1:24" ht="18.600000000000001" thickBot="1" x14ac:dyDescent="0.5">
      <c r="B134" s="7" t="s">
        <v>18</v>
      </c>
      <c r="C134" s="8">
        <v>5</v>
      </c>
      <c r="D134" s="8">
        <v>2</v>
      </c>
      <c r="E134" s="8" t="s">
        <v>6</v>
      </c>
      <c r="F134" s="8" t="s">
        <v>6</v>
      </c>
      <c r="G134" s="8" t="s">
        <v>4</v>
      </c>
      <c r="H134" s="8" t="s">
        <v>71</v>
      </c>
      <c r="I134" s="8">
        <f t="shared" si="24"/>
        <v>85500</v>
      </c>
      <c r="J134" s="9" t="s">
        <v>32</v>
      </c>
      <c r="L134">
        <f t="shared" si="25"/>
        <v>4</v>
      </c>
      <c r="M134" cm="1">
        <f t="array" ref="M134">INDEX(WeekEndTable!$C$1:$C$36,SUMPRODUCT((WeekEndTable!$A$1:$A$36=B134)*(WeekEndTable!$B$1:$B$36=C134),ROW(WeekEndTable!$C$1:$C$36)))</f>
        <v>1</v>
      </c>
      <c r="N134">
        <f t="shared" si="26"/>
        <v>5</v>
      </c>
      <c r="O134">
        <f t="shared" si="27"/>
        <v>2</v>
      </c>
      <c r="P134">
        <f t="shared" si="28"/>
        <v>1</v>
      </c>
      <c r="Q134">
        <f t="shared" si="29"/>
        <v>1</v>
      </c>
      <c r="R134">
        <f t="shared" si="30"/>
        <v>0</v>
      </c>
      <c r="S134">
        <v>7000</v>
      </c>
      <c r="T134">
        <f t="shared" si="31"/>
        <v>8750</v>
      </c>
      <c r="U134">
        <f t="shared" si="32"/>
        <v>56000</v>
      </c>
      <c r="V134">
        <f t="shared" si="33"/>
        <v>17500</v>
      </c>
      <c r="W134">
        <f t="shared" si="34"/>
        <v>12000</v>
      </c>
      <c r="X134">
        <f t="shared" si="35"/>
        <v>85500</v>
      </c>
    </row>
    <row r="135" spans="1:24" x14ac:dyDescent="0.45">
      <c r="A135" t="s">
        <v>91</v>
      </c>
      <c r="B135" s="1" t="s">
        <v>3</v>
      </c>
      <c r="C135" s="2">
        <v>1</v>
      </c>
      <c r="D135" s="2">
        <v>1</v>
      </c>
      <c r="E135" s="2" t="s">
        <v>4</v>
      </c>
      <c r="F135" s="2" t="s">
        <v>4</v>
      </c>
      <c r="G135" s="2" t="s">
        <v>4</v>
      </c>
      <c r="H135" s="2" t="s">
        <v>65</v>
      </c>
      <c r="I135" s="2">
        <f t="shared" si="24"/>
        <v>7000</v>
      </c>
      <c r="J135" s="3" t="s">
        <v>33</v>
      </c>
      <c r="L135">
        <f t="shared" si="25"/>
        <v>1</v>
      </c>
      <c r="M135" cm="1">
        <f t="array" ref="M135">INDEX(WeekEndTable!$C$1:$C$36,SUMPRODUCT((WeekEndTable!$A$1:$A$36=B135)*(WeekEndTable!$B$1:$B$36=C135),ROW(WeekEndTable!$C$1:$C$36)))</f>
        <v>0</v>
      </c>
      <c r="N135">
        <f t="shared" si="26"/>
        <v>1</v>
      </c>
      <c r="O135">
        <f t="shared" si="27"/>
        <v>1</v>
      </c>
      <c r="P135">
        <f t="shared" si="28"/>
        <v>0</v>
      </c>
      <c r="Q135">
        <f t="shared" si="29"/>
        <v>0</v>
      </c>
      <c r="R135">
        <f t="shared" si="30"/>
        <v>0</v>
      </c>
      <c r="S135">
        <v>7000</v>
      </c>
      <c r="T135">
        <f t="shared" si="31"/>
        <v>8750</v>
      </c>
      <c r="U135">
        <f t="shared" si="32"/>
        <v>7000</v>
      </c>
      <c r="V135">
        <f t="shared" si="33"/>
        <v>0</v>
      </c>
      <c r="W135">
        <f t="shared" si="34"/>
        <v>0</v>
      </c>
      <c r="X135">
        <f t="shared" si="35"/>
        <v>7000</v>
      </c>
    </row>
    <row r="136" spans="1:24" x14ac:dyDescent="0.45">
      <c r="B136" s="4" t="s">
        <v>8</v>
      </c>
      <c r="C136" s="5">
        <v>3</v>
      </c>
      <c r="D136" s="5">
        <v>9</v>
      </c>
      <c r="E136" s="5" t="s">
        <v>6</v>
      </c>
      <c r="F136" s="5" t="s">
        <v>4</v>
      </c>
      <c r="G136" s="5" t="s">
        <v>6</v>
      </c>
      <c r="H136" s="5" t="s">
        <v>66</v>
      </c>
      <c r="I136" s="5">
        <f t="shared" si="24"/>
        <v>225000</v>
      </c>
      <c r="J136" s="6" t="s">
        <v>33</v>
      </c>
      <c r="L136">
        <f t="shared" si="25"/>
        <v>3</v>
      </c>
      <c r="M136" cm="1">
        <f t="array" ref="M136">INDEX(WeekEndTable!$C$1:$C$36,SUMPRODUCT((WeekEndTable!$A$1:$A$36=B136)*(WeekEndTable!$B$1:$B$36=C136),ROW(WeekEndTable!$C$1:$C$36)))</f>
        <v>0</v>
      </c>
      <c r="N136">
        <f t="shared" si="26"/>
        <v>3</v>
      </c>
      <c r="O136">
        <f t="shared" si="27"/>
        <v>9</v>
      </c>
      <c r="P136">
        <f t="shared" si="28"/>
        <v>1</v>
      </c>
      <c r="Q136">
        <f t="shared" si="29"/>
        <v>0</v>
      </c>
      <c r="R136">
        <f t="shared" si="30"/>
        <v>1</v>
      </c>
      <c r="S136">
        <v>7000</v>
      </c>
      <c r="T136">
        <f t="shared" si="31"/>
        <v>8750</v>
      </c>
      <c r="U136">
        <f t="shared" si="32"/>
        <v>189000</v>
      </c>
      <c r="V136">
        <f t="shared" si="33"/>
        <v>0</v>
      </c>
      <c r="W136">
        <f t="shared" si="34"/>
        <v>36000</v>
      </c>
      <c r="X136">
        <f t="shared" si="35"/>
        <v>225000</v>
      </c>
    </row>
    <row r="137" spans="1:24" x14ac:dyDescent="0.45">
      <c r="B137" s="4" t="s">
        <v>10</v>
      </c>
      <c r="C137" s="5">
        <v>2</v>
      </c>
      <c r="D137" s="5">
        <v>2</v>
      </c>
      <c r="E137" s="5" t="s">
        <v>4</v>
      </c>
      <c r="F137" s="5" t="s">
        <v>6</v>
      </c>
      <c r="G137" s="5" t="s">
        <v>4</v>
      </c>
      <c r="H137" s="5" t="s">
        <v>67</v>
      </c>
      <c r="I137" s="5">
        <f t="shared" si="24"/>
        <v>30000</v>
      </c>
      <c r="J137" s="6" t="s">
        <v>33</v>
      </c>
      <c r="L137">
        <f t="shared" si="25"/>
        <v>2</v>
      </c>
      <c r="M137" cm="1">
        <f t="array" ref="M137">INDEX(WeekEndTable!$C$1:$C$36,SUMPRODUCT((WeekEndTable!$A$1:$A$36=B137)*(WeekEndTable!$B$1:$B$36=C137),ROW(WeekEndTable!$C$1:$C$36)))</f>
        <v>0</v>
      </c>
      <c r="N137">
        <f t="shared" si="26"/>
        <v>2</v>
      </c>
      <c r="O137">
        <f t="shared" si="27"/>
        <v>2</v>
      </c>
      <c r="P137">
        <f t="shared" si="28"/>
        <v>0</v>
      </c>
      <c r="Q137">
        <f t="shared" si="29"/>
        <v>1</v>
      </c>
      <c r="R137">
        <f t="shared" si="30"/>
        <v>0</v>
      </c>
      <c r="S137">
        <v>7000</v>
      </c>
      <c r="T137">
        <f t="shared" si="31"/>
        <v>8750</v>
      </c>
      <c r="U137">
        <f t="shared" si="32"/>
        <v>28000</v>
      </c>
      <c r="V137">
        <f t="shared" si="33"/>
        <v>0</v>
      </c>
      <c r="W137">
        <f t="shared" si="34"/>
        <v>2000</v>
      </c>
      <c r="X137">
        <f t="shared" si="35"/>
        <v>30000</v>
      </c>
    </row>
    <row r="138" spans="1:24" x14ac:dyDescent="0.45">
      <c r="B138" s="4" t="s">
        <v>12</v>
      </c>
      <c r="C138" s="5">
        <v>9</v>
      </c>
      <c r="D138" s="5">
        <v>2</v>
      </c>
      <c r="E138" s="5" t="s">
        <v>6</v>
      </c>
      <c r="F138" s="5" t="s">
        <v>6</v>
      </c>
      <c r="G138" s="5" t="s">
        <v>6</v>
      </c>
      <c r="H138" s="5" t="s">
        <v>68</v>
      </c>
      <c r="I138" s="5">
        <f t="shared" si="24"/>
        <v>155000</v>
      </c>
      <c r="J138" s="6" t="s">
        <v>33</v>
      </c>
      <c r="L138">
        <f t="shared" si="25"/>
        <v>7</v>
      </c>
      <c r="M138" cm="1">
        <f t="array" ref="M138">INDEX(WeekEndTable!$C$1:$C$36,SUMPRODUCT((WeekEndTable!$A$1:$A$36=B138)*(WeekEndTable!$B$1:$B$36=C138),ROW(WeekEndTable!$C$1:$C$36)))</f>
        <v>2</v>
      </c>
      <c r="N138">
        <f t="shared" si="26"/>
        <v>9</v>
      </c>
      <c r="O138">
        <f t="shared" si="27"/>
        <v>2</v>
      </c>
      <c r="P138">
        <f t="shared" si="28"/>
        <v>1</v>
      </c>
      <c r="Q138">
        <f t="shared" si="29"/>
        <v>1</v>
      </c>
      <c r="R138">
        <f t="shared" si="30"/>
        <v>1</v>
      </c>
      <c r="S138">
        <v>7000</v>
      </c>
      <c r="T138">
        <f t="shared" si="31"/>
        <v>8750</v>
      </c>
      <c r="U138">
        <f t="shared" si="32"/>
        <v>98000</v>
      </c>
      <c r="V138">
        <f t="shared" si="33"/>
        <v>35000</v>
      </c>
      <c r="W138">
        <f t="shared" si="34"/>
        <v>22000</v>
      </c>
      <c r="X138">
        <f t="shared" si="35"/>
        <v>155000</v>
      </c>
    </row>
    <row r="139" spans="1:24" x14ac:dyDescent="0.45">
      <c r="B139" s="4" t="s">
        <v>14</v>
      </c>
      <c r="C139" s="5">
        <v>5</v>
      </c>
      <c r="D139" s="5">
        <v>8</v>
      </c>
      <c r="E139" s="5" t="s">
        <v>6</v>
      </c>
      <c r="F139" s="5" t="s">
        <v>6</v>
      </c>
      <c r="G139" s="5" t="s">
        <v>6</v>
      </c>
      <c r="H139" s="5" t="s">
        <v>69</v>
      </c>
      <c r="I139" s="5">
        <f t="shared" si="24"/>
        <v>364000</v>
      </c>
      <c r="J139" s="6" t="s">
        <v>33</v>
      </c>
      <c r="L139">
        <f t="shared" si="25"/>
        <v>3</v>
      </c>
      <c r="M139" cm="1">
        <f t="array" ref="M139">INDEX(WeekEndTable!$C$1:$C$36,SUMPRODUCT((WeekEndTable!$A$1:$A$36=B139)*(WeekEndTable!$B$1:$B$36=C139),ROW(WeekEndTable!$C$1:$C$36)))</f>
        <v>2</v>
      </c>
      <c r="N139">
        <f t="shared" si="26"/>
        <v>5</v>
      </c>
      <c r="O139">
        <f t="shared" si="27"/>
        <v>8</v>
      </c>
      <c r="P139">
        <f t="shared" si="28"/>
        <v>1</v>
      </c>
      <c r="Q139">
        <f t="shared" si="29"/>
        <v>1</v>
      </c>
      <c r="R139">
        <f t="shared" si="30"/>
        <v>1</v>
      </c>
      <c r="S139">
        <v>7000</v>
      </c>
      <c r="T139">
        <f t="shared" si="31"/>
        <v>8750</v>
      </c>
      <c r="U139">
        <f t="shared" si="32"/>
        <v>168000</v>
      </c>
      <c r="V139">
        <f t="shared" si="33"/>
        <v>140000</v>
      </c>
      <c r="W139">
        <f t="shared" si="34"/>
        <v>56000</v>
      </c>
      <c r="X139">
        <f t="shared" si="35"/>
        <v>364000</v>
      </c>
    </row>
    <row r="140" spans="1:24" x14ac:dyDescent="0.45">
      <c r="B140" s="4" t="s">
        <v>16</v>
      </c>
      <c r="C140" s="5">
        <v>1</v>
      </c>
      <c r="D140" s="5">
        <v>1</v>
      </c>
      <c r="E140" s="5" t="s">
        <v>6</v>
      </c>
      <c r="F140" s="5" t="s">
        <v>6</v>
      </c>
      <c r="G140" s="5" t="s">
        <v>6</v>
      </c>
      <c r="H140" s="5" t="s">
        <v>70</v>
      </c>
      <c r="I140" s="5">
        <f t="shared" si="24"/>
        <v>11750</v>
      </c>
      <c r="J140" s="6" t="s">
        <v>33</v>
      </c>
      <c r="L140">
        <f t="shared" si="25"/>
        <v>0</v>
      </c>
      <c r="M140" cm="1">
        <f t="array" ref="M140">INDEX(WeekEndTable!$C$1:$C$36,SUMPRODUCT((WeekEndTable!$A$1:$A$36=B140)*(WeekEndTable!$B$1:$B$36=C140),ROW(WeekEndTable!$C$1:$C$36)))</f>
        <v>1</v>
      </c>
      <c r="N140">
        <f t="shared" si="26"/>
        <v>1</v>
      </c>
      <c r="O140">
        <f t="shared" si="27"/>
        <v>1</v>
      </c>
      <c r="P140">
        <f t="shared" si="28"/>
        <v>1</v>
      </c>
      <c r="Q140">
        <f t="shared" si="29"/>
        <v>1</v>
      </c>
      <c r="R140">
        <f t="shared" si="30"/>
        <v>1</v>
      </c>
      <c r="S140">
        <v>7000</v>
      </c>
      <c r="T140">
        <f t="shared" si="31"/>
        <v>8750</v>
      </c>
      <c r="U140">
        <f t="shared" si="32"/>
        <v>0</v>
      </c>
      <c r="V140">
        <f t="shared" si="33"/>
        <v>8750</v>
      </c>
      <c r="W140">
        <f t="shared" si="34"/>
        <v>3000</v>
      </c>
      <c r="X140">
        <f t="shared" si="35"/>
        <v>11750</v>
      </c>
    </row>
    <row r="141" spans="1:24" ht="18.600000000000001" thickBot="1" x14ac:dyDescent="0.5">
      <c r="B141" s="7" t="s">
        <v>18</v>
      </c>
      <c r="C141" s="8">
        <v>2</v>
      </c>
      <c r="D141" s="8">
        <v>1</v>
      </c>
      <c r="E141" s="8" t="s">
        <v>4</v>
      </c>
      <c r="F141" s="8" t="s">
        <v>4</v>
      </c>
      <c r="G141" s="8" t="s">
        <v>6</v>
      </c>
      <c r="H141" s="8" t="s">
        <v>71</v>
      </c>
      <c r="I141" s="8">
        <f t="shared" si="24"/>
        <v>16750</v>
      </c>
      <c r="J141" s="9" t="s">
        <v>33</v>
      </c>
      <c r="L141">
        <f t="shared" si="25"/>
        <v>1</v>
      </c>
      <c r="M141" cm="1">
        <f t="array" ref="M141">INDEX(WeekEndTable!$C$1:$C$36,SUMPRODUCT((WeekEndTable!$A$1:$A$36=B141)*(WeekEndTable!$B$1:$B$36=C141),ROW(WeekEndTable!$C$1:$C$36)))</f>
        <v>1</v>
      </c>
      <c r="N141">
        <f t="shared" si="26"/>
        <v>2</v>
      </c>
      <c r="O141">
        <f t="shared" si="27"/>
        <v>1</v>
      </c>
      <c r="P141">
        <f t="shared" si="28"/>
        <v>0</v>
      </c>
      <c r="Q141">
        <f t="shared" si="29"/>
        <v>0</v>
      </c>
      <c r="R141">
        <f t="shared" si="30"/>
        <v>1</v>
      </c>
      <c r="S141">
        <v>7000</v>
      </c>
      <c r="T141">
        <f t="shared" si="31"/>
        <v>8750</v>
      </c>
      <c r="U141">
        <f t="shared" si="32"/>
        <v>7000</v>
      </c>
      <c r="V141">
        <f t="shared" si="33"/>
        <v>8750</v>
      </c>
      <c r="W141">
        <f t="shared" si="34"/>
        <v>1000</v>
      </c>
      <c r="X141">
        <f t="shared" si="35"/>
        <v>16750</v>
      </c>
    </row>
    <row r="142" spans="1:24" x14ac:dyDescent="0.45">
      <c r="A142" t="s">
        <v>92</v>
      </c>
      <c r="B142" s="1" t="s">
        <v>3</v>
      </c>
      <c r="C142" s="2">
        <v>1</v>
      </c>
      <c r="D142" s="2">
        <v>1</v>
      </c>
      <c r="E142" s="2" t="s">
        <v>4</v>
      </c>
      <c r="F142" s="2" t="s">
        <v>4</v>
      </c>
      <c r="G142" s="2" t="s">
        <v>4</v>
      </c>
      <c r="H142" s="2" t="s">
        <v>65</v>
      </c>
      <c r="I142" s="2">
        <f t="shared" si="24"/>
        <v>7000</v>
      </c>
      <c r="J142" s="3" t="s">
        <v>34</v>
      </c>
      <c r="L142">
        <f t="shared" si="25"/>
        <v>1</v>
      </c>
      <c r="M142" cm="1">
        <f t="array" ref="M142">INDEX(WeekEndTable!$C$1:$C$36,SUMPRODUCT((WeekEndTable!$A$1:$A$36=B142)*(WeekEndTable!$B$1:$B$36=C142),ROW(WeekEndTable!$C$1:$C$36)))</f>
        <v>0</v>
      </c>
      <c r="N142">
        <f t="shared" si="26"/>
        <v>1</v>
      </c>
      <c r="O142">
        <f t="shared" si="27"/>
        <v>1</v>
      </c>
      <c r="P142">
        <f t="shared" si="28"/>
        <v>0</v>
      </c>
      <c r="Q142">
        <f t="shared" si="29"/>
        <v>0</v>
      </c>
      <c r="R142">
        <f t="shared" si="30"/>
        <v>0</v>
      </c>
      <c r="S142">
        <v>7000</v>
      </c>
      <c r="T142">
        <f t="shared" si="31"/>
        <v>8750</v>
      </c>
      <c r="U142">
        <f t="shared" si="32"/>
        <v>7000</v>
      </c>
      <c r="V142">
        <f t="shared" si="33"/>
        <v>0</v>
      </c>
      <c r="W142">
        <f t="shared" si="34"/>
        <v>0</v>
      </c>
      <c r="X142">
        <f t="shared" si="35"/>
        <v>7000</v>
      </c>
    </row>
    <row r="143" spans="1:24" x14ac:dyDescent="0.45">
      <c r="B143" s="4" t="s">
        <v>8</v>
      </c>
      <c r="C143" s="5">
        <v>2</v>
      </c>
      <c r="D143" s="5">
        <v>9</v>
      </c>
      <c r="E143" s="5" t="s">
        <v>6</v>
      </c>
      <c r="F143" s="5" t="s">
        <v>6</v>
      </c>
      <c r="G143" s="5" t="s">
        <v>6</v>
      </c>
      <c r="H143" s="5" t="s">
        <v>66</v>
      </c>
      <c r="I143" s="5">
        <f t="shared" si="24"/>
        <v>162000</v>
      </c>
      <c r="J143" s="6" t="s">
        <v>34</v>
      </c>
      <c r="L143">
        <f t="shared" si="25"/>
        <v>2</v>
      </c>
      <c r="M143" cm="1">
        <f t="array" ref="M143">INDEX(WeekEndTable!$C$1:$C$36,SUMPRODUCT((WeekEndTable!$A$1:$A$36=B143)*(WeekEndTable!$B$1:$B$36=C143),ROW(WeekEndTable!$C$1:$C$36)))</f>
        <v>0</v>
      </c>
      <c r="N143">
        <f t="shared" si="26"/>
        <v>2</v>
      </c>
      <c r="O143">
        <f t="shared" si="27"/>
        <v>9</v>
      </c>
      <c r="P143">
        <f t="shared" si="28"/>
        <v>1</v>
      </c>
      <c r="Q143">
        <f t="shared" si="29"/>
        <v>1</v>
      </c>
      <c r="R143">
        <f t="shared" si="30"/>
        <v>1</v>
      </c>
      <c r="S143">
        <v>7000</v>
      </c>
      <c r="T143">
        <f t="shared" si="31"/>
        <v>8750</v>
      </c>
      <c r="U143">
        <f t="shared" si="32"/>
        <v>126000</v>
      </c>
      <c r="V143">
        <f t="shared" si="33"/>
        <v>0</v>
      </c>
      <c r="W143">
        <f t="shared" si="34"/>
        <v>36000</v>
      </c>
      <c r="X143">
        <f t="shared" si="35"/>
        <v>162000</v>
      </c>
    </row>
    <row r="144" spans="1:24" x14ac:dyDescent="0.45">
      <c r="B144" s="4" t="s">
        <v>10</v>
      </c>
      <c r="C144" s="5">
        <v>2</v>
      </c>
      <c r="D144" s="5">
        <v>8</v>
      </c>
      <c r="E144" s="5" t="s">
        <v>6</v>
      </c>
      <c r="F144" s="5" t="s">
        <v>6</v>
      </c>
      <c r="G144" s="5" t="s">
        <v>6</v>
      </c>
      <c r="H144" s="5" t="s">
        <v>67</v>
      </c>
      <c r="I144" s="5">
        <f t="shared" si="24"/>
        <v>144000</v>
      </c>
      <c r="J144" s="6" t="s">
        <v>34</v>
      </c>
      <c r="L144">
        <f t="shared" si="25"/>
        <v>2</v>
      </c>
      <c r="M144" cm="1">
        <f t="array" ref="M144">INDEX(WeekEndTable!$C$1:$C$36,SUMPRODUCT((WeekEndTable!$A$1:$A$36=B144)*(WeekEndTable!$B$1:$B$36=C144),ROW(WeekEndTable!$C$1:$C$36)))</f>
        <v>0</v>
      </c>
      <c r="N144">
        <f t="shared" si="26"/>
        <v>2</v>
      </c>
      <c r="O144">
        <f t="shared" si="27"/>
        <v>8</v>
      </c>
      <c r="P144">
        <f t="shared" si="28"/>
        <v>1</v>
      </c>
      <c r="Q144">
        <f t="shared" si="29"/>
        <v>1</v>
      </c>
      <c r="R144">
        <f t="shared" si="30"/>
        <v>1</v>
      </c>
      <c r="S144">
        <v>7000</v>
      </c>
      <c r="T144">
        <f t="shared" si="31"/>
        <v>8750</v>
      </c>
      <c r="U144">
        <f t="shared" si="32"/>
        <v>112000</v>
      </c>
      <c r="V144">
        <f t="shared" si="33"/>
        <v>0</v>
      </c>
      <c r="W144">
        <f t="shared" si="34"/>
        <v>32000</v>
      </c>
      <c r="X144">
        <f t="shared" si="35"/>
        <v>144000</v>
      </c>
    </row>
    <row r="145" spans="1:24" x14ac:dyDescent="0.45">
      <c r="B145" s="4" t="s">
        <v>12</v>
      </c>
      <c r="C145" s="5">
        <v>2</v>
      </c>
      <c r="D145" s="5">
        <v>9</v>
      </c>
      <c r="E145" s="5" t="s">
        <v>6</v>
      </c>
      <c r="F145" s="5" t="s">
        <v>4</v>
      </c>
      <c r="G145" s="5" t="s">
        <v>4</v>
      </c>
      <c r="H145" s="5" t="s">
        <v>68</v>
      </c>
      <c r="I145" s="5">
        <f t="shared" si="24"/>
        <v>144000</v>
      </c>
      <c r="J145" s="6" t="s">
        <v>34</v>
      </c>
      <c r="L145">
        <f t="shared" si="25"/>
        <v>2</v>
      </c>
      <c r="M145" cm="1">
        <f t="array" ref="M145">INDEX(WeekEndTable!$C$1:$C$36,SUMPRODUCT((WeekEndTable!$A$1:$A$36=B145)*(WeekEndTable!$B$1:$B$36=C145),ROW(WeekEndTable!$C$1:$C$36)))</f>
        <v>0</v>
      </c>
      <c r="N145">
        <f t="shared" si="26"/>
        <v>2</v>
      </c>
      <c r="O145">
        <f t="shared" si="27"/>
        <v>9</v>
      </c>
      <c r="P145">
        <f t="shared" si="28"/>
        <v>1</v>
      </c>
      <c r="Q145">
        <f t="shared" si="29"/>
        <v>0</v>
      </c>
      <c r="R145">
        <f t="shared" si="30"/>
        <v>0</v>
      </c>
      <c r="S145">
        <v>7000</v>
      </c>
      <c r="T145">
        <f t="shared" si="31"/>
        <v>8750</v>
      </c>
      <c r="U145">
        <f t="shared" si="32"/>
        <v>126000</v>
      </c>
      <c r="V145">
        <f t="shared" si="33"/>
        <v>0</v>
      </c>
      <c r="W145">
        <f t="shared" si="34"/>
        <v>18000</v>
      </c>
      <c r="X145">
        <f t="shared" si="35"/>
        <v>144000</v>
      </c>
    </row>
    <row r="146" spans="1:24" x14ac:dyDescent="0.45">
      <c r="B146" s="4" t="s">
        <v>14</v>
      </c>
      <c r="C146" s="5">
        <v>9</v>
      </c>
      <c r="D146" s="5">
        <v>2</v>
      </c>
      <c r="E146" s="5" t="s">
        <v>4</v>
      </c>
      <c r="F146" s="5" t="s">
        <v>4</v>
      </c>
      <c r="G146" s="5" t="s">
        <v>6</v>
      </c>
      <c r="H146" s="5" t="s">
        <v>69</v>
      </c>
      <c r="I146" s="5">
        <f t="shared" si="24"/>
        <v>138500</v>
      </c>
      <c r="J146" s="6" t="s">
        <v>34</v>
      </c>
      <c r="L146">
        <f t="shared" si="25"/>
        <v>6</v>
      </c>
      <c r="M146" cm="1">
        <f t="array" ref="M146">INDEX(WeekEndTable!$C$1:$C$36,SUMPRODUCT((WeekEndTable!$A$1:$A$36=B146)*(WeekEndTable!$B$1:$B$36=C146),ROW(WeekEndTable!$C$1:$C$36)))</f>
        <v>3</v>
      </c>
      <c r="N146">
        <f t="shared" si="26"/>
        <v>9</v>
      </c>
      <c r="O146">
        <f t="shared" si="27"/>
        <v>2</v>
      </c>
      <c r="P146">
        <f t="shared" si="28"/>
        <v>0</v>
      </c>
      <c r="Q146">
        <f t="shared" si="29"/>
        <v>0</v>
      </c>
      <c r="R146">
        <f t="shared" si="30"/>
        <v>1</v>
      </c>
      <c r="S146">
        <v>7000</v>
      </c>
      <c r="T146">
        <f t="shared" si="31"/>
        <v>8750</v>
      </c>
      <c r="U146">
        <f t="shared" si="32"/>
        <v>84000</v>
      </c>
      <c r="V146">
        <f t="shared" si="33"/>
        <v>52500</v>
      </c>
      <c r="W146">
        <f t="shared" si="34"/>
        <v>2000</v>
      </c>
      <c r="X146">
        <f t="shared" si="35"/>
        <v>138500</v>
      </c>
    </row>
    <row r="147" spans="1:24" x14ac:dyDescent="0.45">
      <c r="B147" s="4" t="s">
        <v>16</v>
      </c>
      <c r="C147" s="5">
        <v>5</v>
      </c>
      <c r="D147" s="5">
        <v>2</v>
      </c>
      <c r="E147" s="5" t="s">
        <v>4</v>
      </c>
      <c r="F147" s="5" t="s">
        <v>6</v>
      </c>
      <c r="G147" s="5" t="s">
        <v>4</v>
      </c>
      <c r="H147" s="5" t="s">
        <v>70</v>
      </c>
      <c r="I147" s="5">
        <f t="shared" si="24"/>
        <v>79000</v>
      </c>
      <c r="J147" s="6" t="s">
        <v>34</v>
      </c>
      <c r="L147">
        <f t="shared" si="25"/>
        <v>3</v>
      </c>
      <c r="M147" cm="1">
        <f t="array" ref="M147">INDEX(WeekEndTable!$C$1:$C$36,SUMPRODUCT((WeekEndTable!$A$1:$A$36=B147)*(WeekEndTable!$B$1:$B$36=C147),ROW(WeekEndTable!$C$1:$C$36)))</f>
        <v>2</v>
      </c>
      <c r="N147">
        <f t="shared" si="26"/>
        <v>5</v>
      </c>
      <c r="O147">
        <f t="shared" si="27"/>
        <v>2</v>
      </c>
      <c r="P147">
        <f t="shared" si="28"/>
        <v>0</v>
      </c>
      <c r="Q147">
        <f t="shared" si="29"/>
        <v>1</v>
      </c>
      <c r="R147">
        <f t="shared" si="30"/>
        <v>0</v>
      </c>
      <c r="S147">
        <v>7000</v>
      </c>
      <c r="T147">
        <f t="shared" si="31"/>
        <v>8750</v>
      </c>
      <c r="U147">
        <f t="shared" si="32"/>
        <v>42000</v>
      </c>
      <c r="V147">
        <f t="shared" si="33"/>
        <v>35000</v>
      </c>
      <c r="W147">
        <f t="shared" si="34"/>
        <v>2000</v>
      </c>
      <c r="X147">
        <f t="shared" si="35"/>
        <v>79000</v>
      </c>
    </row>
    <row r="148" spans="1:24" ht="18.600000000000001" thickBot="1" x14ac:dyDescent="0.5">
      <c r="B148" s="7" t="s">
        <v>18</v>
      </c>
      <c r="C148" s="8">
        <v>3</v>
      </c>
      <c r="D148" s="8">
        <v>8</v>
      </c>
      <c r="E148" s="8" t="s">
        <v>4</v>
      </c>
      <c r="F148" s="8" t="s">
        <v>6</v>
      </c>
      <c r="G148" s="8" t="s">
        <v>4</v>
      </c>
      <c r="H148" s="8" t="s">
        <v>71</v>
      </c>
      <c r="I148" s="8">
        <f t="shared" si="24"/>
        <v>190000</v>
      </c>
      <c r="J148" s="9" t="s">
        <v>34</v>
      </c>
      <c r="L148">
        <f t="shared" si="25"/>
        <v>2</v>
      </c>
      <c r="M148" cm="1">
        <f t="array" ref="M148">INDEX(WeekEndTable!$C$1:$C$36,SUMPRODUCT((WeekEndTable!$A$1:$A$36=B148)*(WeekEndTable!$B$1:$B$36=C148),ROW(WeekEndTable!$C$1:$C$36)))</f>
        <v>1</v>
      </c>
      <c r="N148">
        <f t="shared" si="26"/>
        <v>3</v>
      </c>
      <c r="O148">
        <f t="shared" si="27"/>
        <v>8</v>
      </c>
      <c r="P148">
        <f t="shared" si="28"/>
        <v>0</v>
      </c>
      <c r="Q148">
        <f t="shared" si="29"/>
        <v>1</v>
      </c>
      <c r="R148">
        <f t="shared" si="30"/>
        <v>0</v>
      </c>
      <c r="S148">
        <v>7000</v>
      </c>
      <c r="T148">
        <f t="shared" si="31"/>
        <v>8750</v>
      </c>
      <c r="U148">
        <f t="shared" si="32"/>
        <v>112000</v>
      </c>
      <c r="V148">
        <f t="shared" si="33"/>
        <v>70000</v>
      </c>
      <c r="W148">
        <f t="shared" si="34"/>
        <v>8000</v>
      </c>
      <c r="X148">
        <f t="shared" si="35"/>
        <v>190000</v>
      </c>
    </row>
    <row r="149" spans="1:24" x14ac:dyDescent="0.45">
      <c r="A149" t="s">
        <v>93</v>
      </c>
      <c r="B149" s="1" t="s">
        <v>3</v>
      </c>
      <c r="C149" s="2">
        <v>1</v>
      </c>
      <c r="D149" s="2">
        <v>1</v>
      </c>
      <c r="E149" s="2" t="s">
        <v>4</v>
      </c>
      <c r="F149" s="2" t="s">
        <v>4</v>
      </c>
      <c r="G149" s="2" t="s">
        <v>4</v>
      </c>
      <c r="H149" s="2" t="s">
        <v>65</v>
      </c>
      <c r="I149" s="2">
        <f t="shared" si="24"/>
        <v>7000</v>
      </c>
      <c r="J149" s="3" t="s">
        <v>35</v>
      </c>
      <c r="L149">
        <f t="shared" si="25"/>
        <v>1</v>
      </c>
      <c r="M149" cm="1">
        <f t="array" ref="M149">INDEX(WeekEndTable!$C$1:$C$36,SUMPRODUCT((WeekEndTable!$A$1:$A$36=B149)*(WeekEndTable!$B$1:$B$36=C149),ROW(WeekEndTable!$C$1:$C$36)))</f>
        <v>0</v>
      </c>
      <c r="N149">
        <f t="shared" si="26"/>
        <v>1</v>
      </c>
      <c r="O149">
        <f t="shared" si="27"/>
        <v>1</v>
      </c>
      <c r="P149">
        <f t="shared" si="28"/>
        <v>0</v>
      </c>
      <c r="Q149">
        <f t="shared" si="29"/>
        <v>0</v>
      </c>
      <c r="R149">
        <f t="shared" si="30"/>
        <v>0</v>
      </c>
      <c r="S149">
        <v>7000</v>
      </c>
      <c r="T149">
        <f t="shared" si="31"/>
        <v>8750</v>
      </c>
      <c r="U149">
        <f t="shared" si="32"/>
        <v>7000</v>
      </c>
      <c r="V149">
        <f t="shared" si="33"/>
        <v>0</v>
      </c>
      <c r="W149">
        <f t="shared" si="34"/>
        <v>0</v>
      </c>
      <c r="X149">
        <f t="shared" si="35"/>
        <v>7000</v>
      </c>
    </row>
    <row r="150" spans="1:24" x14ac:dyDescent="0.45">
      <c r="B150" s="4" t="s">
        <v>8</v>
      </c>
      <c r="C150" s="5">
        <v>2</v>
      </c>
      <c r="D150" s="5">
        <v>2</v>
      </c>
      <c r="E150" s="5" t="s">
        <v>6</v>
      </c>
      <c r="F150" s="5" t="s">
        <v>6</v>
      </c>
      <c r="G150" s="5" t="s">
        <v>6</v>
      </c>
      <c r="H150" s="5" t="s">
        <v>66</v>
      </c>
      <c r="I150" s="5">
        <f t="shared" si="24"/>
        <v>36000</v>
      </c>
      <c r="J150" s="6" t="s">
        <v>35</v>
      </c>
      <c r="L150">
        <f t="shared" si="25"/>
        <v>2</v>
      </c>
      <c r="M150" cm="1">
        <f t="array" ref="M150">INDEX(WeekEndTable!$C$1:$C$36,SUMPRODUCT((WeekEndTable!$A$1:$A$36=B150)*(WeekEndTable!$B$1:$B$36=C150),ROW(WeekEndTable!$C$1:$C$36)))</f>
        <v>0</v>
      </c>
      <c r="N150">
        <f t="shared" si="26"/>
        <v>2</v>
      </c>
      <c r="O150">
        <f t="shared" si="27"/>
        <v>2</v>
      </c>
      <c r="P150">
        <f t="shared" si="28"/>
        <v>1</v>
      </c>
      <c r="Q150">
        <f t="shared" si="29"/>
        <v>1</v>
      </c>
      <c r="R150">
        <f t="shared" si="30"/>
        <v>1</v>
      </c>
      <c r="S150">
        <v>7000</v>
      </c>
      <c r="T150">
        <f t="shared" si="31"/>
        <v>8750</v>
      </c>
      <c r="U150">
        <f t="shared" si="32"/>
        <v>28000</v>
      </c>
      <c r="V150">
        <f t="shared" si="33"/>
        <v>0</v>
      </c>
      <c r="W150">
        <f t="shared" si="34"/>
        <v>8000</v>
      </c>
      <c r="X150">
        <f t="shared" si="35"/>
        <v>36000</v>
      </c>
    </row>
    <row r="151" spans="1:24" x14ac:dyDescent="0.45">
      <c r="B151" s="4" t="s">
        <v>10</v>
      </c>
      <c r="C151" s="5">
        <v>3</v>
      </c>
      <c r="D151" s="5">
        <v>8</v>
      </c>
      <c r="E151" s="5" t="s">
        <v>6</v>
      </c>
      <c r="F151" s="5" t="s">
        <v>6</v>
      </c>
      <c r="G151" s="5" t="s">
        <v>6</v>
      </c>
      <c r="H151" s="5" t="s">
        <v>67</v>
      </c>
      <c r="I151" s="5">
        <f t="shared" si="24"/>
        <v>208000</v>
      </c>
      <c r="J151" s="6" t="s">
        <v>35</v>
      </c>
      <c r="L151">
        <f t="shared" si="25"/>
        <v>3</v>
      </c>
      <c r="M151" cm="1">
        <f t="array" ref="M151">INDEX(WeekEndTable!$C$1:$C$36,SUMPRODUCT((WeekEndTable!$A$1:$A$36=B151)*(WeekEndTable!$B$1:$B$36=C151),ROW(WeekEndTable!$C$1:$C$36)))</f>
        <v>0</v>
      </c>
      <c r="N151">
        <f t="shared" si="26"/>
        <v>3</v>
      </c>
      <c r="O151">
        <f t="shared" si="27"/>
        <v>8</v>
      </c>
      <c r="P151">
        <f t="shared" si="28"/>
        <v>1</v>
      </c>
      <c r="Q151">
        <f t="shared" si="29"/>
        <v>1</v>
      </c>
      <c r="R151">
        <f t="shared" si="30"/>
        <v>1</v>
      </c>
      <c r="S151">
        <v>7000</v>
      </c>
      <c r="T151">
        <f t="shared" si="31"/>
        <v>8750</v>
      </c>
      <c r="U151">
        <f t="shared" si="32"/>
        <v>168000</v>
      </c>
      <c r="V151">
        <f t="shared" si="33"/>
        <v>0</v>
      </c>
      <c r="W151">
        <f t="shared" si="34"/>
        <v>40000</v>
      </c>
      <c r="X151">
        <f t="shared" si="35"/>
        <v>208000</v>
      </c>
    </row>
    <row r="152" spans="1:24" x14ac:dyDescent="0.45">
      <c r="B152" s="4" t="s">
        <v>12</v>
      </c>
      <c r="C152" s="5">
        <v>9</v>
      </c>
      <c r="D152" s="5">
        <v>9</v>
      </c>
      <c r="E152" s="5" t="s">
        <v>6</v>
      </c>
      <c r="F152" s="5" t="s">
        <v>6</v>
      </c>
      <c r="G152" s="5" t="s">
        <v>6</v>
      </c>
      <c r="H152" s="5" t="s">
        <v>68</v>
      </c>
      <c r="I152" s="5">
        <f t="shared" si="24"/>
        <v>697500</v>
      </c>
      <c r="J152" s="6" t="s">
        <v>35</v>
      </c>
      <c r="L152">
        <f t="shared" si="25"/>
        <v>7</v>
      </c>
      <c r="M152" cm="1">
        <f t="array" ref="M152">INDEX(WeekEndTable!$C$1:$C$36,SUMPRODUCT((WeekEndTable!$A$1:$A$36=B152)*(WeekEndTable!$B$1:$B$36=C152),ROW(WeekEndTable!$C$1:$C$36)))</f>
        <v>2</v>
      </c>
      <c r="N152">
        <f t="shared" si="26"/>
        <v>9</v>
      </c>
      <c r="O152">
        <f t="shared" si="27"/>
        <v>9</v>
      </c>
      <c r="P152">
        <f t="shared" si="28"/>
        <v>1</v>
      </c>
      <c r="Q152">
        <f t="shared" si="29"/>
        <v>1</v>
      </c>
      <c r="R152">
        <f t="shared" si="30"/>
        <v>1</v>
      </c>
      <c r="S152">
        <v>7000</v>
      </c>
      <c r="T152">
        <f t="shared" si="31"/>
        <v>8750</v>
      </c>
      <c r="U152">
        <f t="shared" si="32"/>
        <v>441000</v>
      </c>
      <c r="V152">
        <f t="shared" si="33"/>
        <v>157500</v>
      </c>
      <c r="W152">
        <f t="shared" si="34"/>
        <v>99000</v>
      </c>
      <c r="X152">
        <f t="shared" si="35"/>
        <v>697500</v>
      </c>
    </row>
    <row r="153" spans="1:24" x14ac:dyDescent="0.45">
      <c r="B153" s="4" t="s">
        <v>14</v>
      </c>
      <c r="C153" s="5">
        <v>5</v>
      </c>
      <c r="D153" s="5">
        <v>2</v>
      </c>
      <c r="E153" s="5" t="s">
        <v>4</v>
      </c>
      <c r="F153" s="5" t="s">
        <v>6</v>
      </c>
      <c r="G153" s="5" t="s">
        <v>6</v>
      </c>
      <c r="H153" s="5" t="s">
        <v>69</v>
      </c>
      <c r="I153" s="5">
        <f t="shared" si="24"/>
        <v>81000</v>
      </c>
      <c r="J153" s="6" t="s">
        <v>35</v>
      </c>
      <c r="L153">
        <f t="shared" si="25"/>
        <v>3</v>
      </c>
      <c r="M153" cm="1">
        <f t="array" ref="M153">INDEX(WeekEndTable!$C$1:$C$36,SUMPRODUCT((WeekEndTable!$A$1:$A$36=B153)*(WeekEndTable!$B$1:$B$36=C153),ROW(WeekEndTable!$C$1:$C$36)))</f>
        <v>2</v>
      </c>
      <c r="N153">
        <f t="shared" si="26"/>
        <v>5</v>
      </c>
      <c r="O153">
        <f t="shared" si="27"/>
        <v>2</v>
      </c>
      <c r="P153">
        <f t="shared" si="28"/>
        <v>0</v>
      </c>
      <c r="Q153">
        <f t="shared" si="29"/>
        <v>1</v>
      </c>
      <c r="R153">
        <f t="shared" si="30"/>
        <v>1</v>
      </c>
      <c r="S153">
        <v>7000</v>
      </c>
      <c r="T153">
        <f t="shared" si="31"/>
        <v>8750</v>
      </c>
      <c r="U153">
        <f t="shared" si="32"/>
        <v>42000</v>
      </c>
      <c r="V153">
        <f t="shared" si="33"/>
        <v>35000</v>
      </c>
      <c r="W153">
        <f t="shared" si="34"/>
        <v>4000</v>
      </c>
      <c r="X153">
        <f t="shared" si="35"/>
        <v>81000</v>
      </c>
    </row>
    <row r="154" spans="1:24" x14ac:dyDescent="0.45">
      <c r="B154" s="4" t="s">
        <v>16</v>
      </c>
      <c r="C154" s="5">
        <v>3</v>
      </c>
      <c r="D154" s="5">
        <v>9</v>
      </c>
      <c r="E154" s="5" t="s">
        <v>6</v>
      </c>
      <c r="F154" s="5" t="s">
        <v>4</v>
      </c>
      <c r="G154" s="5" t="s">
        <v>6</v>
      </c>
      <c r="H154" s="5" t="s">
        <v>70</v>
      </c>
      <c r="I154" s="5">
        <f t="shared" si="24"/>
        <v>256500</v>
      </c>
      <c r="J154" s="6" t="s">
        <v>35</v>
      </c>
      <c r="L154">
        <f t="shared" si="25"/>
        <v>1</v>
      </c>
      <c r="M154" cm="1">
        <f t="array" ref="M154">INDEX(WeekEndTable!$C$1:$C$36,SUMPRODUCT((WeekEndTable!$A$1:$A$36=B154)*(WeekEndTable!$B$1:$B$36=C154),ROW(WeekEndTable!$C$1:$C$36)))</f>
        <v>2</v>
      </c>
      <c r="N154">
        <f t="shared" si="26"/>
        <v>3</v>
      </c>
      <c r="O154">
        <f t="shared" si="27"/>
        <v>9</v>
      </c>
      <c r="P154">
        <f t="shared" si="28"/>
        <v>1</v>
      </c>
      <c r="Q154">
        <f t="shared" si="29"/>
        <v>0</v>
      </c>
      <c r="R154">
        <f t="shared" si="30"/>
        <v>1</v>
      </c>
      <c r="S154">
        <v>7000</v>
      </c>
      <c r="T154">
        <f t="shared" si="31"/>
        <v>8750</v>
      </c>
      <c r="U154">
        <f t="shared" si="32"/>
        <v>63000</v>
      </c>
      <c r="V154">
        <f t="shared" si="33"/>
        <v>157500</v>
      </c>
      <c r="W154">
        <f t="shared" si="34"/>
        <v>36000</v>
      </c>
      <c r="X154">
        <f t="shared" si="35"/>
        <v>256500</v>
      </c>
    </row>
    <row r="155" spans="1:24" ht="18.600000000000001" thickBot="1" x14ac:dyDescent="0.5">
      <c r="B155" s="7" t="s">
        <v>18</v>
      </c>
      <c r="C155" s="8">
        <v>1</v>
      </c>
      <c r="D155" s="8">
        <v>1</v>
      </c>
      <c r="E155" s="8" t="s">
        <v>4</v>
      </c>
      <c r="F155" s="8" t="s">
        <v>4</v>
      </c>
      <c r="G155" s="8" t="s">
        <v>6</v>
      </c>
      <c r="H155" s="8" t="s">
        <v>71</v>
      </c>
      <c r="I155" s="8">
        <f t="shared" si="24"/>
        <v>9750</v>
      </c>
      <c r="J155" s="9" t="s">
        <v>35</v>
      </c>
      <c r="L155">
        <f t="shared" si="25"/>
        <v>0</v>
      </c>
      <c r="M155" cm="1">
        <f t="array" ref="M155">INDEX(WeekEndTable!$C$1:$C$36,SUMPRODUCT((WeekEndTable!$A$1:$A$36=B155)*(WeekEndTable!$B$1:$B$36=C155),ROW(WeekEndTable!$C$1:$C$36)))</f>
        <v>1</v>
      </c>
      <c r="N155">
        <f t="shared" si="26"/>
        <v>1</v>
      </c>
      <c r="O155">
        <f t="shared" si="27"/>
        <v>1</v>
      </c>
      <c r="P155">
        <f t="shared" si="28"/>
        <v>0</v>
      </c>
      <c r="Q155">
        <f t="shared" si="29"/>
        <v>0</v>
      </c>
      <c r="R155">
        <f t="shared" si="30"/>
        <v>1</v>
      </c>
      <c r="S155">
        <v>7000</v>
      </c>
      <c r="T155">
        <f t="shared" si="31"/>
        <v>8750</v>
      </c>
      <c r="U155">
        <f t="shared" si="32"/>
        <v>0</v>
      </c>
      <c r="V155">
        <f t="shared" si="33"/>
        <v>8750</v>
      </c>
      <c r="W155">
        <f t="shared" si="34"/>
        <v>1000</v>
      </c>
      <c r="X155">
        <f t="shared" si="35"/>
        <v>9750</v>
      </c>
    </row>
    <row r="156" spans="1:24" x14ac:dyDescent="0.45">
      <c r="A156" t="s">
        <v>94</v>
      </c>
      <c r="B156" s="1" t="s">
        <v>3</v>
      </c>
      <c r="C156" s="2">
        <v>2</v>
      </c>
      <c r="D156" s="2">
        <v>1</v>
      </c>
      <c r="E156" s="2" t="s">
        <v>4</v>
      </c>
      <c r="F156" s="2" t="s">
        <v>4</v>
      </c>
      <c r="G156" s="2" t="s">
        <v>6</v>
      </c>
      <c r="H156" s="2" t="s">
        <v>65</v>
      </c>
      <c r="I156" s="2">
        <f t="shared" si="24"/>
        <v>15000</v>
      </c>
      <c r="J156" s="3" t="s">
        <v>19</v>
      </c>
      <c r="L156">
        <f t="shared" si="25"/>
        <v>2</v>
      </c>
      <c r="M156" cm="1">
        <f t="array" ref="M156">INDEX(WeekEndTable!$C$1:$C$36,SUMPRODUCT((WeekEndTable!$A$1:$A$36=B156)*(WeekEndTable!$B$1:$B$36=C156),ROW(WeekEndTable!$C$1:$C$36)))</f>
        <v>0</v>
      </c>
      <c r="N156">
        <f t="shared" si="26"/>
        <v>2</v>
      </c>
      <c r="O156">
        <f t="shared" si="27"/>
        <v>1</v>
      </c>
      <c r="P156">
        <f t="shared" si="28"/>
        <v>0</v>
      </c>
      <c r="Q156">
        <f t="shared" si="29"/>
        <v>0</v>
      </c>
      <c r="R156">
        <f t="shared" si="30"/>
        <v>1</v>
      </c>
      <c r="S156">
        <v>7000</v>
      </c>
      <c r="T156">
        <f t="shared" si="31"/>
        <v>8750</v>
      </c>
      <c r="U156">
        <f t="shared" si="32"/>
        <v>14000</v>
      </c>
      <c r="V156">
        <f t="shared" si="33"/>
        <v>0</v>
      </c>
      <c r="W156">
        <f t="shared" si="34"/>
        <v>1000</v>
      </c>
      <c r="X156">
        <f t="shared" si="35"/>
        <v>15000</v>
      </c>
    </row>
    <row r="157" spans="1:24" x14ac:dyDescent="0.45">
      <c r="B157" s="4" t="s">
        <v>8</v>
      </c>
      <c r="C157" s="5">
        <v>1</v>
      </c>
      <c r="D157" s="5">
        <v>9</v>
      </c>
      <c r="E157" s="5" t="s">
        <v>6</v>
      </c>
      <c r="F157" s="5" t="s">
        <v>6</v>
      </c>
      <c r="G157" s="5" t="s">
        <v>4</v>
      </c>
      <c r="H157" s="5" t="s">
        <v>66</v>
      </c>
      <c r="I157" s="5">
        <f t="shared" si="24"/>
        <v>81000</v>
      </c>
      <c r="J157" s="6" t="s">
        <v>19</v>
      </c>
      <c r="L157">
        <f t="shared" si="25"/>
        <v>1</v>
      </c>
      <c r="M157" cm="1">
        <f t="array" ref="M157">INDEX(WeekEndTable!$C$1:$C$36,SUMPRODUCT((WeekEndTable!$A$1:$A$36=B157)*(WeekEndTable!$B$1:$B$36=C157),ROW(WeekEndTable!$C$1:$C$36)))</f>
        <v>0</v>
      </c>
      <c r="N157">
        <f t="shared" si="26"/>
        <v>1</v>
      </c>
      <c r="O157">
        <f t="shared" si="27"/>
        <v>9</v>
      </c>
      <c r="P157">
        <f t="shared" si="28"/>
        <v>1</v>
      </c>
      <c r="Q157">
        <f t="shared" si="29"/>
        <v>1</v>
      </c>
      <c r="R157">
        <f t="shared" si="30"/>
        <v>0</v>
      </c>
      <c r="S157">
        <v>7000</v>
      </c>
      <c r="T157">
        <f t="shared" si="31"/>
        <v>8750</v>
      </c>
      <c r="U157">
        <f t="shared" si="32"/>
        <v>63000</v>
      </c>
      <c r="V157">
        <f t="shared" si="33"/>
        <v>0</v>
      </c>
      <c r="W157">
        <f t="shared" si="34"/>
        <v>18000</v>
      </c>
      <c r="X157">
        <f t="shared" si="35"/>
        <v>81000</v>
      </c>
    </row>
    <row r="158" spans="1:24" x14ac:dyDescent="0.45">
      <c r="B158" s="4" t="s">
        <v>10</v>
      </c>
      <c r="C158" s="5">
        <v>2</v>
      </c>
      <c r="D158" s="5">
        <v>1</v>
      </c>
      <c r="E158" s="5" t="s">
        <v>6</v>
      </c>
      <c r="F158" s="5" t="s">
        <v>6</v>
      </c>
      <c r="G158" s="5" t="s">
        <v>4</v>
      </c>
      <c r="H158" s="5" t="s">
        <v>67</v>
      </c>
      <c r="I158" s="5">
        <f t="shared" si="24"/>
        <v>17000</v>
      </c>
      <c r="J158" s="6" t="s">
        <v>19</v>
      </c>
      <c r="L158">
        <f t="shared" si="25"/>
        <v>2</v>
      </c>
      <c r="M158" cm="1">
        <f t="array" ref="M158">INDEX(WeekEndTable!$C$1:$C$36,SUMPRODUCT((WeekEndTable!$A$1:$A$36=B158)*(WeekEndTable!$B$1:$B$36=C158),ROW(WeekEndTable!$C$1:$C$36)))</f>
        <v>0</v>
      </c>
      <c r="N158">
        <f t="shared" si="26"/>
        <v>2</v>
      </c>
      <c r="O158">
        <f t="shared" si="27"/>
        <v>1</v>
      </c>
      <c r="P158">
        <f t="shared" si="28"/>
        <v>1</v>
      </c>
      <c r="Q158">
        <f t="shared" si="29"/>
        <v>1</v>
      </c>
      <c r="R158">
        <f t="shared" si="30"/>
        <v>0</v>
      </c>
      <c r="S158">
        <v>7000</v>
      </c>
      <c r="T158">
        <f t="shared" si="31"/>
        <v>8750</v>
      </c>
      <c r="U158">
        <f t="shared" si="32"/>
        <v>14000</v>
      </c>
      <c r="V158">
        <f t="shared" si="33"/>
        <v>0</v>
      </c>
      <c r="W158">
        <f t="shared" si="34"/>
        <v>3000</v>
      </c>
      <c r="X158">
        <f t="shared" si="35"/>
        <v>17000</v>
      </c>
    </row>
    <row r="159" spans="1:24" x14ac:dyDescent="0.45">
      <c r="B159" s="4" t="s">
        <v>12</v>
      </c>
      <c r="C159" s="5">
        <v>9</v>
      </c>
      <c r="D159" s="5">
        <v>8</v>
      </c>
      <c r="E159" s="5" t="s">
        <v>6</v>
      </c>
      <c r="F159" s="5" t="s">
        <v>4</v>
      </c>
      <c r="G159" s="5" t="s">
        <v>6</v>
      </c>
      <c r="H159" s="5" t="s">
        <v>68</v>
      </c>
      <c r="I159" s="5">
        <f t="shared" si="24"/>
        <v>612000</v>
      </c>
      <c r="J159" s="6" t="s">
        <v>19</v>
      </c>
      <c r="L159">
        <f t="shared" si="25"/>
        <v>7</v>
      </c>
      <c r="M159" cm="1">
        <f t="array" ref="M159">INDEX(WeekEndTable!$C$1:$C$36,SUMPRODUCT((WeekEndTable!$A$1:$A$36=B159)*(WeekEndTable!$B$1:$B$36=C159),ROW(WeekEndTable!$C$1:$C$36)))</f>
        <v>2</v>
      </c>
      <c r="N159">
        <f t="shared" si="26"/>
        <v>9</v>
      </c>
      <c r="O159">
        <f t="shared" si="27"/>
        <v>8</v>
      </c>
      <c r="P159">
        <f t="shared" si="28"/>
        <v>1</v>
      </c>
      <c r="Q159">
        <f t="shared" si="29"/>
        <v>0</v>
      </c>
      <c r="R159">
        <f t="shared" si="30"/>
        <v>1</v>
      </c>
      <c r="S159">
        <v>7000</v>
      </c>
      <c r="T159">
        <f t="shared" si="31"/>
        <v>8750</v>
      </c>
      <c r="U159">
        <f t="shared" si="32"/>
        <v>392000</v>
      </c>
      <c r="V159">
        <f t="shared" si="33"/>
        <v>140000</v>
      </c>
      <c r="W159">
        <f t="shared" si="34"/>
        <v>80000</v>
      </c>
      <c r="X159">
        <f t="shared" si="35"/>
        <v>612000</v>
      </c>
    </row>
    <row r="160" spans="1:24" x14ac:dyDescent="0.45">
      <c r="B160" s="4" t="s">
        <v>14</v>
      </c>
      <c r="C160" s="5">
        <v>5</v>
      </c>
      <c r="D160" s="5">
        <v>2</v>
      </c>
      <c r="E160" s="5" t="s">
        <v>4</v>
      </c>
      <c r="F160" s="5" t="s">
        <v>4</v>
      </c>
      <c r="G160" s="5" t="s">
        <v>6</v>
      </c>
      <c r="H160" s="5" t="s">
        <v>69</v>
      </c>
      <c r="I160" s="5">
        <f t="shared" si="24"/>
        <v>79000</v>
      </c>
      <c r="J160" s="6" t="s">
        <v>19</v>
      </c>
      <c r="L160">
        <f t="shared" si="25"/>
        <v>3</v>
      </c>
      <c r="M160" cm="1">
        <f t="array" ref="M160">INDEX(WeekEndTable!$C$1:$C$36,SUMPRODUCT((WeekEndTable!$A$1:$A$36=B160)*(WeekEndTable!$B$1:$B$36=C160),ROW(WeekEndTable!$C$1:$C$36)))</f>
        <v>2</v>
      </c>
      <c r="N160">
        <f t="shared" si="26"/>
        <v>5</v>
      </c>
      <c r="O160">
        <f t="shared" si="27"/>
        <v>2</v>
      </c>
      <c r="P160">
        <f t="shared" si="28"/>
        <v>0</v>
      </c>
      <c r="Q160">
        <f t="shared" si="29"/>
        <v>0</v>
      </c>
      <c r="R160">
        <f t="shared" si="30"/>
        <v>1</v>
      </c>
      <c r="S160">
        <v>7000</v>
      </c>
      <c r="T160">
        <f t="shared" si="31"/>
        <v>8750</v>
      </c>
      <c r="U160">
        <f t="shared" si="32"/>
        <v>42000</v>
      </c>
      <c r="V160">
        <f t="shared" si="33"/>
        <v>35000</v>
      </c>
      <c r="W160">
        <f t="shared" si="34"/>
        <v>2000</v>
      </c>
      <c r="X160">
        <f t="shared" si="35"/>
        <v>79000</v>
      </c>
    </row>
    <row r="161" spans="1:24" x14ac:dyDescent="0.45">
      <c r="B161" s="4" t="s">
        <v>16</v>
      </c>
      <c r="C161" s="5">
        <v>2</v>
      </c>
      <c r="D161" s="5">
        <v>8</v>
      </c>
      <c r="E161" s="5" t="s">
        <v>6</v>
      </c>
      <c r="F161" s="5" t="s">
        <v>4</v>
      </c>
      <c r="G161" s="5" t="s">
        <v>4</v>
      </c>
      <c r="H161" s="5" t="s">
        <v>70</v>
      </c>
      <c r="I161" s="5">
        <f t="shared" si="24"/>
        <v>156000</v>
      </c>
      <c r="J161" s="6" t="s">
        <v>19</v>
      </c>
      <c r="L161">
        <f t="shared" si="25"/>
        <v>0</v>
      </c>
      <c r="M161" cm="1">
        <f t="array" ref="M161">INDEX(WeekEndTable!$C$1:$C$36,SUMPRODUCT((WeekEndTable!$A$1:$A$36=B161)*(WeekEndTable!$B$1:$B$36=C161),ROW(WeekEndTable!$C$1:$C$36)))</f>
        <v>2</v>
      </c>
      <c r="N161">
        <f t="shared" si="26"/>
        <v>2</v>
      </c>
      <c r="O161">
        <f t="shared" si="27"/>
        <v>8</v>
      </c>
      <c r="P161">
        <f t="shared" si="28"/>
        <v>1</v>
      </c>
      <c r="Q161">
        <f t="shared" si="29"/>
        <v>0</v>
      </c>
      <c r="R161">
        <f t="shared" si="30"/>
        <v>0</v>
      </c>
      <c r="S161">
        <v>7000</v>
      </c>
      <c r="T161">
        <f t="shared" si="31"/>
        <v>8750</v>
      </c>
      <c r="U161">
        <f t="shared" si="32"/>
        <v>0</v>
      </c>
      <c r="V161">
        <f t="shared" si="33"/>
        <v>140000</v>
      </c>
      <c r="W161">
        <f t="shared" si="34"/>
        <v>16000</v>
      </c>
      <c r="X161">
        <f t="shared" si="35"/>
        <v>156000</v>
      </c>
    </row>
    <row r="162" spans="1:24" ht="18.600000000000001" thickBot="1" x14ac:dyDescent="0.5">
      <c r="B162" s="7" t="s">
        <v>18</v>
      </c>
      <c r="C162" s="8">
        <v>3</v>
      </c>
      <c r="D162" s="8">
        <v>2</v>
      </c>
      <c r="E162" s="8" t="s">
        <v>6</v>
      </c>
      <c r="F162" s="8" t="s">
        <v>6</v>
      </c>
      <c r="G162" s="8" t="s">
        <v>6</v>
      </c>
      <c r="H162" s="8" t="s">
        <v>71</v>
      </c>
      <c r="I162" s="8">
        <f t="shared" si="24"/>
        <v>55500</v>
      </c>
      <c r="J162" s="9" t="s">
        <v>19</v>
      </c>
      <c r="L162">
        <f t="shared" si="25"/>
        <v>2</v>
      </c>
      <c r="M162" cm="1">
        <f t="array" ref="M162">INDEX(WeekEndTable!$C$1:$C$36,SUMPRODUCT((WeekEndTable!$A$1:$A$36=B162)*(WeekEndTable!$B$1:$B$36=C162),ROW(WeekEndTable!$C$1:$C$36)))</f>
        <v>1</v>
      </c>
      <c r="N162">
        <f t="shared" si="26"/>
        <v>3</v>
      </c>
      <c r="O162">
        <f t="shared" si="27"/>
        <v>2</v>
      </c>
      <c r="P162">
        <f t="shared" si="28"/>
        <v>1</v>
      </c>
      <c r="Q162">
        <f t="shared" si="29"/>
        <v>1</v>
      </c>
      <c r="R162">
        <f t="shared" si="30"/>
        <v>1</v>
      </c>
      <c r="S162">
        <v>7000</v>
      </c>
      <c r="T162">
        <f t="shared" si="31"/>
        <v>8750</v>
      </c>
      <c r="U162">
        <f t="shared" si="32"/>
        <v>28000</v>
      </c>
      <c r="V162">
        <f t="shared" si="33"/>
        <v>17500</v>
      </c>
      <c r="W162">
        <f t="shared" si="34"/>
        <v>10000</v>
      </c>
      <c r="X162">
        <f t="shared" si="35"/>
        <v>55500</v>
      </c>
    </row>
    <row r="163" spans="1:24" x14ac:dyDescent="0.45">
      <c r="A163" t="s">
        <v>95</v>
      </c>
      <c r="B163" s="1" t="s">
        <v>3</v>
      </c>
      <c r="C163" s="2">
        <v>5</v>
      </c>
      <c r="D163" s="2">
        <v>1</v>
      </c>
      <c r="E163" s="2" t="s">
        <v>4</v>
      </c>
      <c r="F163" s="2" t="s">
        <v>4</v>
      </c>
      <c r="G163" s="2" t="s">
        <v>4</v>
      </c>
      <c r="H163" s="2" t="s">
        <v>65</v>
      </c>
      <c r="I163" s="2">
        <f t="shared" si="24"/>
        <v>35000</v>
      </c>
      <c r="J163" s="3" t="s">
        <v>28</v>
      </c>
      <c r="L163">
        <f t="shared" si="25"/>
        <v>5</v>
      </c>
      <c r="M163" cm="1">
        <f t="array" ref="M163">INDEX(WeekEndTable!$C$1:$C$36,SUMPRODUCT((WeekEndTable!$A$1:$A$36=B163)*(WeekEndTable!$B$1:$B$36=C163),ROW(WeekEndTable!$C$1:$C$36)))</f>
        <v>0</v>
      </c>
      <c r="N163">
        <f t="shared" si="26"/>
        <v>5</v>
      </c>
      <c r="O163">
        <f t="shared" si="27"/>
        <v>1</v>
      </c>
      <c r="P163">
        <f t="shared" si="28"/>
        <v>0</v>
      </c>
      <c r="Q163">
        <f t="shared" si="29"/>
        <v>0</v>
      </c>
      <c r="R163">
        <f t="shared" si="30"/>
        <v>0</v>
      </c>
      <c r="S163">
        <v>7000</v>
      </c>
      <c r="T163">
        <f t="shared" si="31"/>
        <v>8750</v>
      </c>
      <c r="U163">
        <f t="shared" si="32"/>
        <v>35000</v>
      </c>
      <c r="V163">
        <f t="shared" si="33"/>
        <v>0</v>
      </c>
      <c r="W163">
        <f t="shared" si="34"/>
        <v>0</v>
      </c>
      <c r="X163">
        <f t="shared" si="35"/>
        <v>35000</v>
      </c>
    </row>
    <row r="164" spans="1:24" x14ac:dyDescent="0.45">
      <c r="B164" s="4" t="s">
        <v>8</v>
      </c>
      <c r="C164" s="5">
        <v>9</v>
      </c>
      <c r="D164" s="5">
        <v>2</v>
      </c>
      <c r="E164" s="5" t="s">
        <v>6</v>
      </c>
      <c r="F164" s="5" t="s">
        <v>6</v>
      </c>
      <c r="G164" s="5" t="s">
        <v>6</v>
      </c>
      <c r="H164" s="5" t="s">
        <v>66</v>
      </c>
      <c r="I164" s="5">
        <f t="shared" si="24"/>
        <v>155000</v>
      </c>
      <c r="J164" s="6" t="s">
        <v>28</v>
      </c>
      <c r="L164">
        <f t="shared" si="25"/>
        <v>7</v>
      </c>
      <c r="M164" cm="1">
        <f t="array" ref="M164">INDEX(WeekEndTable!$C$1:$C$36,SUMPRODUCT((WeekEndTable!$A$1:$A$36=B164)*(WeekEndTable!$B$1:$B$36=C164),ROW(WeekEndTable!$C$1:$C$36)))</f>
        <v>2</v>
      </c>
      <c r="N164">
        <f t="shared" si="26"/>
        <v>9</v>
      </c>
      <c r="O164">
        <f t="shared" si="27"/>
        <v>2</v>
      </c>
      <c r="P164">
        <f t="shared" si="28"/>
        <v>1</v>
      </c>
      <c r="Q164">
        <f t="shared" si="29"/>
        <v>1</v>
      </c>
      <c r="R164">
        <f t="shared" si="30"/>
        <v>1</v>
      </c>
      <c r="S164">
        <v>7000</v>
      </c>
      <c r="T164">
        <f t="shared" si="31"/>
        <v>8750</v>
      </c>
      <c r="U164">
        <f t="shared" si="32"/>
        <v>98000</v>
      </c>
      <c r="V164">
        <f t="shared" si="33"/>
        <v>35000</v>
      </c>
      <c r="W164">
        <f t="shared" si="34"/>
        <v>22000</v>
      </c>
      <c r="X164">
        <f t="shared" si="35"/>
        <v>155000</v>
      </c>
    </row>
    <row r="165" spans="1:24" x14ac:dyDescent="0.45">
      <c r="B165" s="4" t="s">
        <v>10</v>
      </c>
      <c r="C165" s="5">
        <v>1</v>
      </c>
      <c r="D165" s="5">
        <v>8</v>
      </c>
      <c r="E165" s="5" t="s">
        <v>4</v>
      </c>
      <c r="F165" s="5" t="s">
        <v>6</v>
      </c>
      <c r="G165" s="5" t="s">
        <v>4</v>
      </c>
      <c r="H165" s="5" t="s">
        <v>67</v>
      </c>
      <c r="I165" s="5">
        <f t="shared" si="24"/>
        <v>64000</v>
      </c>
      <c r="J165" s="6" t="s">
        <v>28</v>
      </c>
      <c r="L165">
        <f t="shared" si="25"/>
        <v>1</v>
      </c>
      <c r="M165" cm="1">
        <f t="array" ref="M165">INDEX(WeekEndTable!$C$1:$C$36,SUMPRODUCT((WeekEndTable!$A$1:$A$36=B165)*(WeekEndTable!$B$1:$B$36=C165),ROW(WeekEndTable!$C$1:$C$36)))</f>
        <v>0</v>
      </c>
      <c r="N165">
        <f t="shared" si="26"/>
        <v>1</v>
      </c>
      <c r="O165">
        <f t="shared" si="27"/>
        <v>8</v>
      </c>
      <c r="P165">
        <f t="shared" si="28"/>
        <v>0</v>
      </c>
      <c r="Q165">
        <f t="shared" si="29"/>
        <v>1</v>
      </c>
      <c r="R165">
        <f t="shared" si="30"/>
        <v>0</v>
      </c>
      <c r="S165">
        <v>7000</v>
      </c>
      <c r="T165">
        <f t="shared" si="31"/>
        <v>8750</v>
      </c>
      <c r="U165">
        <f t="shared" si="32"/>
        <v>56000</v>
      </c>
      <c r="V165">
        <f t="shared" si="33"/>
        <v>0</v>
      </c>
      <c r="W165">
        <f t="shared" si="34"/>
        <v>8000</v>
      </c>
      <c r="X165">
        <f t="shared" si="35"/>
        <v>64000</v>
      </c>
    </row>
    <row r="166" spans="1:24" x14ac:dyDescent="0.45">
      <c r="B166" s="4" t="s">
        <v>12</v>
      </c>
      <c r="C166" s="5">
        <v>2</v>
      </c>
      <c r="D166" s="5">
        <v>9</v>
      </c>
      <c r="E166" s="5" t="s">
        <v>4</v>
      </c>
      <c r="F166" s="5" t="s">
        <v>6</v>
      </c>
      <c r="G166" s="5" t="s">
        <v>6</v>
      </c>
      <c r="H166" s="5" t="s">
        <v>68</v>
      </c>
      <c r="I166" s="5">
        <f t="shared" si="24"/>
        <v>144000</v>
      </c>
      <c r="J166" s="6" t="s">
        <v>28</v>
      </c>
      <c r="L166">
        <f t="shared" si="25"/>
        <v>2</v>
      </c>
      <c r="M166" cm="1">
        <f t="array" ref="M166">INDEX(WeekEndTable!$C$1:$C$36,SUMPRODUCT((WeekEndTable!$A$1:$A$36=B166)*(WeekEndTable!$B$1:$B$36=C166),ROW(WeekEndTable!$C$1:$C$36)))</f>
        <v>0</v>
      </c>
      <c r="N166">
        <f t="shared" si="26"/>
        <v>2</v>
      </c>
      <c r="O166">
        <f t="shared" si="27"/>
        <v>9</v>
      </c>
      <c r="P166">
        <f t="shared" si="28"/>
        <v>0</v>
      </c>
      <c r="Q166">
        <f t="shared" si="29"/>
        <v>1</v>
      </c>
      <c r="R166">
        <f t="shared" si="30"/>
        <v>1</v>
      </c>
      <c r="S166">
        <v>7000</v>
      </c>
      <c r="T166">
        <f t="shared" si="31"/>
        <v>8750</v>
      </c>
      <c r="U166">
        <f t="shared" si="32"/>
        <v>126000</v>
      </c>
      <c r="V166">
        <f t="shared" si="33"/>
        <v>0</v>
      </c>
      <c r="W166">
        <f t="shared" si="34"/>
        <v>18000</v>
      </c>
      <c r="X166">
        <f t="shared" si="35"/>
        <v>144000</v>
      </c>
    </row>
    <row r="167" spans="1:24" x14ac:dyDescent="0.45">
      <c r="B167" s="4" t="s">
        <v>14</v>
      </c>
      <c r="C167" s="5">
        <v>3</v>
      </c>
      <c r="D167" s="5">
        <v>2</v>
      </c>
      <c r="E167" s="5" t="s">
        <v>4</v>
      </c>
      <c r="F167" s="5" t="s">
        <v>4</v>
      </c>
      <c r="G167" s="5" t="s">
        <v>4</v>
      </c>
      <c r="H167" s="5" t="s">
        <v>69</v>
      </c>
      <c r="I167" s="5">
        <f t="shared" si="24"/>
        <v>49000</v>
      </c>
      <c r="J167" s="6" t="s">
        <v>28</v>
      </c>
      <c r="L167">
        <f t="shared" si="25"/>
        <v>1</v>
      </c>
      <c r="M167" cm="1">
        <f t="array" ref="M167">INDEX(WeekEndTable!$C$1:$C$36,SUMPRODUCT((WeekEndTable!$A$1:$A$36=B167)*(WeekEndTable!$B$1:$B$36=C167),ROW(WeekEndTable!$C$1:$C$36)))</f>
        <v>2</v>
      </c>
      <c r="N167">
        <f t="shared" si="26"/>
        <v>3</v>
      </c>
      <c r="O167">
        <f t="shared" si="27"/>
        <v>2</v>
      </c>
      <c r="P167">
        <f t="shared" si="28"/>
        <v>0</v>
      </c>
      <c r="Q167">
        <f t="shared" si="29"/>
        <v>0</v>
      </c>
      <c r="R167">
        <f t="shared" si="30"/>
        <v>0</v>
      </c>
      <c r="S167">
        <v>7000</v>
      </c>
      <c r="T167">
        <f t="shared" si="31"/>
        <v>8750</v>
      </c>
      <c r="U167">
        <f t="shared" si="32"/>
        <v>14000</v>
      </c>
      <c r="V167">
        <f t="shared" si="33"/>
        <v>35000</v>
      </c>
      <c r="W167">
        <f t="shared" si="34"/>
        <v>0</v>
      </c>
      <c r="X167">
        <f t="shared" si="35"/>
        <v>49000</v>
      </c>
    </row>
    <row r="168" spans="1:24" x14ac:dyDescent="0.45">
      <c r="B168" s="4" t="s">
        <v>16</v>
      </c>
      <c r="C168" s="5">
        <v>3</v>
      </c>
      <c r="D168" s="5">
        <v>1</v>
      </c>
      <c r="E168" s="5" t="s">
        <v>4</v>
      </c>
      <c r="F168" s="5" t="s">
        <v>4</v>
      </c>
      <c r="G168" s="5" t="s">
        <v>6</v>
      </c>
      <c r="H168" s="5" t="s">
        <v>70</v>
      </c>
      <c r="I168" s="5">
        <f t="shared" si="24"/>
        <v>25500</v>
      </c>
      <c r="J168" s="6" t="s">
        <v>28</v>
      </c>
      <c r="L168">
        <f t="shared" si="25"/>
        <v>1</v>
      </c>
      <c r="M168" cm="1">
        <f t="array" ref="M168">INDEX(WeekEndTable!$C$1:$C$36,SUMPRODUCT((WeekEndTable!$A$1:$A$36=B168)*(WeekEndTable!$B$1:$B$36=C168),ROW(WeekEndTable!$C$1:$C$36)))</f>
        <v>2</v>
      </c>
      <c r="N168">
        <f t="shared" si="26"/>
        <v>3</v>
      </c>
      <c r="O168">
        <f t="shared" si="27"/>
        <v>1</v>
      </c>
      <c r="P168">
        <f t="shared" si="28"/>
        <v>0</v>
      </c>
      <c r="Q168">
        <f t="shared" si="29"/>
        <v>0</v>
      </c>
      <c r="R168">
        <f t="shared" si="30"/>
        <v>1</v>
      </c>
      <c r="S168">
        <v>7000</v>
      </c>
      <c r="T168">
        <f t="shared" si="31"/>
        <v>8750</v>
      </c>
      <c r="U168">
        <f t="shared" si="32"/>
        <v>7000</v>
      </c>
      <c r="V168">
        <f t="shared" si="33"/>
        <v>17500</v>
      </c>
      <c r="W168">
        <f t="shared" si="34"/>
        <v>1000</v>
      </c>
      <c r="X168">
        <f t="shared" si="35"/>
        <v>25500</v>
      </c>
    </row>
    <row r="169" spans="1:24" ht="18.600000000000001" thickBot="1" x14ac:dyDescent="0.5">
      <c r="B169" s="7" t="s">
        <v>18</v>
      </c>
      <c r="C169" s="8">
        <v>1</v>
      </c>
      <c r="D169" s="8">
        <v>2</v>
      </c>
      <c r="E169" s="8" t="s">
        <v>4</v>
      </c>
      <c r="F169" s="8" t="s">
        <v>4</v>
      </c>
      <c r="G169" s="8" t="s">
        <v>4</v>
      </c>
      <c r="H169" s="8" t="s">
        <v>71</v>
      </c>
      <c r="I169" s="8">
        <f t="shared" si="24"/>
        <v>17500</v>
      </c>
      <c r="J169" s="9" t="s">
        <v>28</v>
      </c>
      <c r="L169">
        <f t="shared" si="25"/>
        <v>0</v>
      </c>
      <c r="M169" cm="1">
        <f t="array" ref="M169">INDEX(WeekEndTable!$C$1:$C$36,SUMPRODUCT((WeekEndTable!$A$1:$A$36=B169)*(WeekEndTable!$B$1:$B$36=C169),ROW(WeekEndTable!$C$1:$C$36)))</f>
        <v>1</v>
      </c>
      <c r="N169">
        <f t="shared" si="26"/>
        <v>1</v>
      </c>
      <c r="O169">
        <f t="shared" si="27"/>
        <v>2</v>
      </c>
      <c r="P169">
        <f t="shared" si="28"/>
        <v>0</v>
      </c>
      <c r="Q169">
        <f t="shared" si="29"/>
        <v>0</v>
      </c>
      <c r="R169">
        <f t="shared" si="30"/>
        <v>0</v>
      </c>
      <c r="S169">
        <v>7000</v>
      </c>
      <c r="T169">
        <f t="shared" si="31"/>
        <v>8750</v>
      </c>
      <c r="U169">
        <f t="shared" si="32"/>
        <v>0</v>
      </c>
      <c r="V169">
        <f t="shared" si="33"/>
        <v>17500</v>
      </c>
      <c r="W169">
        <f t="shared" si="34"/>
        <v>0</v>
      </c>
      <c r="X169">
        <f t="shared" si="35"/>
        <v>17500</v>
      </c>
    </row>
    <row r="170" spans="1:24" x14ac:dyDescent="0.45">
      <c r="A170" t="s">
        <v>96</v>
      </c>
      <c r="B170" s="1" t="s">
        <v>3</v>
      </c>
      <c r="C170" s="2">
        <v>5</v>
      </c>
      <c r="D170" s="2">
        <v>9</v>
      </c>
      <c r="E170" s="2" t="s">
        <v>6</v>
      </c>
      <c r="F170" s="2" t="s">
        <v>4</v>
      </c>
      <c r="G170" s="2" t="s">
        <v>4</v>
      </c>
      <c r="H170" s="2" t="s">
        <v>65</v>
      </c>
      <c r="I170" s="2">
        <f t="shared" si="24"/>
        <v>360000</v>
      </c>
      <c r="J170" s="3" t="s">
        <v>29</v>
      </c>
      <c r="L170">
        <f t="shared" si="25"/>
        <v>5</v>
      </c>
      <c r="M170" cm="1">
        <f t="array" ref="M170">INDEX(WeekEndTable!$C$1:$C$36,SUMPRODUCT((WeekEndTable!$A$1:$A$36=B170)*(WeekEndTable!$B$1:$B$36=C170),ROW(WeekEndTable!$C$1:$C$36)))</f>
        <v>0</v>
      </c>
      <c r="N170">
        <f t="shared" si="26"/>
        <v>5</v>
      </c>
      <c r="O170">
        <f t="shared" si="27"/>
        <v>9</v>
      </c>
      <c r="P170">
        <f t="shared" si="28"/>
        <v>1</v>
      </c>
      <c r="Q170">
        <f t="shared" si="29"/>
        <v>0</v>
      </c>
      <c r="R170">
        <f t="shared" si="30"/>
        <v>0</v>
      </c>
      <c r="S170">
        <v>7000</v>
      </c>
      <c r="T170">
        <f t="shared" si="31"/>
        <v>8750</v>
      </c>
      <c r="U170">
        <f t="shared" si="32"/>
        <v>315000</v>
      </c>
      <c r="V170">
        <f t="shared" si="33"/>
        <v>0</v>
      </c>
      <c r="W170">
        <f t="shared" si="34"/>
        <v>45000</v>
      </c>
      <c r="X170">
        <f t="shared" si="35"/>
        <v>360000</v>
      </c>
    </row>
    <row r="171" spans="1:24" x14ac:dyDescent="0.45">
      <c r="B171" s="4" t="s">
        <v>8</v>
      </c>
      <c r="C171" s="5">
        <v>3</v>
      </c>
      <c r="D171" s="5">
        <v>2</v>
      </c>
      <c r="E171" s="5" t="s">
        <v>6</v>
      </c>
      <c r="F171" s="5" t="s">
        <v>6</v>
      </c>
      <c r="G171" s="5" t="s">
        <v>6</v>
      </c>
      <c r="H171" s="5" t="s">
        <v>66</v>
      </c>
      <c r="I171" s="5">
        <f t="shared" si="24"/>
        <v>52000</v>
      </c>
      <c r="J171" s="6" t="s">
        <v>29</v>
      </c>
      <c r="L171">
        <f t="shared" si="25"/>
        <v>3</v>
      </c>
      <c r="M171" cm="1">
        <f t="array" ref="M171">INDEX(WeekEndTable!$C$1:$C$36,SUMPRODUCT((WeekEndTable!$A$1:$A$36=B171)*(WeekEndTable!$B$1:$B$36=C171),ROW(WeekEndTable!$C$1:$C$36)))</f>
        <v>0</v>
      </c>
      <c r="N171">
        <f t="shared" si="26"/>
        <v>3</v>
      </c>
      <c r="O171">
        <f t="shared" si="27"/>
        <v>2</v>
      </c>
      <c r="P171">
        <f t="shared" si="28"/>
        <v>1</v>
      </c>
      <c r="Q171">
        <f t="shared" si="29"/>
        <v>1</v>
      </c>
      <c r="R171">
        <f t="shared" si="30"/>
        <v>1</v>
      </c>
      <c r="S171">
        <v>7000</v>
      </c>
      <c r="T171">
        <f t="shared" si="31"/>
        <v>8750</v>
      </c>
      <c r="U171">
        <f t="shared" si="32"/>
        <v>42000</v>
      </c>
      <c r="V171">
        <f t="shared" si="33"/>
        <v>0</v>
      </c>
      <c r="W171">
        <f t="shared" si="34"/>
        <v>10000</v>
      </c>
      <c r="X171">
        <f t="shared" si="35"/>
        <v>52000</v>
      </c>
    </row>
    <row r="172" spans="1:24" x14ac:dyDescent="0.45">
      <c r="B172" s="4" t="s">
        <v>10</v>
      </c>
      <c r="C172" s="5">
        <v>9</v>
      </c>
      <c r="D172" s="5">
        <v>2</v>
      </c>
      <c r="E172" s="5" t="s">
        <v>6</v>
      </c>
      <c r="F172" s="5" t="s">
        <v>6</v>
      </c>
      <c r="G172" s="5" t="s">
        <v>6</v>
      </c>
      <c r="H172" s="5" t="s">
        <v>67</v>
      </c>
      <c r="I172" s="5">
        <f t="shared" si="24"/>
        <v>155000</v>
      </c>
      <c r="J172" s="6" t="s">
        <v>29</v>
      </c>
      <c r="L172">
        <f t="shared" si="25"/>
        <v>7</v>
      </c>
      <c r="M172" cm="1">
        <f t="array" ref="M172">INDEX(WeekEndTable!$C$1:$C$36,SUMPRODUCT((WeekEndTable!$A$1:$A$36=B172)*(WeekEndTable!$B$1:$B$36=C172),ROW(WeekEndTable!$C$1:$C$36)))</f>
        <v>2</v>
      </c>
      <c r="N172">
        <f t="shared" si="26"/>
        <v>9</v>
      </c>
      <c r="O172">
        <f t="shared" si="27"/>
        <v>2</v>
      </c>
      <c r="P172">
        <f t="shared" si="28"/>
        <v>1</v>
      </c>
      <c r="Q172">
        <f t="shared" si="29"/>
        <v>1</v>
      </c>
      <c r="R172">
        <f t="shared" si="30"/>
        <v>1</v>
      </c>
      <c r="S172">
        <v>7000</v>
      </c>
      <c r="T172">
        <f t="shared" si="31"/>
        <v>8750</v>
      </c>
      <c r="U172">
        <f t="shared" si="32"/>
        <v>98000</v>
      </c>
      <c r="V172">
        <f t="shared" si="33"/>
        <v>35000</v>
      </c>
      <c r="W172">
        <f t="shared" si="34"/>
        <v>22000</v>
      </c>
      <c r="X172">
        <f t="shared" si="35"/>
        <v>155000</v>
      </c>
    </row>
    <row r="173" spans="1:24" x14ac:dyDescent="0.45">
      <c r="B173" s="4" t="s">
        <v>12</v>
      </c>
      <c r="C173" s="5">
        <v>9</v>
      </c>
      <c r="D173" s="5">
        <v>8</v>
      </c>
      <c r="E173" s="5" t="s">
        <v>4</v>
      </c>
      <c r="F173" s="5" t="s">
        <v>6</v>
      </c>
      <c r="G173" s="5" t="s">
        <v>4</v>
      </c>
      <c r="H173" s="5" t="s">
        <v>68</v>
      </c>
      <c r="I173" s="5">
        <f t="shared" si="24"/>
        <v>540000</v>
      </c>
      <c r="J173" s="6" t="s">
        <v>29</v>
      </c>
      <c r="L173">
        <f t="shared" si="25"/>
        <v>7</v>
      </c>
      <c r="M173" cm="1">
        <f t="array" ref="M173">INDEX(WeekEndTable!$C$1:$C$36,SUMPRODUCT((WeekEndTable!$A$1:$A$36=B173)*(WeekEndTable!$B$1:$B$36=C173),ROW(WeekEndTable!$C$1:$C$36)))</f>
        <v>2</v>
      </c>
      <c r="N173">
        <f t="shared" si="26"/>
        <v>9</v>
      </c>
      <c r="O173">
        <f t="shared" si="27"/>
        <v>8</v>
      </c>
      <c r="P173">
        <f t="shared" si="28"/>
        <v>0</v>
      </c>
      <c r="Q173">
        <f t="shared" si="29"/>
        <v>1</v>
      </c>
      <c r="R173">
        <f t="shared" si="30"/>
        <v>0</v>
      </c>
      <c r="S173">
        <v>7000</v>
      </c>
      <c r="T173">
        <f t="shared" si="31"/>
        <v>8750</v>
      </c>
      <c r="U173">
        <f t="shared" si="32"/>
        <v>392000</v>
      </c>
      <c r="V173">
        <f t="shared" si="33"/>
        <v>140000</v>
      </c>
      <c r="W173">
        <f t="shared" si="34"/>
        <v>8000</v>
      </c>
      <c r="X173">
        <f t="shared" si="35"/>
        <v>540000</v>
      </c>
    </row>
    <row r="174" spans="1:24" x14ac:dyDescent="0.45">
      <c r="B174" s="4" t="s">
        <v>14</v>
      </c>
      <c r="C174" s="5">
        <v>2</v>
      </c>
      <c r="D174" s="5">
        <v>8</v>
      </c>
      <c r="E174" s="5" t="s">
        <v>6</v>
      </c>
      <c r="F174" s="5" t="s">
        <v>6</v>
      </c>
      <c r="G174" s="5" t="s">
        <v>6</v>
      </c>
      <c r="H174" s="5" t="s">
        <v>69</v>
      </c>
      <c r="I174" s="5">
        <f t="shared" si="24"/>
        <v>158000</v>
      </c>
      <c r="J174" s="6" t="s">
        <v>29</v>
      </c>
      <c r="L174">
        <f t="shared" si="25"/>
        <v>1</v>
      </c>
      <c r="M174" cm="1">
        <f t="array" ref="M174">INDEX(WeekEndTable!$C$1:$C$36,SUMPRODUCT((WeekEndTable!$A$1:$A$36=B174)*(WeekEndTable!$B$1:$B$36=C174),ROW(WeekEndTable!$C$1:$C$36)))</f>
        <v>1</v>
      </c>
      <c r="N174">
        <f t="shared" si="26"/>
        <v>2</v>
      </c>
      <c r="O174">
        <f t="shared" si="27"/>
        <v>8</v>
      </c>
      <c r="P174">
        <f t="shared" si="28"/>
        <v>1</v>
      </c>
      <c r="Q174">
        <f t="shared" si="29"/>
        <v>1</v>
      </c>
      <c r="R174">
        <f t="shared" si="30"/>
        <v>1</v>
      </c>
      <c r="S174">
        <v>7000</v>
      </c>
      <c r="T174">
        <f t="shared" si="31"/>
        <v>8750</v>
      </c>
      <c r="U174">
        <f t="shared" si="32"/>
        <v>56000</v>
      </c>
      <c r="V174">
        <f t="shared" si="33"/>
        <v>70000</v>
      </c>
      <c r="W174">
        <f t="shared" si="34"/>
        <v>32000</v>
      </c>
      <c r="X174">
        <f t="shared" si="35"/>
        <v>158000</v>
      </c>
    </row>
    <row r="175" spans="1:24" x14ac:dyDescent="0.45">
      <c r="B175" s="4" t="s">
        <v>16</v>
      </c>
      <c r="C175" s="5">
        <v>3</v>
      </c>
      <c r="D175" s="5">
        <v>9</v>
      </c>
      <c r="E175" s="5" t="s">
        <v>6</v>
      </c>
      <c r="F175" s="5" t="s">
        <v>4</v>
      </c>
      <c r="G175" s="5" t="s">
        <v>4</v>
      </c>
      <c r="H175" s="5" t="s">
        <v>70</v>
      </c>
      <c r="I175" s="5">
        <f t="shared" si="24"/>
        <v>247500</v>
      </c>
      <c r="J175" s="6" t="s">
        <v>29</v>
      </c>
      <c r="L175">
        <f t="shared" si="25"/>
        <v>1</v>
      </c>
      <c r="M175" cm="1">
        <f t="array" ref="M175">INDEX(WeekEndTable!$C$1:$C$36,SUMPRODUCT((WeekEndTable!$A$1:$A$36=B175)*(WeekEndTable!$B$1:$B$36=C175),ROW(WeekEndTable!$C$1:$C$36)))</f>
        <v>2</v>
      </c>
      <c r="N175">
        <f t="shared" si="26"/>
        <v>3</v>
      </c>
      <c r="O175">
        <f t="shared" si="27"/>
        <v>9</v>
      </c>
      <c r="P175">
        <f t="shared" si="28"/>
        <v>1</v>
      </c>
      <c r="Q175">
        <f t="shared" si="29"/>
        <v>0</v>
      </c>
      <c r="R175">
        <f t="shared" si="30"/>
        <v>0</v>
      </c>
      <c r="S175">
        <v>7000</v>
      </c>
      <c r="T175">
        <f t="shared" si="31"/>
        <v>8750</v>
      </c>
      <c r="U175">
        <f t="shared" si="32"/>
        <v>63000</v>
      </c>
      <c r="V175">
        <f t="shared" si="33"/>
        <v>157500</v>
      </c>
      <c r="W175">
        <f t="shared" si="34"/>
        <v>27000</v>
      </c>
      <c r="X175">
        <f t="shared" si="35"/>
        <v>247500</v>
      </c>
    </row>
    <row r="176" spans="1:24" ht="18.600000000000001" thickBot="1" x14ac:dyDescent="0.5">
      <c r="B176" s="7" t="s">
        <v>18</v>
      </c>
      <c r="C176" s="8">
        <v>1</v>
      </c>
      <c r="D176" s="8">
        <v>1</v>
      </c>
      <c r="E176" s="8" t="s">
        <v>4</v>
      </c>
      <c r="F176" s="8" t="s">
        <v>4</v>
      </c>
      <c r="G176" s="8" t="s">
        <v>4</v>
      </c>
      <c r="H176" s="8" t="s">
        <v>71</v>
      </c>
      <c r="I176" s="8">
        <f t="shared" si="24"/>
        <v>8750</v>
      </c>
      <c r="J176" s="9" t="s">
        <v>29</v>
      </c>
      <c r="L176">
        <f t="shared" si="25"/>
        <v>0</v>
      </c>
      <c r="M176" cm="1">
        <f t="array" ref="M176">INDEX(WeekEndTable!$C$1:$C$36,SUMPRODUCT((WeekEndTable!$A$1:$A$36=B176)*(WeekEndTable!$B$1:$B$36=C176),ROW(WeekEndTable!$C$1:$C$36)))</f>
        <v>1</v>
      </c>
      <c r="N176">
        <f t="shared" si="26"/>
        <v>1</v>
      </c>
      <c r="O176">
        <f t="shared" si="27"/>
        <v>1</v>
      </c>
      <c r="P176">
        <f t="shared" si="28"/>
        <v>0</v>
      </c>
      <c r="Q176">
        <f t="shared" si="29"/>
        <v>0</v>
      </c>
      <c r="R176">
        <f t="shared" si="30"/>
        <v>0</v>
      </c>
      <c r="S176">
        <v>7000</v>
      </c>
      <c r="T176">
        <f t="shared" si="31"/>
        <v>8750</v>
      </c>
      <c r="U176">
        <f t="shared" si="32"/>
        <v>0</v>
      </c>
      <c r="V176">
        <f t="shared" si="33"/>
        <v>8750</v>
      </c>
      <c r="W176">
        <f t="shared" si="34"/>
        <v>0</v>
      </c>
      <c r="X176">
        <f t="shared" si="35"/>
        <v>8750</v>
      </c>
    </row>
  </sheetData>
  <sortState xmlns:xlrd2="http://schemas.microsoft.com/office/spreadsheetml/2017/richdata2" ref="B2:J173">
    <sortCondition ref="J3:J173"/>
    <sortCondition ref="B3:B173"/>
    <sortCondition ref="C3:C173"/>
    <sortCondition ref="D3:D173"/>
    <sortCondition ref="E3:E173"/>
    <sortCondition ref="F3:F173"/>
    <sortCondition ref="G3:G173"/>
  </sortState>
  <phoneticPr fontId="18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9" zoomScale="70" zoomScaleNormal="70" workbookViewId="0">
      <selection activeCell="U16" sqref="U16"/>
    </sheetView>
  </sheetViews>
  <sheetFormatPr defaultRowHeight="18" x14ac:dyDescent="0.45"/>
  <cols>
    <col min="1" max="1" width="17.8984375" bestFit="1" customWidth="1"/>
  </cols>
  <sheetData>
    <row r="1" spans="1:3" x14ac:dyDescent="0.45">
      <c r="A1" t="s">
        <v>0</v>
      </c>
      <c r="B1" t="s">
        <v>1</v>
      </c>
      <c r="C1" t="s">
        <v>39</v>
      </c>
    </row>
    <row r="2" spans="1:3" x14ac:dyDescent="0.45">
      <c r="A2" t="s">
        <v>51</v>
      </c>
      <c r="B2">
        <v>1</v>
      </c>
      <c r="C2">
        <v>0</v>
      </c>
    </row>
    <row r="3" spans="1:3" x14ac:dyDescent="0.45">
      <c r="A3" t="s">
        <v>51</v>
      </c>
      <c r="B3">
        <v>2</v>
      </c>
      <c r="C3">
        <v>0</v>
      </c>
    </row>
    <row r="4" spans="1:3" x14ac:dyDescent="0.45">
      <c r="A4" t="s">
        <v>51</v>
      </c>
      <c r="B4">
        <v>3</v>
      </c>
      <c r="C4">
        <v>0</v>
      </c>
    </row>
    <row r="5" spans="1:3" x14ac:dyDescent="0.45">
      <c r="A5" t="s">
        <v>51</v>
      </c>
      <c r="B5">
        <v>5</v>
      </c>
      <c r="C5">
        <v>0</v>
      </c>
    </row>
    <row r="6" spans="1:3" x14ac:dyDescent="0.45">
      <c r="A6" t="s">
        <v>51</v>
      </c>
      <c r="B6">
        <v>9</v>
      </c>
      <c r="C6">
        <v>2</v>
      </c>
    </row>
    <row r="7" spans="1:3" x14ac:dyDescent="0.45">
      <c r="A7" t="s">
        <v>52</v>
      </c>
      <c r="B7">
        <v>1</v>
      </c>
      <c r="C7">
        <v>0</v>
      </c>
    </row>
    <row r="8" spans="1:3" x14ac:dyDescent="0.45">
      <c r="A8" t="s">
        <v>52</v>
      </c>
      <c r="B8">
        <v>2</v>
      </c>
      <c r="C8">
        <v>0</v>
      </c>
    </row>
    <row r="9" spans="1:3" x14ac:dyDescent="0.45">
      <c r="A9" t="s">
        <v>52</v>
      </c>
      <c r="B9">
        <v>3</v>
      </c>
      <c r="C9">
        <v>0</v>
      </c>
    </row>
    <row r="10" spans="1:3" x14ac:dyDescent="0.45">
      <c r="A10" t="s">
        <v>52</v>
      </c>
      <c r="B10">
        <v>5</v>
      </c>
      <c r="C10">
        <v>1</v>
      </c>
    </row>
    <row r="11" spans="1:3" x14ac:dyDescent="0.45">
      <c r="A11" t="s">
        <v>52</v>
      </c>
      <c r="B11">
        <v>9</v>
      </c>
      <c r="C11">
        <v>2</v>
      </c>
    </row>
    <row r="12" spans="1:3" x14ac:dyDescent="0.45">
      <c r="A12" t="s">
        <v>53</v>
      </c>
      <c r="B12">
        <v>1</v>
      </c>
      <c r="C12">
        <v>0</v>
      </c>
    </row>
    <row r="13" spans="1:3" x14ac:dyDescent="0.45">
      <c r="A13" t="s">
        <v>53</v>
      </c>
      <c r="B13">
        <v>2</v>
      </c>
      <c r="C13">
        <v>0</v>
      </c>
    </row>
    <row r="14" spans="1:3" x14ac:dyDescent="0.45">
      <c r="A14" t="s">
        <v>53</v>
      </c>
      <c r="B14">
        <v>3</v>
      </c>
      <c r="C14">
        <v>0</v>
      </c>
    </row>
    <row r="15" spans="1:3" x14ac:dyDescent="0.45">
      <c r="A15" t="s">
        <v>53</v>
      </c>
      <c r="B15">
        <v>5</v>
      </c>
      <c r="C15">
        <v>2</v>
      </c>
    </row>
    <row r="16" spans="1:3" x14ac:dyDescent="0.45">
      <c r="A16" t="s">
        <v>53</v>
      </c>
      <c r="B16">
        <v>9</v>
      </c>
      <c r="C16">
        <v>2</v>
      </c>
    </row>
    <row r="17" spans="1:3" x14ac:dyDescent="0.45">
      <c r="A17" t="s">
        <v>54</v>
      </c>
      <c r="B17">
        <v>1</v>
      </c>
      <c r="C17">
        <v>0</v>
      </c>
    </row>
    <row r="18" spans="1:3" x14ac:dyDescent="0.45">
      <c r="A18" t="s">
        <v>54</v>
      </c>
      <c r="B18">
        <v>2</v>
      </c>
      <c r="C18">
        <v>0</v>
      </c>
    </row>
    <row r="19" spans="1:3" x14ac:dyDescent="0.45">
      <c r="A19" t="s">
        <v>54</v>
      </c>
      <c r="B19">
        <v>3</v>
      </c>
      <c r="C19">
        <v>1</v>
      </c>
    </row>
    <row r="20" spans="1:3" x14ac:dyDescent="0.45">
      <c r="A20" t="s">
        <v>54</v>
      </c>
      <c r="B20">
        <v>5</v>
      </c>
      <c r="C20">
        <v>2</v>
      </c>
    </row>
    <row r="21" spans="1:3" x14ac:dyDescent="0.45">
      <c r="A21" t="s">
        <v>54</v>
      </c>
      <c r="B21">
        <v>9</v>
      </c>
      <c r="C21">
        <v>2</v>
      </c>
    </row>
    <row r="22" spans="1:3" x14ac:dyDescent="0.45">
      <c r="A22" t="s">
        <v>55</v>
      </c>
      <c r="B22">
        <v>1</v>
      </c>
      <c r="C22">
        <v>0</v>
      </c>
    </row>
    <row r="23" spans="1:3" x14ac:dyDescent="0.45">
      <c r="A23" t="s">
        <v>55</v>
      </c>
      <c r="B23">
        <v>2</v>
      </c>
      <c r="C23">
        <v>1</v>
      </c>
    </row>
    <row r="24" spans="1:3" x14ac:dyDescent="0.45">
      <c r="A24" t="s">
        <v>55</v>
      </c>
      <c r="B24">
        <v>3</v>
      </c>
      <c r="C24">
        <v>2</v>
      </c>
    </row>
    <row r="25" spans="1:3" x14ac:dyDescent="0.45">
      <c r="A25" t="s">
        <v>55</v>
      </c>
      <c r="B25">
        <v>5</v>
      </c>
      <c r="C25">
        <v>2</v>
      </c>
    </row>
    <row r="26" spans="1:3" x14ac:dyDescent="0.45">
      <c r="A26" t="s">
        <v>55</v>
      </c>
      <c r="B26">
        <v>9</v>
      </c>
      <c r="C26">
        <v>3</v>
      </c>
    </row>
    <row r="27" spans="1:3" x14ac:dyDescent="0.45">
      <c r="A27" t="s">
        <v>37</v>
      </c>
      <c r="B27">
        <v>1</v>
      </c>
      <c r="C27">
        <v>1</v>
      </c>
    </row>
    <row r="28" spans="1:3" x14ac:dyDescent="0.45">
      <c r="A28" t="s">
        <v>37</v>
      </c>
      <c r="B28">
        <v>2</v>
      </c>
      <c r="C28">
        <v>2</v>
      </c>
    </row>
    <row r="29" spans="1:3" x14ac:dyDescent="0.45">
      <c r="A29" t="s">
        <v>37</v>
      </c>
      <c r="B29">
        <v>3</v>
      </c>
      <c r="C29">
        <v>2</v>
      </c>
    </row>
    <row r="30" spans="1:3" x14ac:dyDescent="0.45">
      <c r="A30" t="s">
        <v>37</v>
      </c>
      <c r="B30">
        <v>5</v>
      </c>
      <c r="C30">
        <v>2</v>
      </c>
    </row>
    <row r="31" spans="1:3" x14ac:dyDescent="0.45">
      <c r="A31" t="s">
        <v>37</v>
      </c>
      <c r="B31">
        <v>9</v>
      </c>
      <c r="C31">
        <v>4</v>
      </c>
    </row>
    <row r="32" spans="1:3" x14ac:dyDescent="0.45">
      <c r="A32" t="s">
        <v>56</v>
      </c>
      <c r="B32">
        <v>1</v>
      </c>
      <c r="C32">
        <v>1</v>
      </c>
    </row>
    <row r="33" spans="1:3" x14ac:dyDescent="0.45">
      <c r="A33" t="s">
        <v>56</v>
      </c>
      <c r="B33">
        <v>2</v>
      </c>
      <c r="C33">
        <v>1</v>
      </c>
    </row>
    <row r="34" spans="1:3" x14ac:dyDescent="0.45">
      <c r="A34" t="s">
        <v>56</v>
      </c>
      <c r="B34">
        <v>3</v>
      </c>
      <c r="C34">
        <v>1</v>
      </c>
    </row>
    <row r="35" spans="1:3" x14ac:dyDescent="0.45">
      <c r="A35" t="s">
        <v>56</v>
      </c>
      <c r="B35">
        <v>5</v>
      </c>
      <c r="C35">
        <v>1</v>
      </c>
    </row>
    <row r="36" spans="1:3" x14ac:dyDescent="0.45">
      <c r="A36" t="s">
        <v>56</v>
      </c>
      <c r="B36">
        <v>9</v>
      </c>
      <c r="C36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WeekEndTable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2021-06-07T00:36:24Z</dcterms:created>
  <dcterms:modified xsi:type="dcterms:W3CDTF">2021-06-08T04:37:46Z</dcterms:modified>
</cp:coreProperties>
</file>