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L\Diagnosa Hipertensi dan Diabetes\"/>
    </mc:Choice>
  </mc:AlternateContent>
  <xr:revisionPtr revIDLastSave="0" documentId="13_ncr:1_{6C6F3A0E-E198-4C92-8770-3897B35E381B}" xr6:coauthVersionLast="47" xr6:coauthVersionMax="47" xr10:uidLastSave="{00000000-0000-0000-0000-000000000000}"/>
  <bookViews>
    <workbookView xWindow="-110" yWindow="-110" windowWidth="19420" windowHeight="11500" xr2:uid="{2420B71A-1322-4528-B6A8-455F7ACDE9C4}"/>
  </bookViews>
  <sheets>
    <sheet name="Dataset" sheetId="2" r:id="rId1"/>
    <sheet name="Aplikasi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2" l="1" a="1"/>
  <c r="O9" i="2" s="1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41" i="4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C41" i="4" l="1" a="1"/>
  <c r="C41" i="4" s="1"/>
  <c r="K2" i="2" a="1"/>
  <c r="J3" i="2" s="1"/>
  <c r="D130" i="4" l="1"/>
  <c r="E149" i="4"/>
  <c r="D96" i="4"/>
  <c r="D161" i="4"/>
  <c r="E60" i="4"/>
  <c r="D102" i="4"/>
  <c r="D121" i="4"/>
  <c r="E116" i="4"/>
  <c r="D112" i="4"/>
  <c r="E134" i="4"/>
  <c r="E118" i="4"/>
  <c r="D57" i="4"/>
  <c r="D128" i="4"/>
  <c r="E104" i="4"/>
  <c r="D103" i="4"/>
  <c r="E79" i="4"/>
  <c r="D78" i="4"/>
  <c r="E42" i="4"/>
  <c r="D125" i="4"/>
  <c r="E101" i="4"/>
  <c r="D100" i="4"/>
  <c r="E76" i="4"/>
  <c r="D51" i="4"/>
  <c r="D146" i="4"/>
  <c r="E122" i="4"/>
  <c r="D97" i="4"/>
  <c r="E73" i="4"/>
  <c r="D48" i="4"/>
  <c r="D143" i="4"/>
  <c r="E119" i="4"/>
  <c r="E90" i="4"/>
  <c r="D145" i="4"/>
  <c r="E45" i="4"/>
  <c r="D136" i="4"/>
  <c r="D84" i="4"/>
  <c r="E100" i="4"/>
  <c r="E143" i="4"/>
  <c r="D69" i="4"/>
  <c r="D115" i="4"/>
  <c r="E88" i="4"/>
  <c r="D155" i="4"/>
  <c r="D45" i="4"/>
  <c r="D116" i="4"/>
  <c r="E92" i="4"/>
  <c r="D91" i="4"/>
  <c r="E67" i="4"/>
  <c r="D66" i="4"/>
  <c r="D142" i="4"/>
  <c r="D113" i="4"/>
  <c r="E89" i="4"/>
  <c r="D88" i="4"/>
  <c r="E64" i="4"/>
  <c r="E159" i="4"/>
  <c r="D134" i="4"/>
  <c r="E110" i="4"/>
  <c r="D85" i="4"/>
  <c r="E61" i="4"/>
  <c r="E156" i="4"/>
  <c r="D131" i="4"/>
  <c r="E107" i="4"/>
  <c r="E127" i="4"/>
  <c r="D99" i="4"/>
  <c r="D93" i="4"/>
  <c r="E137" i="4"/>
  <c r="E109" i="4"/>
  <c r="D149" i="4"/>
  <c r="D72" i="4"/>
  <c r="E91" i="4"/>
  <c r="E113" i="4"/>
  <c r="E85" i="4"/>
  <c r="E82" i="4"/>
  <c r="D104" i="4"/>
  <c r="E80" i="4"/>
  <c r="D79" i="4"/>
  <c r="E55" i="4"/>
  <c r="D54" i="4"/>
  <c r="D118" i="4"/>
  <c r="D101" i="4"/>
  <c r="E77" i="4"/>
  <c r="D76" i="4"/>
  <c r="E52" i="4"/>
  <c r="E147" i="4"/>
  <c r="D122" i="4"/>
  <c r="E98" i="4"/>
  <c r="D73" i="4"/>
  <c r="E49" i="4"/>
  <c r="E144" i="4"/>
  <c r="D119" i="4"/>
  <c r="E95" i="4"/>
  <c r="D151" i="4"/>
  <c r="E121" i="4"/>
  <c r="D106" i="4"/>
  <c r="E78" i="4"/>
  <c r="E158" i="4"/>
  <c r="E128" i="4"/>
  <c r="D124" i="4"/>
  <c r="E146" i="4"/>
  <c r="D140" i="4"/>
  <c r="D137" i="4"/>
  <c r="E131" i="4"/>
  <c r="E58" i="4"/>
  <c r="E129" i="4"/>
  <c r="D92" i="4"/>
  <c r="E68" i="4"/>
  <c r="D67" i="4"/>
  <c r="E43" i="4"/>
  <c r="E150" i="4"/>
  <c r="D94" i="4"/>
  <c r="D89" i="4"/>
  <c r="E65" i="4"/>
  <c r="D64" i="4"/>
  <c r="D159" i="4"/>
  <c r="E135" i="4"/>
  <c r="D110" i="4"/>
  <c r="E86" i="4"/>
  <c r="D61" i="4"/>
  <c r="D156" i="4"/>
  <c r="E132" i="4"/>
  <c r="D107" i="4"/>
  <c r="E83" i="4"/>
  <c r="D126" i="4"/>
  <c r="D50" i="4"/>
  <c r="D114" i="4"/>
  <c r="E155" i="4"/>
  <c r="D81" i="4"/>
  <c r="E103" i="4"/>
  <c r="D75" i="4"/>
  <c r="D60" i="4"/>
  <c r="E94" i="4"/>
  <c r="E46" i="4"/>
  <c r="E117" i="4"/>
  <c r="D80" i="4"/>
  <c r="E56" i="4"/>
  <c r="D55" i="4"/>
  <c r="D82" i="4"/>
  <c r="E138" i="4"/>
  <c r="D70" i="4"/>
  <c r="D77" i="4"/>
  <c r="E53" i="4"/>
  <c r="D52" i="4"/>
  <c r="D147" i="4"/>
  <c r="E123" i="4"/>
  <c r="D98" i="4"/>
  <c r="E74" i="4"/>
  <c r="D49" i="4"/>
  <c r="D144" i="4"/>
  <c r="E120" i="4"/>
  <c r="D95" i="4"/>
  <c r="E71" i="4"/>
  <c r="E152" i="4"/>
  <c r="E69" i="4"/>
  <c r="E124" i="4"/>
  <c r="E72" i="4"/>
  <c r="E115" i="4"/>
  <c r="D133" i="4"/>
  <c r="D152" i="4"/>
  <c r="E125" i="4"/>
  <c r="E97" i="4"/>
  <c r="E154" i="4"/>
  <c r="E54" i="4"/>
  <c r="D158" i="4"/>
  <c r="E141" i="4"/>
  <c r="D153" i="4"/>
  <c r="E105" i="4"/>
  <c r="D68" i="4"/>
  <c r="E44" i="4"/>
  <c r="D43" i="4"/>
  <c r="D42" i="4"/>
  <c r="E126" i="4"/>
  <c r="D46" i="4"/>
  <c r="D65" i="4"/>
  <c r="E130" i="4"/>
  <c r="E160" i="4"/>
  <c r="D135" i="4"/>
  <c r="E111" i="4"/>
  <c r="D86" i="4"/>
  <c r="E62" i="4"/>
  <c r="E157" i="4"/>
  <c r="D132" i="4"/>
  <c r="E108" i="4"/>
  <c r="D83" i="4"/>
  <c r="E59" i="4"/>
  <c r="E57" i="4"/>
  <c r="E75" i="4"/>
  <c r="D139" i="4"/>
  <c r="E63" i="4"/>
  <c r="D127" i="4"/>
  <c r="E48" i="4"/>
  <c r="D90" i="4"/>
  <c r="D63" i="4"/>
  <c r="E93" i="4"/>
  <c r="D56" i="4"/>
  <c r="E106" i="4"/>
  <c r="E151" i="4"/>
  <c r="D150" i="4"/>
  <c r="E114" i="4"/>
  <c r="E142" i="4"/>
  <c r="D53" i="4"/>
  <c r="E153" i="4"/>
  <c r="E148" i="4"/>
  <c r="D123" i="4"/>
  <c r="E99" i="4"/>
  <c r="D74" i="4"/>
  <c r="E50" i="4"/>
  <c r="E145" i="4"/>
  <c r="D120" i="4"/>
  <c r="E96" i="4"/>
  <c r="D71" i="4"/>
  <c r="E47" i="4"/>
  <c r="D117" i="4"/>
  <c r="D148" i="4"/>
  <c r="D47" i="4"/>
  <c r="E140" i="4"/>
  <c r="E112" i="4"/>
  <c r="D87" i="4"/>
  <c r="D58" i="4"/>
  <c r="E66" i="4"/>
  <c r="E51" i="4"/>
  <c r="D109" i="4"/>
  <c r="D141" i="4"/>
  <c r="D154" i="4"/>
  <c r="D129" i="4"/>
  <c r="E81" i="4"/>
  <c r="D44" i="4"/>
  <c r="D105" i="4"/>
  <c r="E139" i="4"/>
  <c r="D138" i="4"/>
  <c r="E102" i="4"/>
  <c r="E70" i="4"/>
  <c r="E161" i="4"/>
  <c r="D160" i="4"/>
  <c r="E136" i="4"/>
  <c r="D111" i="4"/>
  <c r="E87" i="4"/>
  <c r="D62" i="4"/>
  <c r="D157" i="4"/>
  <c r="E133" i="4"/>
  <c r="D108" i="4"/>
  <c r="E84" i="4"/>
  <c r="D59" i="4"/>
  <c r="E41" i="4"/>
  <c r="D41" i="4"/>
  <c r="K2" i="2"/>
  <c r="J2" i="2" s="1"/>
  <c r="L3" i="2"/>
  <c r="L15" i="2"/>
  <c r="L27" i="2"/>
  <c r="L39" i="2"/>
  <c r="L51" i="2"/>
  <c r="L63" i="2"/>
  <c r="L75" i="2"/>
  <c r="L87" i="2"/>
  <c r="L99" i="2"/>
  <c r="L111" i="2"/>
  <c r="L37" i="2"/>
  <c r="L14" i="2"/>
  <c r="L86" i="2"/>
  <c r="L4" i="2"/>
  <c r="L16" i="2"/>
  <c r="L28" i="2"/>
  <c r="L40" i="2"/>
  <c r="L52" i="2"/>
  <c r="L64" i="2"/>
  <c r="L76" i="2"/>
  <c r="L88" i="2"/>
  <c r="L100" i="2"/>
  <c r="L112" i="2"/>
  <c r="L97" i="2"/>
  <c r="L5" i="2"/>
  <c r="L17" i="2"/>
  <c r="L29" i="2"/>
  <c r="L41" i="2"/>
  <c r="L53" i="2"/>
  <c r="L65" i="2"/>
  <c r="L77" i="2"/>
  <c r="L89" i="2"/>
  <c r="L101" i="2"/>
  <c r="L113" i="2"/>
  <c r="L6" i="2"/>
  <c r="L18" i="2"/>
  <c r="L30" i="2"/>
  <c r="L42" i="2"/>
  <c r="L54" i="2"/>
  <c r="L66" i="2"/>
  <c r="L78" i="2"/>
  <c r="L90" i="2"/>
  <c r="L102" i="2"/>
  <c r="L114" i="2"/>
  <c r="L61" i="2"/>
  <c r="L50" i="2"/>
  <c r="L7" i="2"/>
  <c r="L19" i="2"/>
  <c r="L31" i="2"/>
  <c r="L43" i="2"/>
  <c r="L55" i="2"/>
  <c r="L67" i="2"/>
  <c r="L79" i="2"/>
  <c r="L91" i="2"/>
  <c r="L103" i="2"/>
  <c r="L115" i="2"/>
  <c r="L13" i="2"/>
  <c r="L85" i="2"/>
  <c r="L26" i="2"/>
  <c r="L98" i="2"/>
  <c r="L8" i="2"/>
  <c r="L20" i="2"/>
  <c r="L32" i="2"/>
  <c r="L44" i="2"/>
  <c r="L56" i="2"/>
  <c r="L68" i="2"/>
  <c r="L80" i="2"/>
  <c r="L92" i="2"/>
  <c r="L104" i="2"/>
  <c r="L116" i="2"/>
  <c r="L109" i="2"/>
  <c r="L62" i="2"/>
  <c r="L9" i="2"/>
  <c r="L21" i="2"/>
  <c r="L33" i="2"/>
  <c r="L45" i="2"/>
  <c r="L57" i="2"/>
  <c r="L69" i="2"/>
  <c r="L81" i="2"/>
  <c r="L93" i="2"/>
  <c r="L105" i="2"/>
  <c r="L117" i="2"/>
  <c r="L49" i="2"/>
  <c r="L122" i="2"/>
  <c r="L10" i="2"/>
  <c r="L22" i="2"/>
  <c r="L34" i="2"/>
  <c r="L46" i="2"/>
  <c r="L58" i="2"/>
  <c r="L70" i="2"/>
  <c r="L82" i="2"/>
  <c r="L94" i="2"/>
  <c r="L106" i="2"/>
  <c r="L118" i="2"/>
  <c r="L25" i="2"/>
  <c r="L121" i="2"/>
  <c r="L74" i="2"/>
  <c r="L11" i="2"/>
  <c r="L23" i="2"/>
  <c r="L35" i="2"/>
  <c r="L47" i="2"/>
  <c r="L59" i="2"/>
  <c r="L71" i="2"/>
  <c r="L83" i="2"/>
  <c r="L95" i="2"/>
  <c r="L107" i="2"/>
  <c r="L119" i="2"/>
  <c r="L12" i="2"/>
  <c r="L24" i="2"/>
  <c r="L36" i="2"/>
  <c r="L48" i="2"/>
  <c r="L60" i="2"/>
  <c r="L72" i="2"/>
  <c r="L84" i="2"/>
  <c r="L96" i="2"/>
  <c r="L108" i="2"/>
  <c r="L120" i="2"/>
  <c r="L73" i="2"/>
  <c r="L38" i="2"/>
  <c r="L110" i="2"/>
  <c r="J14" i="2"/>
  <c r="J26" i="2"/>
  <c r="J38" i="2"/>
  <c r="J50" i="2"/>
  <c r="J62" i="2"/>
  <c r="J74" i="2"/>
  <c r="J86" i="2"/>
  <c r="J98" i="2"/>
  <c r="J110" i="2"/>
  <c r="J122" i="2"/>
  <c r="J72" i="2"/>
  <c r="J121" i="2"/>
  <c r="J15" i="2"/>
  <c r="J27" i="2"/>
  <c r="J39" i="2"/>
  <c r="J51" i="2"/>
  <c r="J63" i="2"/>
  <c r="J75" i="2"/>
  <c r="J87" i="2"/>
  <c r="J99" i="2"/>
  <c r="J111" i="2"/>
  <c r="J4" i="2"/>
  <c r="J16" i="2"/>
  <c r="J28" i="2"/>
  <c r="J40" i="2"/>
  <c r="J52" i="2"/>
  <c r="J64" i="2"/>
  <c r="J76" i="2"/>
  <c r="J88" i="2"/>
  <c r="J100" i="2"/>
  <c r="J112" i="2"/>
  <c r="J109" i="2"/>
  <c r="J5" i="2"/>
  <c r="J17" i="2"/>
  <c r="J29" i="2"/>
  <c r="J41" i="2"/>
  <c r="J53" i="2"/>
  <c r="J65" i="2"/>
  <c r="J77" i="2"/>
  <c r="J89" i="2"/>
  <c r="J101" i="2"/>
  <c r="J113" i="2"/>
  <c r="J24" i="2"/>
  <c r="J36" i="2"/>
  <c r="J60" i="2"/>
  <c r="J85" i="2"/>
  <c r="J6" i="2"/>
  <c r="J18" i="2"/>
  <c r="J30" i="2"/>
  <c r="J42" i="2"/>
  <c r="J54" i="2"/>
  <c r="J66" i="2"/>
  <c r="J78" i="2"/>
  <c r="J90" i="2"/>
  <c r="J102" i="2"/>
  <c r="J114" i="2"/>
  <c r="J7" i="2"/>
  <c r="J19" i="2"/>
  <c r="J31" i="2"/>
  <c r="J43" i="2"/>
  <c r="J55" i="2"/>
  <c r="J67" i="2"/>
  <c r="J79" i="2"/>
  <c r="J91" i="2"/>
  <c r="J103" i="2"/>
  <c r="J115" i="2"/>
  <c r="J12" i="2"/>
  <c r="J96" i="2"/>
  <c r="J25" i="2"/>
  <c r="J61" i="2"/>
  <c r="J8" i="2"/>
  <c r="J20" i="2"/>
  <c r="J32" i="2"/>
  <c r="J44" i="2"/>
  <c r="J56" i="2"/>
  <c r="J68" i="2"/>
  <c r="J80" i="2"/>
  <c r="J92" i="2"/>
  <c r="J104" i="2"/>
  <c r="J116" i="2"/>
  <c r="J48" i="2"/>
  <c r="J13" i="2"/>
  <c r="J37" i="2"/>
  <c r="J73" i="2"/>
  <c r="J9" i="2"/>
  <c r="J21" i="2"/>
  <c r="J33" i="2"/>
  <c r="J45" i="2"/>
  <c r="J57" i="2"/>
  <c r="J69" i="2"/>
  <c r="J81" i="2"/>
  <c r="J93" i="2"/>
  <c r="J105" i="2"/>
  <c r="J117" i="2"/>
  <c r="J120" i="2"/>
  <c r="J97" i="2"/>
  <c r="J10" i="2"/>
  <c r="J22" i="2"/>
  <c r="J34" i="2"/>
  <c r="J46" i="2"/>
  <c r="J58" i="2"/>
  <c r="J70" i="2"/>
  <c r="J82" i="2"/>
  <c r="J94" i="2"/>
  <c r="J106" i="2"/>
  <c r="J118" i="2"/>
  <c r="J108" i="2"/>
  <c r="J11" i="2"/>
  <c r="J23" i="2"/>
  <c r="J35" i="2"/>
  <c r="J47" i="2"/>
  <c r="J59" i="2"/>
  <c r="J71" i="2"/>
  <c r="J83" i="2"/>
  <c r="J95" i="2"/>
  <c r="J107" i="2"/>
  <c r="J119" i="2"/>
  <c r="J84" i="2"/>
  <c r="J49" i="2"/>
  <c r="L11" i="4" l="1" a="1"/>
  <c r="L11" i="4" s="1"/>
  <c r="F28" i="4"/>
  <c r="F19" i="4"/>
  <c r="L10" i="4" a="1"/>
  <c r="L10" i="4" s="1"/>
  <c r="F29" i="4"/>
  <c r="L9" i="4" a="1"/>
  <c r="L9" i="4" s="1"/>
  <c r="F25" i="4"/>
  <c r="L8" i="4" a="1"/>
  <c r="L8" i="4" s="1"/>
  <c r="I19" i="4"/>
  <c r="I20" i="4"/>
  <c r="I26" i="4"/>
  <c r="I21" i="4"/>
  <c r="I22" i="4"/>
  <c r="I27" i="4"/>
  <c r="I28" i="4"/>
  <c r="I18" i="4"/>
  <c r="I29" i="4"/>
  <c r="F22" i="4"/>
  <c r="I25" i="4"/>
  <c r="F21" i="4"/>
  <c r="F26" i="4"/>
  <c r="F20" i="4"/>
  <c r="F27" i="4"/>
  <c r="F18" i="4"/>
  <c r="L2" i="2"/>
  <c r="O11" i="2" l="1" a="1"/>
  <c r="O11" i="2" s="1"/>
  <c r="O10" i="2" a="1"/>
  <c r="O10" i="2" s="1"/>
  <c r="O12" i="2" a="1"/>
  <c r="O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<sst xmlns="http://schemas.openxmlformats.org/spreadsheetml/2006/main" count="186" uniqueCount="35">
  <si>
    <t>Sehat</t>
  </si>
  <si>
    <t>Diabetes</t>
  </si>
  <si>
    <t>Hipertensi</t>
  </si>
  <si>
    <t>ID Pasien</t>
  </si>
  <si>
    <t>Umur</t>
  </si>
  <si>
    <t>Jenis Kelamin</t>
  </si>
  <si>
    <t>Tekanan Darah</t>
  </si>
  <si>
    <t>Kadar Gula</t>
  </si>
  <si>
    <t>Kolesterol</t>
  </si>
  <si>
    <t>Detak Jantung</t>
  </si>
  <si>
    <t>Diagnosa</t>
  </si>
  <si>
    <t>Pre-Diabetes</t>
  </si>
  <si>
    <t>Pre-Hipertensi</t>
  </si>
  <si>
    <t>Diagnosa K = 3</t>
  </si>
  <si>
    <t>Diagnosa K = 6</t>
  </si>
  <si>
    <t>Diagnosa K = 7</t>
  </si>
  <si>
    <t>Diagnosa K = 9</t>
  </si>
  <si>
    <t>Form Uji</t>
  </si>
  <si>
    <t>Euclidian Test</t>
  </si>
  <si>
    <t>ET Sort</t>
  </si>
  <si>
    <t>ETS Diagnosa</t>
  </si>
  <si>
    <t>ETS ID Pasien</t>
  </si>
  <si>
    <t>K = 3</t>
  </si>
  <si>
    <t>K = 6</t>
  </si>
  <si>
    <t>K = 7</t>
  </si>
  <si>
    <t>K = 9</t>
  </si>
  <si>
    <t>Masukan Data</t>
  </si>
  <si>
    <t>Hasil Anda</t>
  </si>
  <si>
    <t>Klasifikasi K = 3</t>
  </si>
  <si>
    <t>Klasifikasi K = 6</t>
  </si>
  <si>
    <t>Klasifikasi K = 7</t>
  </si>
  <si>
    <t>Klasifikasi K = 9</t>
  </si>
  <si>
    <t>Diagnosis</t>
  </si>
  <si>
    <t>Diagnosa Hipertensi dan Diabetes</t>
  </si>
  <si>
    <t>&lt;&lt;&lt;&lt;&lt;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</si>
</sst>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Persebaran</a:t>
            </a:r>
            <a:r>
              <a:rPr lang="en-US" baseline="0"/>
              <a:t> Data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Diabetes</c:v>
              </c:pt>
              <c:pt idx="1">
                <c:v>Hipertensi</c:v>
              </c:pt>
              <c:pt idx="2">
                <c:v>Pre-Diabetes</c:v>
              </c:pt>
              <c:pt idx="3">
                <c:v>Pre-Hipertensi</c:v>
              </c:pt>
              <c:pt idx="4">
                <c:v>Sehat</c:v>
              </c:pt>
            </c:strLit>
          </c:cat>
          <c:val>
            <c:numLit>
              <c:formatCode>General</c:formatCode>
              <c:ptCount val="5"/>
              <c:pt idx="0">
                <c:v>21</c:v>
              </c:pt>
              <c:pt idx="1">
                <c:v>10</c:v>
              </c:pt>
              <c:pt idx="2">
                <c:v>27</c:v>
              </c:pt>
              <c:pt idx="3">
                <c:v>22</c:v>
              </c:pt>
              <c:pt idx="4">
                <c:v>41</c:v>
              </c:pt>
            </c:numLit>
          </c:val>
          <c:extLst>
            <c:ext xmlns:c16="http://schemas.microsoft.com/office/drawing/2014/chart" uri="{C3380CC4-5D6E-409C-BE32-E72D297353CC}">
              <c16:uniqueId val="{00000000-6228-4AA0-8A14-DA06F7507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1815823"/>
        <c:axId val="1021803823"/>
      </c:barChart>
      <c:catAx>
        <c:axId val="102181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21803823"/>
        <c:crosses val="autoZero"/>
        <c:auto val="1"/>
        <c:lblAlgn val="ctr"/>
        <c:lblOffset val="100"/>
        <c:noMultiLvlLbl val="0"/>
      </c:catAx>
      <c:valAx>
        <c:axId val="102180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2181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Keterangan</a:t>
            </a:r>
            <a:r>
              <a:rPr lang="en-US" baseline="0"/>
              <a:t> K = 3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Aplikasi!$E$18:$E$22</c:f>
              <c:strCache>
                <c:ptCount val="5"/>
                <c:pt idx="0">
                  <c:v>Sehat</c:v>
                </c:pt>
                <c:pt idx="1">
                  <c:v>Pre-Diabetes</c:v>
                </c:pt>
                <c:pt idx="2">
                  <c:v>Pre-Hipertensi</c:v>
                </c:pt>
                <c:pt idx="3">
                  <c:v>Diabetes</c:v>
                </c:pt>
                <c:pt idx="4">
                  <c:v>Hipertensi</c:v>
                </c:pt>
              </c:strCache>
            </c:strRef>
          </c:cat>
          <c:val>
            <c:numRef>
              <c:f>Aplikasi!$F$18:$F$22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6-4F75-9EF0-24EF21090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Keterangan</a:t>
            </a:r>
            <a:r>
              <a:rPr lang="en-US" baseline="0"/>
              <a:t> K = 6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Aplikasi!$E$25:$E$29</c:f>
              <c:strCache>
                <c:ptCount val="5"/>
                <c:pt idx="0">
                  <c:v>Sehat</c:v>
                </c:pt>
                <c:pt idx="1">
                  <c:v>Pre-Diabetes</c:v>
                </c:pt>
                <c:pt idx="2">
                  <c:v>Pre-Hipertensi</c:v>
                </c:pt>
                <c:pt idx="3">
                  <c:v>Diabetes</c:v>
                </c:pt>
                <c:pt idx="4">
                  <c:v>Hipertensi</c:v>
                </c:pt>
              </c:strCache>
            </c:strRef>
          </c:cat>
          <c:val>
            <c:numRef>
              <c:f>Aplikasi!$F$25:$F$29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7-422E-B4D2-76F377DD6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Keterangan K = 7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Aplikasi!$H$18:$H$22</c:f>
              <c:strCache>
                <c:ptCount val="5"/>
                <c:pt idx="0">
                  <c:v>Sehat</c:v>
                </c:pt>
                <c:pt idx="1">
                  <c:v>Pre-Diabetes</c:v>
                </c:pt>
                <c:pt idx="2">
                  <c:v>Pre-Hipertensi</c:v>
                </c:pt>
                <c:pt idx="3">
                  <c:v>Diabetes</c:v>
                </c:pt>
                <c:pt idx="4">
                  <c:v>Hipertensi</c:v>
                </c:pt>
              </c:strCache>
            </c:strRef>
          </c:cat>
          <c:val>
            <c:numRef>
              <c:f>Aplikasi!$I$18:$I$22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8-493D-8990-28CE7A2CF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Keterangan K</a:t>
            </a:r>
            <a:r>
              <a:rPr lang="en-US" baseline="0"/>
              <a:t> = 9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Aplikasi!$H$25:$H$29</c:f>
              <c:strCache>
                <c:ptCount val="5"/>
                <c:pt idx="0">
                  <c:v>Sehat</c:v>
                </c:pt>
                <c:pt idx="1">
                  <c:v>Pre-Diabetes</c:v>
                </c:pt>
                <c:pt idx="2">
                  <c:v>Pre-Hipertensi</c:v>
                </c:pt>
                <c:pt idx="3">
                  <c:v>Diabetes</c:v>
                </c:pt>
                <c:pt idx="4">
                  <c:v>Hipertensi</c:v>
                </c:pt>
              </c:strCache>
            </c:strRef>
          </c:cat>
          <c:val>
            <c:numRef>
              <c:f>Aplikasi!$I$25:$I$29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41-4C08-ABB8-8CEF1F1F3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586802</xdr:colOff>
      <xdr:row>36</xdr:row>
      <xdr:rowOff>1554</xdr:rowOff>
    </xdr:from>
    <xdr:to>
      <xdr:col>20</xdr:col>
      <xdr:colOff>479529</xdr:colOff>
      <xdr:row>43</xdr:row>
      <xdr:rowOff>39099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079A17-E802-48DF-90A7-3206F22DCE1C}"/>
            </a:ext>
          </a:extLst>
        </xdr:cNvPr>
        <xdr:cNvSpPr/>
      </xdr:nvSpPr>
      <xdr:spPr>
        <a:xfrm>
          <a:off x="14794927" y="6859554"/>
          <a:ext cx="2908977" cy="1371045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600" b="1"/>
            <a:t>Keterangan Jenis</a:t>
          </a:r>
          <a:r>
            <a:rPr lang="id-ID" sz="1600" b="1" baseline="0"/>
            <a:t> Kelamin Setelah dilakukan normalisasi:</a:t>
          </a:r>
        </a:p>
        <a:p>
          <a:pPr algn="l"/>
          <a:r>
            <a:rPr lang="id-ID" sz="1600" baseline="0"/>
            <a:t>Laki-Laki = 1</a:t>
          </a:r>
        </a:p>
        <a:p>
          <a:pPr algn="l"/>
          <a:r>
            <a:rPr lang="id-ID" sz="1600" baseline="0"/>
            <a:t>Perempuan = 2</a:t>
          </a:r>
          <a:endParaRPr lang="id-ID" sz="1600"/>
        </a:p>
      </xdr:txBody>
    </xdr:sp>
    <xdr:clientData/>
  </xdr:twoCellAnchor>
  <xdr:twoCellAnchor>
    <xdr:from>
      <xdr:col>16</xdr:col>
      <xdr:colOff>32005</xdr:colOff>
      <xdr:row>3</xdr:row>
      <xdr:rowOff>35090</xdr:rowOff>
    </xdr:from>
    <xdr:to>
      <xdr:col>28</xdr:col>
      <xdr:colOff>325210</xdr:colOff>
      <xdr:row>34</xdr:row>
      <xdr:rowOff>35093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BFFEC4F-8FC7-4088-9F94-5C537F8C1E5E}"/>
            </a:ext>
          </a:extLst>
        </xdr:cNvPr>
        <xdr:cNvSpPr/>
      </xdr:nvSpPr>
      <xdr:spPr>
        <a:xfrm>
          <a:off x="14914096" y="589272"/>
          <a:ext cx="7636114" cy="572654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900" b="1"/>
            <a:t>Wajib</a:t>
          </a:r>
          <a:r>
            <a:rPr lang="id-ID" sz="1900"/>
            <a:t> :</a:t>
          </a:r>
        </a:p>
        <a:p>
          <a:pPr algn="l"/>
          <a:r>
            <a:rPr lang="id-ID" sz="1900"/>
            <a:t>1. Olah Data tersebut dengan pendekatan algoritma K-NN (K-Nearest Neighbor)</a:t>
          </a:r>
        </a:p>
        <a:p>
          <a:pPr algn="l"/>
          <a:r>
            <a:rPr lang="id-ID" sz="1900"/>
            <a:t>2. Gunakan rumus </a:t>
          </a:r>
          <a:r>
            <a:rPr lang="id-ID" sz="1900" i="1"/>
            <a:t>Eucledian Distance</a:t>
          </a:r>
          <a:r>
            <a:rPr lang="id-ID" sz="1900"/>
            <a:t> untuk mencari kedekatan jarak</a:t>
          </a:r>
        </a:p>
        <a:p>
          <a:pPr algn="l"/>
          <a:r>
            <a:rPr lang="id-ID" sz="1900"/>
            <a:t>3. Lakukan uji coba terhadap data baru dengan menentukan nilai K = 3, 6, 7 dan 9</a:t>
          </a:r>
        </a:p>
        <a:p>
          <a:pPr algn="l"/>
          <a:r>
            <a:rPr lang="id-ID" sz="1900"/>
            <a:t>4.</a:t>
          </a:r>
          <a:r>
            <a:rPr lang="id-ID" sz="1900" baseline="0"/>
            <a:t> Tugas ini dikumpulkan H+1 setelah jadwal UTS pukul 23.59 WIB </a:t>
          </a:r>
          <a:r>
            <a:rPr lang="id-ID" sz="1900" i="1" baseline="0"/>
            <a:t>(Informasi Metode Pengumpulan menyusul)</a:t>
          </a:r>
          <a:endParaRPr lang="id-ID" sz="1900" i="1"/>
        </a:p>
        <a:p>
          <a:pPr algn="ctr"/>
          <a:endParaRPr lang="id-ID" sz="1900" b="1"/>
        </a:p>
        <a:p>
          <a:pPr algn="ctr"/>
          <a:r>
            <a:rPr lang="id-ID" sz="1900" b="1"/>
            <a:t>Opsional - Anggaplah data yang diolah adalah contoh aplikasi sederhana:</a:t>
          </a:r>
        </a:p>
        <a:p>
          <a:pPr algn="l"/>
          <a:r>
            <a:rPr lang="id-ID" sz="1900"/>
            <a:t>1. Buat fungsi/rumus yang dapat digunakan untuk melakukan sortir secara otomatis sehingga user tidak perlu melakukan sortir manual</a:t>
          </a:r>
        </a:p>
        <a:p>
          <a:pPr algn="l"/>
          <a:r>
            <a:rPr lang="id-ID" sz="1900"/>
            <a:t>2. Buat tampilan se-menarik mungkin (menggunakan chart atau grafis apapun) dengan anggapan user dapat memahami pergerakan atau pola perubahan data</a:t>
          </a:r>
        </a:p>
        <a:p>
          <a:pPr algn="l"/>
          <a:endParaRPr lang="id-ID" sz="1900"/>
        </a:p>
        <a:p>
          <a:pPr algn="r"/>
          <a:r>
            <a:rPr lang="id-ID" sz="1100"/>
            <a:t>Catatan :</a:t>
          </a:r>
        </a:p>
        <a:p>
          <a:pPr algn="r"/>
          <a:r>
            <a:rPr lang="id-ID" sz="1100"/>
            <a:t>Hapus Note</a:t>
          </a:r>
          <a:r>
            <a:rPr lang="id-ID" sz="1100" baseline="0"/>
            <a:t> ini bilamana menghalangi</a:t>
          </a:r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694522</xdr:colOff>
      <xdr:row>14</xdr:row>
      <xdr:rowOff>161636</xdr:rowOff>
    </xdr:from>
    <xdr:to>
      <xdr:col>14</xdr:col>
      <xdr:colOff>335642</xdr:colOff>
      <xdr:row>33</xdr:row>
      <xdr:rowOff>172357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732450-C4F8-47B4-8B0D-FBC578A751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</xdr:colOff>
      <xdr:row>3</xdr:row>
      <xdr:rowOff>31172</xdr:rowOff>
    </xdr:from>
    <xdr:to>
      <xdr:col>19</xdr:col>
      <xdr:colOff>450273</xdr:colOff>
      <xdr:row>17</xdr:row>
      <xdr:rowOff>15875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DF9DB2-85EA-CA47-45BE-ACEE9920F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992910</xdr:colOff>
      <xdr:row>18</xdr:row>
      <xdr:rowOff>15875</xdr:rowOff>
    </xdr:from>
    <xdr:to>
      <xdr:col>19</xdr:col>
      <xdr:colOff>427182</xdr:colOff>
      <xdr:row>33</xdr:row>
      <xdr:rowOff>153554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C285E42-38FC-22A5-10C4-018BE09D4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</xdr:colOff>
      <xdr:row>3</xdr:row>
      <xdr:rowOff>8081</xdr:rowOff>
    </xdr:from>
    <xdr:to>
      <xdr:col>24</xdr:col>
      <xdr:colOff>461819</xdr:colOff>
      <xdr:row>17</xdr:row>
      <xdr:rowOff>15875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A47D10C-9AC8-7DAB-55DC-8FCC65FC8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34636</xdr:colOff>
      <xdr:row>18</xdr:row>
      <xdr:rowOff>15876</xdr:rowOff>
    </xdr:from>
    <xdr:to>
      <xdr:col>24</xdr:col>
      <xdr:colOff>496454</xdr:colOff>
      <xdr:row>33</xdr:row>
      <xdr:rowOff>142010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A5DB74D-9837-A58F-1EF8-62854BDBB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77A479-BF0F-48EF-8B32-BC0349003D68}" name="Table2" displayName="Table2" ref="A1:J122" totalsRowShown="0">
  <autoFilter ref="A1:J122" xr:uid="{C177A479-BF0F-48EF-8B32-BC0349003D68}"/>
  <sortState xmlns:xlrd2="http://schemas.microsoft.com/office/spreadsheetml/2017/richdata2" ref="A2:J122">
    <sortCondition ref="A1:A122"/>
  </sortState>
  <tableColumns count="10">
    <tableColumn id="1" xr3:uid="{38B89771-7077-43D2-B187-063EE3FFB508}" name="ID Pasien"/>
    <tableColumn id="2" xr3:uid="{F9DFAC5C-CDD4-4AD8-A08C-1D8B6D4A6F72}" name="Umur"/>
    <tableColumn id="3" xr3:uid="{2DC3DEF6-12C5-4791-B6F4-23BEB4C46A7C}" name="Jenis Kelamin"/>
    <tableColumn id="5" xr3:uid="{0D7777C8-25BF-41C1-9D79-33C4910CBB06}" name="Tekanan Darah"/>
    <tableColumn id="6" xr3:uid="{6655F782-037E-460A-A462-47A9FA648B4B}" name="Kadar Gula"/>
    <tableColumn id="7" xr3:uid="{AC360BFA-9214-4954-BCD8-1C7BFBD9895B}" name="Kolesterol"/>
    <tableColumn id="8" xr3:uid="{C4ABA4E9-DFE6-49AC-AF2E-A16065BDC2A6}" name="Detak Jantung"/>
    <tableColumn id="9" xr3:uid="{8C9D80C7-73F6-4129-A912-49612AA125D4}" name="Diagnosa"/>
    <tableColumn id="4" xr3:uid="{9647028C-DE73-4D76-AC83-3B9B0C3F7EF4}" name="Euclidian Test" dataDxfId="1">
      <calculatedColumnFormula>SQRT(( $O$3 - B2 )^2 + ( $O$4 - C2 )^2 + ( $O$5 - D2 )^2 + ( $O$6 - E2 )^2 + ( $O$7 - F2 )^2 + ( $O$8 - G2 )^2)</calculatedColumnFormula>
    </tableColumn>
    <tableColumn id="11" xr3:uid="{2678FC52-31C0-4B96-A2A6-8D2B61F7898E}" name="ETS ID Pasien" dataDxfId="0">
      <calculatedColumnFormula>INDEX($A$2:$A$122, MATCH(K2, $I$2:$I$122,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9A8E-349D-40DF-9CEE-2705BF107D7B}">
  <dimension ref="A1:O122"/>
  <sheetViews>
    <sheetView tabSelected="1" zoomScale="40" zoomScaleNormal="40" workbookViewId="0">
      <selection activeCell="O9" sqref="O9"/>
    </sheetView>
  </sheetViews>
  <sheetFormatPr defaultRowHeight="14.5" x14ac:dyDescent="0.35"/>
  <cols>
    <col min="1" max="1" width="10.54296875" customWidth="1"/>
    <col min="3" max="3" width="14" customWidth="1"/>
    <col min="4" max="4" width="15.54296875" customWidth="1"/>
    <col min="5" max="5" width="12" customWidth="1"/>
    <col min="6" max="6" width="11.26953125" customWidth="1"/>
    <col min="7" max="7" width="14.81640625" customWidth="1"/>
    <col min="8" max="8" width="14.1796875" bestFit="1" customWidth="1"/>
    <col min="9" max="9" width="15.6328125" customWidth="1"/>
    <col min="10" max="12" width="14.81640625" customWidth="1"/>
    <col min="14" max="14" width="18" customWidth="1"/>
    <col min="15" max="15" width="15.81640625" customWidth="1"/>
  </cols>
  <sheetData>
    <row r="1" spans="1:1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18</v>
      </c>
      <c r="J1" t="s">
        <v>21</v>
      </c>
      <c r="K1" s="4" t="s">
        <v>19</v>
      </c>
      <c r="L1" s="4" t="s">
        <v>20</v>
      </c>
    </row>
    <row r="2" spans="1:15" x14ac:dyDescent="0.35">
      <c r="A2">
        <v>1</v>
      </c>
      <c r="B2">
        <v>45</v>
      </c>
      <c r="C2">
        <v>1</v>
      </c>
      <c r="D2">
        <v>107.5</v>
      </c>
      <c r="E2">
        <v>150</v>
      </c>
      <c r="F2">
        <v>200</v>
      </c>
      <c r="G2">
        <v>72</v>
      </c>
      <c r="H2" t="s">
        <v>1</v>
      </c>
      <c r="I2">
        <f t="shared" ref="I2:I33" si="0">SQRT(( $O$3 - B2 )^2 + ( $O$4 - C2 )^2 + ( $O$5 - D2 )^2 + ( $O$6 - E2 )^2 + ( $O$7 - F2 )^2 + ( $O$8 - G2 )^2)</f>
        <v>31.862987932709636</v>
      </c>
      <c r="J2">
        <f t="shared" ref="J2:J33" si="1">INDEX($A$2:$A$122, MATCH(K2, $I$2:$I$122, 0))</f>
        <v>61</v>
      </c>
      <c r="K2" s="6" cm="1">
        <f t="array" ref="K2:K122">_xlfn._xlws.SORT(I2:I122)</f>
        <v>0</v>
      </c>
      <c r="L2" s="6" t="str">
        <f>INDEX($H$2:$H$122, MATCH(K2, $I$2:$I$122, 0))</f>
        <v>Pre-Hipertensi</v>
      </c>
      <c r="N2" s="9" t="s">
        <v>17</v>
      </c>
      <c r="O2" s="9"/>
    </row>
    <row r="3" spans="1:15" x14ac:dyDescent="0.35">
      <c r="A3">
        <v>2</v>
      </c>
      <c r="B3">
        <v>50</v>
      </c>
      <c r="C3">
        <v>2</v>
      </c>
      <c r="D3">
        <v>115</v>
      </c>
      <c r="E3">
        <v>160</v>
      </c>
      <c r="F3">
        <v>210</v>
      </c>
      <c r="G3">
        <v>80</v>
      </c>
      <c r="H3" t="s">
        <v>2</v>
      </c>
      <c r="I3">
        <f t="shared" si="0"/>
        <v>15.165750888103101</v>
      </c>
      <c r="J3">
        <f t="shared" si="1"/>
        <v>37</v>
      </c>
      <c r="K3" s="7">
        <v>2</v>
      </c>
      <c r="L3" s="6" t="str">
        <f t="shared" ref="L3:L66" si="2">INDEX($H$2:$H$122, MATCH(K3, $I$2:$I$122, 0))</f>
        <v>Pre-Hipertensi</v>
      </c>
      <c r="N3" s="2" t="s">
        <v>4</v>
      </c>
      <c r="O3" s="10">
        <v>48</v>
      </c>
    </row>
    <row r="4" spans="1:15" x14ac:dyDescent="0.35">
      <c r="A4">
        <v>3</v>
      </c>
      <c r="B4">
        <v>35</v>
      </c>
      <c r="C4">
        <v>1</v>
      </c>
      <c r="D4">
        <v>100</v>
      </c>
      <c r="E4">
        <v>90</v>
      </c>
      <c r="F4">
        <v>180</v>
      </c>
      <c r="G4">
        <v>68</v>
      </c>
      <c r="H4" t="s">
        <v>0</v>
      </c>
      <c r="I4">
        <f t="shared" si="0"/>
        <v>93.225532983190817</v>
      </c>
      <c r="J4">
        <f t="shared" si="1"/>
        <v>109</v>
      </c>
      <c r="K4" s="6">
        <v>5.4772255750516612</v>
      </c>
      <c r="L4" s="6" t="str">
        <f t="shared" si="2"/>
        <v>Pre-Hipertensi</v>
      </c>
      <c r="N4" s="2" t="s">
        <v>5</v>
      </c>
      <c r="O4" s="10">
        <v>2</v>
      </c>
    </row>
    <row r="5" spans="1:15" x14ac:dyDescent="0.35">
      <c r="A5">
        <v>4</v>
      </c>
      <c r="B5">
        <v>60</v>
      </c>
      <c r="C5">
        <v>2</v>
      </c>
      <c r="D5">
        <v>122.5</v>
      </c>
      <c r="E5">
        <v>180</v>
      </c>
      <c r="F5">
        <v>230</v>
      </c>
      <c r="G5">
        <v>85</v>
      </c>
      <c r="H5" t="s">
        <v>1</v>
      </c>
      <c r="I5">
        <f t="shared" si="0"/>
        <v>19.653244007033546</v>
      </c>
      <c r="J5">
        <f t="shared" si="1"/>
        <v>74</v>
      </c>
      <c r="K5" s="7">
        <v>7.2801098892805181</v>
      </c>
      <c r="L5" s="6" t="str">
        <f t="shared" si="2"/>
        <v>Pre-Hipertensi</v>
      </c>
      <c r="N5" s="2" t="s">
        <v>6</v>
      </c>
      <c r="O5" s="10">
        <v>120</v>
      </c>
    </row>
    <row r="6" spans="1:15" x14ac:dyDescent="0.35">
      <c r="A6">
        <v>5</v>
      </c>
      <c r="B6">
        <v>40</v>
      </c>
      <c r="C6">
        <v>1</v>
      </c>
      <c r="D6">
        <v>110</v>
      </c>
      <c r="E6">
        <v>140</v>
      </c>
      <c r="F6">
        <v>190</v>
      </c>
      <c r="G6">
        <v>74</v>
      </c>
      <c r="H6" t="s">
        <v>2</v>
      </c>
      <c r="I6">
        <f t="shared" si="0"/>
        <v>44.609416046390926</v>
      </c>
      <c r="J6">
        <f t="shared" si="1"/>
        <v>7</v>
      </c>
      <c r="K6" s="6">
        <v>7.5663729752107782</v>
      </c>
      <c r="L6" s="6" t="str">
        <f t="shared" si="2"/>
        <v>Diabetes</v>
      </c>
      <c r="N6" s="2" t="s">
        <v>7</v>
      </c>
      <c r="O6" s="10">
        <v>170</v>
      </c>
    </row>
    <row r="7" spans="1:15" x14ac:dyDescent="0.35">
      <c r="A7">
        <v>6</v>
      </c>
      <c r="B7">
        <v>30</v>
      </c>
      <c r="C7">
        <v>2</v>
      </c>
      <c r="D7">
        <v>90</v>
      </c>
      <c r="E7">
        <v>85</v>
      </c>
      <c r="F7">
        <v>170</v>
      </c>
      <c r="G7">
        <v>65</v>
      </c>
      <c r="H7" t="s">
        <v>0</v>
      </c>
      <c r="I7">
        <f t="shared" si="0"/>
        <v>105.56988206870366</v>
      </c>
      <c r="J7">
        <f t="shared" si="1"/>
        <v>88</v>
      </c>
      <c r="K7" s="7">
        <v>7.810249675906654</v>
      </c>
      <c r="L7" s="6" t="str">
        <f t="shared" si="2"/>
        <v>Pre-Hipertensi</v>
      </c>
      <c r="N7" s="2" t="s">
        <v>8</v>
      </c>
      <c r="O7" s="10">
        <v>220</v>
      </c>
    </row>
    <row r="8" spans="1:15" x14ac:dyDescent="0.35">
      <c r="A8">
        <v>7</v>
      </c>
      <c r="B8">
        <v>55</v>
      </c>
      <c r="C8">
        <v>1</v>
      </c>
      <c r="D8">
        <v>117.5</v>
      </c>
      <c r="E8">
        <v>170</v>
      </c>
      <c r="F8">
        <v>220</v>
      </c>
      <c r="G8">
        <v>78</v>
      </c>
      <c r="H8" t="s">
        <v>1</v>
      </c>
      <c r="I8">
        <f t="shared" si="0"/>
        <v>7.5663729752107782</v>
      </c>
      <c r="J8">
        <f t="shared" si="1"/>
        <v>14</v>
      </c>
      <c r="K8" s="6">
        <v>8.2462112512353212</v>
      </c>
      <c r="L8" s="6" t="str">
        <f t="shared" si="2"/>
        <v>Pre-Hipertensi</v>
      </c>
      <c r="N8" s="2" t="s">
        <v>9</v>
      </c>
      <c r="O8" s="10">
        <v>79</v>
      </c>
    </row>
    <row r="9" spans="1:15" x14ac:dyDescent="0.35">
      <c r="A9">
        <v>8</v>
      </c>
      <c r="B9">
        <v>25</v>
      </c>
      <c r="C9">
        <v>2</v>
      </c>
      <c r="D9">
        <v>95</v>
      </c>
      <c r="E9">
        <v>100</v>
      </c>
      <c r="F9">
        <v>160</v>
      </c>
      <c r="G9">
        <v>70</v>
      </c>
      <c r="H9" t="s">
        <v>0</v>
      </c>
      <c r="I9">
        <f t="shared" si="0"/>
        <v>98.666103601996966</v>
      </c>
      <c r="J9">
        <f t="shared" si="1"/>
        <v>45</v>
      </c>
      <c r="K9" s="7">
        <v>8.6023252670426267</v>
      </c>
      <c r="L9" s="6" t="str">
        <f t="shared" si="2"/>
        <v>Pre-Hipertensi</v>
      </c>
      <c r="N9" s="2" t="s">
        <v>13</v>
      </c>
      <c r="O9" s="1" t="str" cm="1">
        <f t="array" ref="O9">INDEX($L$2:$L$4,MODE(MATCH($L$2:$L$4,$L$2:$L$4,0)))</f>
        <v>Pre-Hipertensi</v>
      </c>
    </row>
    <row r="10" spans="1:15" x14ac:dyDescent="0.35">
      <c r="A10">
        <v>9</v>
      </c>
      <c r="B10">
        <v>65</v>
      </c>
      <c r="C10">
        <v>1</v>
      </c>
      <c r="D10">
        <v>127.5</v>
      </c>
      <c r="E10">
        <v>190</v>
      </c>
      <c r="F10">
        <v>240</v>
      </c>
      <c r="G10">
        <v>88</v>
      </c>
      <c r="H10" t="s">
        <v>1</v>
      </c>
      <c r="I10">
        <f t="shared" si="0"/>
        <v>35.032128111206717</v>
      </c>
      <c r="J10">
        <f t="shared" si="1"/>
        <v>118</v>
      </c>
      <c r="K10" s="6">
        <v>9.1104335791442992</v>
      </c>
      <c r="L10" s="6" t="str">
        <f t="shared" si="2"/>
        <v>Diabetes</v>
      </c>
      <c r="N10" s="2" t="s">
        <v>14</v>
      </c>
      <c r="O10" s="1" t="str" cm="1">
        <f t="array" ref="O10">INDEX($L$2:$L$7,MODE(MATCH($L$2:$L$7,$L$2:$L$7,0)))</f>
        <v>Pre-Hipertensi</v>
      </c>
    </row>
    <row r="11" spans="1:15" x14ac:dyDescent="0.35">
      <c r="A11">
        <v>10</v>
      </c>
      <c r="B11">
        <v>50</v>
      </c>
      <c r="C11">
        <v>2</v>
      </c>
      <c r="D11">
        <v>112.5</v>
      </c>
      <c r="E11">
        <v>150</v>
      </c>
      <c r="F11">
        <v>210</v>
      </c>
      <c r="G11">
        <v>80</v>
      </c>
      <c r="H11" t="s">
        <v>2</v>
      </c>
      <c r="I11">
        <f t="shared" si="0"/>
        <v>23.690715480964268</v>
      </c>
      <c r="J11">
        <f t="shared" si="1"/>
        <v>24</v>
      </c>
      <c r="K11" s="7">
        <v>9.4868329805051381</v>
      </c>
      <c r="L11" s="6" t="str">
        <f t="shared" si="2"/>
        <v>Pre-Diabetes</v>
      </c>
      <c r="N11" s="2" t="s">
        <v>15</v>
      </c>
      <c r="O11" s="1" t="str" cm="1">
        <f t="array" ref="O11">INDEX($L$2:$L$8,MODE(MATCH($L$2:$L$8,$L$2:$L$8,0)))</f>
        <v>Pre-Hipertensi</v>
      </c>
    </row>
    <row r="12" spans="1:15" x14ac:dyDescent="0.35">
      <c r="A12">
        <v>11</v>
      </c>
      <c r="B12">
        <v>48</v>
      </c>
      <c r="C12">
        <v>1</v>
      </c>
      <c r="D12">
        <v>105</v>
      </c>
      <c r="E12">
        <v>145</v>
      </c>
      <c r="F12">
        <v>195</v>
      </c>
      <c r="G12">
        <v>75</v>
      </c>
      <c r="H12" t="s">
        <v>11</v>
      </c>
      <c r="I12">
        <f t="shared" si="0"/>
        <v>38.626415831655933</v>
      </c>
      <c r="J12">
        <f t="shared" si="1"/>
        <v>28</v>
      </c>
      <c r="K12" s="6">
        <v>9.5393920141694561</v>
      </c>
      <c r="L12" s="6" t="str">
        <f t="shared" si="2"/>
        <v>Diabetes</v>
      </c>
      <c r="N12" s="2" t="s">
        <v>16</v>
      </c>
      <c r="O12" s="1" t="str" cm="1">
        <f t="array" ref="O12">INDEX($L$2:$L$10,MODE(MATCH($L$2:$L$10,$L$2:$L$10,0)))</f>
        <v>Pre-Hipertensi</v>
      </c>
    </row>
    <row r="13" spans="1:15" x14ac:dyDescent="0.35">
      <c r="A13">
        <v>12</v>
      </c>
      <c r="B13">
        <v>52</v>
      </c>
      <c r="C13">
        <v>2</v>
      </c>
      <c r="D13">
        <v>118</v>
      </c>
      <c r="E13">
        <v>155</v>
      </c>
      <c r="F13">
        <v>205</v>
      </c>
      <c r="G13">
        <v>77</v>
      </c>
      <c r="H13" t="s">
        <v>12</v>
      </c>
      <c r="I13">
        <f t="shared" si="0"/>
        <v>21.77154105707724</v>
      </c>
      <c r="J13">
        <f t="shared" si="1"/>
        <v>60</v>
      </c>
      <c r="K13" s="7">
        <v>10.295630140987001</v>
      </c>
      <c r="L13" s="6" t="str">
        <f t="shared" si="2"/>
        <v>Pre-Diabetes</v>
      </c>
    </row>
    <row r="14" spans="1:15" x14ac:dyDescent="0.35">
      <c r="A14">
        <v>13</v>
      </c>
      <c r="B14">
        <v>38</v>
      </c>
      <c r="C14">
        <v>1</v>
      </c>
      <c r="D14">
        <v>102</v>
      </c>
      <c r="E14">
        <v>110</v>
      </c>
      <c r="F14">
        <v>185</v>
      </c>
      <c r="G14">
        <v>72</v>
      </c>
      <c r="H14" t="s">
        <v>11</v>
      </c>
      <c r="I14">
        <f t="shared" si="0"/>
        <v>72.794230540613583</v>
      </c>
      <c r="J14">
        <f t="shared" si="1"/>
        <v>53</v>
      </c>
      <c r="K14" s="6">
        <v>10.392304845413264</v>
      </c>
      <c r="L14" s="6" t="str">
        <f t="shared" si="2"/>
        <v>Diabetes</v>
      </c>
    </row>
    <row r="15" spans="1:15" x14ac:dyDescent="0.35">
      <c r="A15">
        <v>14</v>
      </c>
      <c r="B15">
        <v>45</v>
      </c>
      <c r="C15">
        <v>2</v>
      </c>
      <c r="D15">
        <v>120</v>
      </c>
      <c r="E15">
        <v>165</v>
      </c>
      <c r="F15">
        <v>215</v>
      </c>
      <c r="G15">
        <v>82</v>
      </c>
      <c r="H15" t="s">
        <v>12</v>
      </c>
      <c r="I15">
        <f t="shared" si="0"/>
        <v>8.2462112512353212</v>
      </c>
      <c r="J15">
        <f t="shared" si="1"/>
        <v>53</v>
      </c>
      <c r="K15" s="7">
        <v>10.392304845413264</v>
      </c>
      <c r="L15" s="6" t="str">
        <f t="shared" si="2"/>
        <v>Diabetes</v>
      </c>
    </row>
    <row r="16" spans="1:15" x14ac:dyDescent="0.35">
      <c r="A16">
        <v>15</v>
      </c>
      <c r="B16">
        <v>42</v>
      </c>
      <c r="C16">
        <v>1</v>
      </c>
      <c r="D16">
        <v>108</v>
      </c>
      <c r="E16">
        <v>135</v>
      </c>
      <c r="F16">
        <v>190</v>
      </c>
      <c r="G16">
        <v>73</v>
      </c>
      <c r="H16" t="s">
        <v>0</v>
      </c>
      <c r="I16">
        <f t="shared" si="0"/>
        <v>48.394214530251446</v>
      </c>
      <c r="J16">
        <f t="shared" si="1"/>
        <v>72</v>
      </c>
      <c r="K16" s="6">
        <v>10.440306508910551</v>
      </c>
      <c r="L16" s="6" t="str">
        <f t="shared" si="2"/>
        <v>Pre-Diabetes</v>
      </c>
    </row>
    <row r="17" spans="1:12" x14ac:dyDescent="0.35">
      <c r="A17">
        <v>16</v>
      </c>
      <c r="B17">
        <v>28</v>
      </c>
      <c r="C17">
        <v>2</v>
      </c>
      <c r="D17">
        <v>97</v>
      </c>
      <c r="E17">
        <v>105</v>
      </c>
      <c r="F17">
        <v>175</v>
      </c>
      <c r="G17">
        <v>69</v>
      </c>
      <c r="H17" t="s">
        <v>0</v>
      </c>
      <c r="I17">
        <f t="shared" si="0"/>
        <v>85.31705573916625</v>
      </c>
      <c r="J17">
        <f t="shared" si="1"/>
        <v>35</v>
      </c>
      <c r="K17" s="7">
        <v>10.535653752852738</v>
      </c>
      <c r="L17" s="6" t="str">
        <f t="shared" si="2"/>
        <v>Pre-Diabetes</v>
      </c>
    </row>
    <row r="18" spans="1:12" x14ac:dyDescent="0.35">
      <c r="A18">
        <v>17</v>
      </c>
      <c r="B18">
        <v>34</v>
      </c>
      <c r="C18">
        <v>1</v>
      </c>
      <c r="D18">
        <v>103</v>
      </c>
      <c r="E18">
        <v>115</v>
      </c>
      <c r="F18">
        <v>185</v>
      </c>
      <c r="G18">
        <v>71</v>
      </c>
      <c r="H18" t="s">
        <v>11</v>
      </c>
      <c r="I18">
        <f t="shared" si="0"/>
        <v>69.282032302755098</v>
      </c>
      <c r="J18">
        <f t="shared" si="1"/>
        <v>22</v>
      </c>
      <c r="K18" s="6">
        <v>12.041594578792296</v>
      </c>
      <c r="L18" s="6" t="str">
        <f t="shared" si="2"/>
        <v>Pre-Hipertensi</v>
      </c>
    </row>
    <row r="19" spans="1:12" x14ac:dyDescent="0.35">
      <c r="A19">
        <v>18</v>
      </c>
      <c r="B19">
        <v>57</v>
      </c>
      <c r="C19">
        <v>2</v>
      </c>
      <c r="D19">
        <v>119</v>
      </c>
      <c r="E19">
        <v>175</v>
      </c>
      <c r="F19">
        <v>225</v>
      </c>
      <c r="G19">
        <v>84</v>
      </c>
      <c r="H19" t="s">
        <v>12</v>
      </c>
      <c r="I19">
        <f t="shared" si="0"/>
        <v>12.529964086141668</v>
      </c>
      <c r="J19">
        <f t="shared" si="1"/>
        <v>100</v>
      </c>
      <c r="K19" s="7">
        <v>12.489995996796797</v>
      </c>
      <c r="L19" s="6" t="str">
        <f t="shared" si="2"/>
        <v>Diabetes</v>
      </c>
    </row>
    <row r="20" spans="1:12" x14ac:dyDescent="0.35">
      <c r="A20">
        <v>19</v>
      </c>
      <c r="B20">
        <v>49</v>
      </c>
      <c r="C20">
        <v>1</v>
      </c>
      <c r="D20">
        <v>112</v>
      </c>
      <c r="E20">
        <v>150</v>
      </c>
      <c r="F20">
        <v>205</v>
      </c>
      <c r="G20">
        <v>76</v>
      </c>
      <c r="H20" t="s">
        <v>2</v>
      </c>
      <c r="I20">
        <f t="shared" si="0"/>
        <v>26.457513110645905</v>
      </c>
      <c r="J20">
        <f t="shared" si="1"/>
        <v>18</v>
      </c>
      <c r="K20" s="6">
        <v>12.529964086141668</v>
      </c>
      <c r="L20" s="6" t="str">
        <f t="shared" si="2"/>
        <v>Pre-Hipertensi</v>
      </c>
    </row>
    <row r="21" spans="1:12" x14ac:dyDescent="0.35">
      <c r="A21">
        <v>20</v>
      </c>
      <c r="B21">
        <v>53</v>
      </c>
      <c r="C21">
        <v>2</v>
      </c>
      <c r="D21">
        <v>123</v>
      </c>
      <c r="E21">
        <v>185</v>
      </c>
      <c r="F21">
        <v>235</v>
      </c>
      <c r="G21">
        <v>86</v>
      </c>
      <c r="H21" t="s">
        <v>1</v>
      </c>
      <c r="I21">
        <f t="shared" si="0"/>
        <v>23.086792761230392</v>
      </c>
      <c r="J21">
        <f t="shared" si="1"/>
        <v>18</v>
      </c>
      <c r="K21" s="7">
        <v>12.529964086141668</v>
      </c>
      <c r="L21" s="6" t="str">
        <f t="shared" si="2"/>
        <v>Pre-Hipertensi</v>
      </c>
    </row>
    <row r="22" spans="1:12" x14ac:dyDescent="0.35">
      <c r="A22">
        <v>21</v>
      </c>
      <c r="B22">
        <v>41</v>
      </c>
      <c r="C22">
        <v>1</v>
      </c>
      <c r="D22">
        <v>109</v>
      </c>
      <c r="E22">
        <v>140</v>
      </c>
      <c r="F22">
        <v>195</v>
      </c>
      <c r="G22">
        <v>74</v>
      </c>
      <c r="H22" t="s">
        <v>0</v>
      </c>
      <c r="I22">
        <f t="shared" si="0"/>
        <v>41.484937025383083</v>
      </c>
      <c r="J22">
        <f t="shared" si="1"/>
        <v>94</v>
      </c>
      <c r="K22" s="6">
        <v>12.649110640673518</v>
      </c>
      <c r="L22" s="6" t="str">
        <f t="shared" si="2"/>
        <v>Pre-Diabetes</v>
      </c>
    </row>
    <row r="23" spans="1:12" x14ac:dyDescent="0.35">
      <c r="A23">
        <v>22</v>
      </c>
      <c r="B23">
        <v>46</v>
      </c>
      <c r="C23">
        <v>2</v>
      </c>
      <c r="D23">
        <v>116</v>
      </c>
      <c r="E23">
        <v>165</v>
      </c>
      <c r="F23">
        <v>210</v>
      </c>
      <c r="G23">
        <v>79</v>
      </c>
      <c r="H23" t="s">
        <v>12</v>
      </c>
      <c r="I23">
        <f t="shared" si="0"/>
        <v>12.041594578792296</v>
      </c>
      <c r="J23">
        <f t="shared" si="1"/>
        <v>79</v>
      </c>
      <c r="K23" s="7">
        <v>12.68857754044952</v>
      </c>
      <c r="L23" s="6" t="str">
        <f t="shared" si="2"/>
        <v>Hipertensi</v>
      </c>
    </row>
    <row r="24" spans="1:12" x14ac:dyDescent="0.35">
      <c r="A24">
        <v>23</v>
      </c>
      <c r="B24">
        <v>29</v>
      </c>
      <c r="C24">
        <v>1</v>
      </c>
      <c r="D24">
        <v>96</v>
      </c>
      <c r="E24">
        <v>100</v>
      </c>
      <c r="F24">
        <v>170</v>
      </c>
      <c r="G24">
        <v>68</v>
      </c>
      <c r="H24" t="s">
        <v>0</v>
      </c>
      <c r="I24">
        <f t="shared" si="0"/>
        <v>91.972822072610128</v>
      </c>
      <c r="J24">
        <f t="shared" si="1"/>
        <v>115</v>
      </c>
      <c r="K24" s="6">
        <v>13.19090595827292</v>
      </c>
      <c r="L24" s="6" t="str">
        <f t="shared" si="2"/>
        <v>Pre-Hipertensi</v>
      </c>
    </row>
    <row r="25" spans="1:12" x14ac:dyDescent="0.35">
      <c r="A25">
        <v>24</v>
      </c>
      <c r="B25">
        <v>55</v>
      </c>
      <c r="C25">
        <v>2</v>
      </c>
      <c r="D25">
        <v>120</v>
      </c>
      <c r="E25">
        <v>175</v>
      </c>
      <c r="F25">
        <v>220</v>
      </c>
      <c r="G25">
        <v>83</v>
      </c>
      <c r="H25" t="s">
        <v>11</v>
      </c>
      <c r="I25">
        <f t="shared" si="0"/>
        <v>9.4868329805051381</v>
      </c>
      <c r="J25">
        <f t="shared" si="1"/>
        <v>70</v>
      </c>
      <c r="K25" s="7">
        <v>14.387494569938159</v>
      </c>
      <c r="L25" s="6" t="str">
        <f t="shared" si="2"/>
        <v>Pre-Hipertensi</v>
      </c>
    </row>
    <row r="26" spans="1:12" x14ac:dyDescent="0.35">
      <c r="A26">
        <v>25</v>
      </c>
      <c r="B26">
        <v>60</v>
      </c>
      <c r="C26">
        <v>1</v>
      </c>
      <c r="D26">
        <v>126</v>
      </c>
      <c r="E26">
        <v>195</v>
      </c>
      <c r="F26">
        <v>245</v>
      </c>
      <c r="G26">
        <v>89</v>
      </c>
      <c r="H26" t="s">
        <v>1</v>
      </c>
      <c r="I26">
        <f t="shared" si="0"/>
        <v>39.1279950930277</v>
      </c>
      <c r="J26">
        <f t="shared" si="1"/>
        <v>121</v>
      </c>
      <c r="K26" s="6">
        <v>14.594519519326424</v>
      </c>
      <c r="L26" s="6" t="str">
        <f t="shared" si="2"/>
        <v>Pre-Diabetes</v>
      </c>
    </row>
    <row r="27" spans="1:12" x14ac:dyDescent="0.35">
      <c r="A27">
        <v>26</v>
      </c>
      <c r="B27">
        <v>47</v>
      </c>
      <c r="C27">
        <v>1</v>
      </c>
      <c r="D27">
        <v>108</v>
      </c>
      <c r="E27">
        <v>145</v>
      </c>
      <c r="F27">
        <v>198</v>
      </c>
      <c r="G27">
        <v>73</v>
      </c>
      <c r="H27" t="s">
        <v>11</v>
      </c>
      <c r="I27">
        <f t="shared" si="0"/>
        <v>35.930488446443363</v>
      </c>
      <c r="J27">
        <f t="shared" si="1"/>
        <v>112</v>
      </c>
      <c r="K27" s="7">
        <v>14.696938456699069</v>
      </c>
      <c r="L27" s="6" t="str">
        <f t="shared" si="2"/>
        <v>Diabetes</v>
      </c>
    </row>
    <row r="28" spans="1:12" x14ac:dyDescent="0.35">
      <c r="A28">
        <v>27</v>
      </c>
      <c r="B28">
        <v>39</v>
      </c>
      <c r="C28">
        <v>2</v>
      </c>
      <c r="D28">
        <v>105</v>
      </c>
      <c r="E28">
        <v>115</v>
      </c>
      <c r="F28">
        <v>185</v>
      </c>
      <c r="G28">
        <v>70</v>
      </c>
      <c r="H28" t="s">
        <v>0</v>
      </c>
      <c r="I28">
        <f t="shared" si="0"/>
        <v>68.095521144932874</v>
      </c>
      <c r="J28">
        <f t="shared" si="1"/>
        <v>84</v>
      </c>
      <c r="K28" s="6">
        <v>14.832396974191326</v>
      </c>
      <c r="L28" s="6" t="str">
        <f t="shared" si="2"/>
        <v>Pre-Diabetes</v>
      </c>
    </row>
    <row r="29" spans="1:12" x14ac:dyDescent="0.35">
      <c r="A29">
        <v>28</v>
      </c>
      <c r="B29">
        <v>56</v>
      </c>
      <c r="C29">
        <v>1</v>
      </c>
      <c r="D29">
        <v>121</v>
      </c>
      <c r="E29">
        <v>170</v>
      </c>
      <c r="F29">
        <v>220</v>
      </c>
      <c r="G29">
        <v>84</v>
      </c>
      <c r="H29" t="s">
        <v>1</v>
      </c>
      <c r="I29">
        <f t="shared" si="0"/>
        <v>9.5393920141694561</v>
      </c>
      <c r="J29">
        <f t="shared" si="1"/>
        <v>105</v>
      </c>
      <c r="K29" s="7">
        <v>15.033296378372908</v>
      </c>
      <c r="L29" s="6" t="str">
        <f t="shared" si="2"/>
        <v>Pre-Diabetes</v>
      </c>
    </row>
    <row r="30" spans="1:12" x14ac:dyDescent="0.35">
      <c r="A30">
        <v>29</v>
      </c>
      <c r="B30">
        <v>31</v>
      </c>
      <c r="C30">
        <v>2</v>
      </c>
      <c r="D30">
        <v>92</v>
      </c>
      <c r="E30">
        <v>100</v>
      </c>
      <c r="F30">
        <v>165</v>
      </c>
      <c r="G30">
        <v>67</v>
      </c>
      <c r="H30" t="s">
        <v>0</v>
      </c>
      <c r="I30">
        <f t="shared" si="0"/>
        <v>95.613806534412177</v>
      </c>
      <c r="J30">
        <f t="shared" si="1"/>
        <v>2</v>
      </c>
      <c r="K30" s="6">
        <v>15.165750888103101</v>
      </c>
      <c r="L30" s="6" t="str">
        <f t="shared" si="2"/>
        <v>Hipertensi</v>
      </c>
    </row>
    <row r="31" spans="1:12" x14ac:dyDescent="0.35">
      <c r="A31">
        <v>30</v>
      </c>
      <c r="B31">
        <v>59</v>
      </c>
      <c r="C31">
        <v>1</v>
      </c>
      <c r="D31">
        <v>118</v>
      </c>
      <c r="E31">
        <v>160</v>
      </c>
      <c r="F31">
        <v>210</v>
      </c>
      <c r="G31">
        <v>81</v>
      </c>
      <c r="H31" t="s">
        <v>12</v>
      </c>
      <c r="I31">
        <f t="shared" si="0"/>
        <v>18.165902124584949</v>
      </c>
      <c r="J31">
        <f t="shared" si="1"/>
        <v>47</v>
      </c>
      <c r="K31" s="7">
        <v>15.811388300841896</v>
      </c>
      <c r="L31" s="6" t="str">
        <f t="shared" si="2"/>
        <v>Pre-Diabetes</v>
      </c>
    </row>
    <row r="32" spans="1:12" x14ac:dyDescent="0.35">
      <c r="A32">
        <v>31</v>
      </c>
      <c r="B32">
        <v>43</v>
      </c>
      <c r="C32">
        <v>2</v>
      </c>
      <c r="D32">
        <v>111</v>
      </c>
      <c r="E32">
        <v>155</v>
      </c>
      <c r="F32">
        <v>200</v>
      </c>
      <c r="G32">
        <v>76</v>
      </c>
      <c r="H32" t="s">
        <v>11</v>
      </c>
      <c r="I32">
        <f t="shared" si="0"/>
        <v>27.202941017470888</v>
      </c>
      <c r="J32">
        <f t="shared" si="1"/>
        <v>30</v>
      </c>
      <c r="K32" s="6">
        <v>18.165902124584949</v>
      </c>
      <c r="L32" s="6" t="str">
        <f t="shared" si="2"/>
        <v>Pre-Hipertensi</v>
      </c>
    </row>
    <row r="33" spans="1:12" x14ac:dyDescent="0.35">
      <c r="A33">
        <v>32</v>
      </c>
      <c r="B33">
        <v>37</v>
      </c>
      <c r="C33">
        <v>1</v>
      </c>
      <c r="D33">
        <v>113</v>
      </c>
      <c r="E33">
        <v>140</v>
      </c>
      <c r="F33">
        <v>195</v>
      </c>
      <c r="G33">
        <v>75</v>
      </c>
      <c r="H33" t="s">
        <v>0</v>
      </c>
      <c r="I33">
        <f t="shared" si="0"/>
        <v>41.376321731154405</v>
      </c>
      <c r="J33">
        <f t="shared" si="1"/>
        <v>55</v>
      </c>
      <c r="K33" s="7">
        <v>18.303005217723125</v>
      </c>
      <c r="L33" s="6" t="str">
        <f t="shared" si="2"/>
        <v>Pre-Hipertensi</v>
      </c>
    </row>
    <row r="34" spans="1:12" x14ac:dyDescent="0.35">
      <c r="A34">
        <v>33</v>
      </c>
      <c r="B34">
        <v>62</v>
      </c>
      <c r="C34">
        <v>2</v>
      </c>
      <c r="D34">
        <v>125</v>
      </c>
      <c r="E34">
        <v>190</v>
      </c>
      <c r="F34">
        <v>230</v>
      </c>
      <c r="G34">
        <v>86</v>
      </c>
      <c r="H34" t="s">
        <v>1</v>
      </c>
      <c r="I34">
        <f t="shared" ref="I34:I65" si="3">SQRT(( $O$3 - B34 )^2 + ( $O$4 - C34 )^2 + ( $O$5 - D34 )^2 + ( $O$6 - E34 )^2 + ( $O$7 - F34 )^2 + ( $O$8 - G34 )^2)</f>
        <v>27.748873851023216</v>
      </c>
      <c r="J34">
        <f t="shared" ref="J34:J65" si="4">INDEX($A$2:$A$122, MATCH(K34, $I$2:$I$122, 0))</f>
        <v>39</v>
      </c>
      <c r="K34" s="6">
        <v>18.734993995195193</v>
      </c>
      <c r="L34" s="6" t="str">
        <f t="shared" si="2"/>
        <v>Hipertensi</v>
      </c>
    </row>
    <row r="35" spans="1:12" x14ac:dyDescent="0.35">
      <c r="A35">
        <v>34</v>
      </c>
      <c r="B35">
        <v>48</v>
      </c>
      <c r="C35">
        <v>1</v>
      </c>
      <c r="D35">
        <v>106</v>
      </c>
      <c r="E35">
        <v>130</v>
      </c>
      <c r="F35">
        <v>175</v>
      </c>
      <c r="G35">
        <v>74</v>
      </c>
      <c r="H35" t="s">
        <v>12</v>
      </c>
      <c r="I35">
        <f t="shared" si="3"/>
        <v>62.024188829842828</v>
      </c>
      <c r="J35">
        <f t="shared" si="4"/>
        <v>63</v>
      </c>
      <c r="K35" s="7">
        <v>18.973665961010276</v>
      </c>
      <c r="L35" s="6" t="str">
        <f t="shared" si="2"/>
        <v>Hipertensi</v>
      </c>
    </row>
    <row r="36" spans="1:12" x14ac:dyDescent="0.35">
      <c r="A36">
        <v>35</v>
      </c>
      <c r="B36">
        <v>54</v>
      </c>
      <c r="C36">
        <v>2</v>
      </c>
      <c r="D36">
        <v>117</v>
      </c>
      <c r="E36">
        <v>165</v>
      </c>
      <c r="F36">
        <v>215</v>
      </c>
      <c r="G36">
        <v>83</v>
      </c>
      <c r="H36" t="s">
        <v>11</v>
      </c>
      <c r="I36">
        <f t="shared" si="3"/>
        <v>10.535653752852738</v>
      </c>
      <c r="J36">
        <f t="shared" si="4"/>
        <v>4</v>
      </c>
      <c r="K36" s="6">
        <v>19.653244007033546</v>
      </c>
      <c r="L36" s="6" t="str">
        <f t="shared" si="2"/>
        <v>Diabetes</v>
      </c>
    </row>
    <row r="37" spans="1:12" x14ac:dyDescent="0.35">
      <c r="A37">
        <v>36</v>
      </c>
      <c r="B37">
        <v>41</v>
      </c>
      <c r="C37">
        <v>1</v>
      </c>
      <c r="D37">
        <v>109</v>
      </c>
      <c r="E37">
        <v>150</v>
      </c>
      <c r="F37">
        <v>200</v>
      </c>
      <c r="G37">
        <v>77</v>
      </c>
      <c r="H37" t="s">
        <v>0</v>
      </c>
      <c r="I37">
        <f t="shared" si="3"/>
        <v>31.22498999199199</v>
      </c>
      <c r="J37">
        <f t="shared" si="4"/>
        <v>103</v>
      </c>
      <c r="K37" s="7">
        <v>21.400934559032695</v>
      </c>
      <c r="L37" s="6" t="str">
        <f t="shared" si="2"/>
        <v>Diabetes</v>
      </c>
    </row>
    <row r="38" spans="1:12" x14ac:dyDescent="0.35">
      <c r="A38">
        <v>37</v>
      </c>
      <c r="B38">
        <v>46</v>
      </c>
      <c r="C38">
        <v>2</v>
      </c>
      <c r="D38">
        <v>120</v>
      </c>
      <c r="E38">
        <v>170</v>
      </c>
      <c r="F38">
        <v>220</v>
      </c>
      <c r="G38">
        <v>79</v>
      </c>
      <c r="H38" t="s">
        <v>12</v>
      </c>
      <c r="I38">
        <f t="shared" si="3"/>
        <v>2</v>
      </c>
      <c r="J38">
        <f t="shared" si="4"/>
        <v>12</v>
      </c>
      <c r="K38" s="6">
        <v>21.77154105707724</v>
      </c>
      <c r="L38" s="6" t="str">
        <f t="shared" si="2"/>
        <v>Pre-Hipertensi</v>
      </c>
    </row>
    <row r="39" spans="1:12" x14ac:dyDescent="0.35">
      <c r="A39">
        <v>38</v>
      </c>
      <c r="B39">
        <v>32</v>
      </c>
      <c r="C39">
        <v>1</v>
      </c>
      <c r="D39">
        <v>98</v>
      </c>
      <c r="E39">
        <v>105</v>
      </c>
      <c r="F39">
        <v>170</v>
      </c>
      <c r="G39">
        <v>69</v>
      </c>
      <c r="H39" t="s">
        <v>0</v>
      </c>
      <c r="I39">
        <f t="shared" si="3"/>
        <v>86.982756911930537</v>
      </c>
      <c r="J39">
        <f t="shared" si="4"/>
        <v>82</v>
      </c>
      <c r="K39" s="7">
        <v>22.338307903688676</v>
      </c>
      <c r="L39" s="6" t="str">
        <f t="shared" si="2"/>
        <v>Diabetes</v>
      </c>
    </row>
    <row r="40" spans="1:12" x14ac:dyDescent="0.35">
      <c r="A40">
        <v>39</v>
      </c>
      <c r="B40">
        <v>51</v>
      </c>
      <c r="C40">
        <v>2</v>
      </c>
      <c r="D40">
        <v>116</v>
      </c>
      <c r="E40">
        <v>155</v>
      </c>
      <c r="F40">
        <v>210</v>
      </c>
      <c r="G40">
        <v>80</v>
      </c>
      <c r="H40" t="s">
        <v>2</v>
      </c>
      <c r="I40">
        <f t="shared" si="3"/>
        <v>18.734993995195193</v>
      </c>
      <c r="J40">
        <f t="shared" si="4"/>
        <v>20</v>
      </c>
      <c r="K40" s="6">
        <v>23.086792761230392</v>
      </c>
      <c r="L40" s="6" t="str">
        <f t="shared" si="2"/>
        <v>Diabetes</v>
      </c>
    </row>
    <row r="41" spans="1:12" x14ac:dyDescent="0.35">
      <c r="A41">
        <v>40</v>
      </c>
      <c r="B41">
        <v>60</v>
      </c>
      <c r="C41">
        <v>1</v>
      </c>
      <c r="D41">
        <v>126</v>
      </c>
      <c r="E41">
        <v>200</v>
      </c>
      <c r="F41">
        <v>245</v>
      </c>
      <c r="G41">
        <v>89</v>
      </c>
      <c r="H41" t="s">
        <v>1</v>
      </c>
      <c r="I41">
        <f t="shared" si="3"/>
        <v>42.497058721751557</v>
      </c>
      <c r="J41">
        <f t="shared" si="4"/>
        <v>10</v>
      </c>
      <c r="K41" s="7">
        <v>23.690715480964268</v>
      </c>
      <c r="L41" s="6" t="str">
        <f t="shared" si="2"/>
        <v>Hipertensi</v>
      </c>
    </row>
    <row r="42" spans="1:12" x14ac:dyDescent="0.35">
      <c r="A42">
        <v>41</v>
      </c>
      <c r="B42">
        <v>35</v>
      </c>
      <c r="C42">
        <v>2</v>
      </c>
      <c r="D42">
        <v>101</v>
      </c>
      <c r="E42">
        <v>110</v>
      </c>
      <c r="F42">
        <v>180</v>
      </c>
      <c r="G42">
        <v>71</v>
      </c>
      <c r="H42" t="s">
        <v>0</v>
      </c>
      <c r="I42">
        <f t="shared" si="3"/>
        <v>76.118328935940255</v>
      </c>
      <c r="J42">
        <f t="shared" si="4"/>
        <v>77</v>
      </c>
      <c r="K42" s="6">
        <v>23.748684174075834</v>
      </c>
      <c r="L42" s="6" t="str">
        <f t="shared" si="2"/>
        <v>Pre-Diabetes</v>
      </c>
    </row>
    <row r="43" spans="1:12" x14ac:dyDescent="0.35">
      <c r="A43">
        <v>42</v>
      </c>
      <c r="B43">
        <v>58</v>
      </c>
      <c r="C43">
        <v>1</v>
      </c>
      <c r="D43">
        <v>122</v>
      </c>
      <c r="E43">
        <v>185</v>
      </c>
      <c r="F43">
        <v>235</v>
      </c>
      <c r="G43">
        <v>87</v>
      </c>
      <c r="H43" t="s">
        <v>1</v>
      </c>
      <c r="I43">
        <f t="shared" si="3"/>
        <v>24.879710609249457</v>
      </c>
      <c r="J43">
        <f t="shared" si="4"/>
        <v>56</v>
      </c>
      <c r="K43" s="7">
        <v>24.494897427831781</v>
      </c>
      <c r="L43" s="6" t="str">
        <f t="shared" si="2"/>
        <v>Pre-Diabetes</v>
      </c>
    </row>
    <row r="44" spans="1:12" x14ac:dyDescent="0.35">
      <c r="A44">
        <v>43</v>
      </c>
      <c r="B44">
        <v>44</v>
      </c>
      <c r="C44">
        <v>2</v>
      </c>
      <c r="D44">
        <v>109</v>
      </c>
      <c r="E44">
        <v>140</v>
      </c>
      <c r="F44">
        <v>195</v>
      </c>
      <c r="G44">
        <v>76</v>
      </c>
      <c r="H44" t="s">
        <v>11</v>
      </c>
      <c r="I44">
        <f t="shared" si="3"/>
        <v>40.877866871939389</v>
      </c>
      <c r="J44">
        <f t="shared" si="4"/>
        <v>42</v>
      </c>
      <c r="K44" s="6">
        <v>24.879710609249457</v>
      </c>
      <c r="L44" s="6" t="str">
        <f t="shared" si="2"/>
        <v>Diabetes</v>
      </c>
    </row>
    <row r="45" spans="1:12" x14ac:dyDescent="0.35">
      <c r="A45">
        <v>44</v>
      </c>
      <c r="B45">
        <v>38</v>
      </c>
      <c r="C45">
        <v>1</v>
      </c>
      <c r="D45">
        <v>103</v>
      </c>
      <c r="E45">
        <v>125</v>
      </c>
      <c r="F45">
        <v>180</v>
      </c>
      <c r="G45">
        <v>72</v>
      </c>
      <c r="H45" t="s">
        <v>0</v>
      </c>
      <c r="I45">
        <f t="shared" si="3"/>
        <v>63.749509802036911</v>
      </c>
      <c r="J45">
        <f t="shared" si="4"/>
        <v>49</v>
      </c>
      <c r="K45" s="7">
        <v>25.179356624028344</v>
      </c>
      <c r="L45" s="6" t="str">
        <f t="shared" si="2"/>
        <v>Hipertensi</v>
      </c>
    </row>
    <row r="46" spans="1:12" x14ac:dyDescent="0.35">
      <c r="A46">
        <v>45</v>
      </c>
      <c r="B46">
        <v>55</v>
      </c>
      <c r="C46">
        <v>2</v>
      </c>
      <c r="D46">
        <v>120</v>
      </c>
      <c r="E46">
        <v>170</v>
      </c>
      <c r="F46">
        <v>220</v>
      </c>
      <c r="G46">
        <v>84</v>
      </c>
      <c r="H46" t="s">
        <v>12</v>
      </c>
      <c r="I46">
        <f t="shared" si="3"/>
        <v>8.6023252670426267</v>
      </c>
      <c r="J46">
        <f t="shared" si="4"/>
        <v>65</v>
      </c>
      <c r="K46" s="6">
        <v>25.238858928247925</v>
      </c>
      <c r="L46" s="6" t="str">
        <f t="shared" si="2"/>
        <v>Hipertensi</v>
      </c>
    </row>
    <row r="47" spans="1:12" x14ac:dyDescent="0.35">
      <c r="A47">
        <v>46</v>
      </c>
      <c r="B47">
        <v>42</v>
      </c>
      <c r="C47">
        <v>1</v>
      </c>
      <c r="D47">
        <v>110</v>
      </c>
      <c r="E47">
        <v>145</v>
      </c>
      <c r="F47">
        <v>190</v>
      </c>
      <c r="G47">
        <v>73</v>
      </c>
      <c r="H47" t="s">
        <v>0</v>
      </c>
      <c r="I47">
        <f t="shared" si="3"/>
        <v>41.206795556073033</v>
      </c>
      <c r="J47">
        <f t="shared" si="4"/>
        <v>119</v>
      </c>
      <c r="K47" s="7">
        <v>26.210684844162312</v>
      </c>
      <c r="L47" s="6" t="str">
        <f t="shared" si="2"/>
        <v>Pre-Hipertensi</v>
      </c>
    </row>
    <row r="48" spans="1:12" x14ac:dyDescent="0.35">
      <c r="A48">
        <v>47</v>
      </c>
      <c r="B48">
        <v>53</v>
      </c>
      <c r="C48">
        <v>2</v>
      </c>
      <c r="D48">
        <v>115</v>
      </c>
      <c r="E48">
        <v>160</v>
      </c>
      <c r="F48">
        <v>210</v>
      </c>
      <c r="G48">
        <v>79</v>
      </c>
      <c r="H48" t="s">
        <v>11</v>
      </c>
      <c r="I48">
        <f t="shared" si="3"/>
        <v>15.811388300841896</v>
      </c>
      <c r="J48">
        <f t="shared" si="4"/>
        <v>19</v>
      </c>
      <c r="K48" s="6">
        <v>26.457513110645905</v>
      </c>
      <c r="L48" s="6" t="str">
        <f t="shared" si="2"/>
        <v>Hipertensi</v>
      </c>
    </row>
    <row r="49" spans="1:12" x14ac:dyDescent="0.35">
      <c r="A49">
        <v>48</v>
      </c>
      <c r="B49">
        <v>36</v>
      </c>
      <c r="C49">
        <v>1</v>
      </c>
      <c r="D49">
        <v>104</v>
      </c>
      <c r="E49">
        <v>135</v>
      </c>
      <c r="F49">
        <v>175</v>
      </c>
      <c r="G49">
        <v>71</v>
      </c>
      <c r="H49" t="s">
        <v>0</v>
      </c>
      <c r="I49">
        <f t="shared" si="3"/>
        <v>60.95079983068311</v>
      </c>
      <c r="J49">
        <f t="shared" si="4"/>
        <v>107</v>
      </c>
      <c r="K49" s="7">
        <v>26.944387170614959</v>
      </c>
      <c r="L49" s="6" t="str">
        <f t="shared" si="2"/>
        <v>Pre-Hipertensi</v>
      </c>
    </row>
    <row r="50" spans="1:12" x14ac:dyDescent="0.35">
      <c r="A50">
        <v>49</v>
      </c>
      <c r="B50">
        <v>49</v>
      </c>
      <c r="C50">
        <v>2</v>
      </c>
      <c r="D50">
        <v>118</v>
      </c>
      <c r="E50">
        <v>150</v>
      </c>
      <c r="F50">
        <v>205</v>
      </c>
      <c r="G50">
        <v>77</v>
      </c>
      <c r="H50" t="s">
        <v>2</v>
      </c>
      <c r="I50">
        <f t="shared" si="3"/>
        <v>25.179356624028344</v>
      </c>
      <c r="J50">
        <f t="shared" si="4"/>
        <v>31</v>
      </c>
      <c r="K50" s="6">
        <v>27.202941017470888</v>
      </c>
      <c r="L50" s="6" t="str">
        <f t="shared" si="2"/>
        <v>Pre-Diabetes</v>
      </c>
    </row>
    <row r="51" spans="1:12" x14ac:dyDescent="0.35">
      <c r="A51">
        <v>50</v>
      </c>
      <c r="B51">
        <v>61</v>
      </c>
      <c r="C51">
        <v>1</v>
      </c>
      <c r="D51">
        <v>125</v>
      </c>
      <c r="E51">
        <v>190</v>
      </c>
      <c r="F51">
        <v>240</v>
      </c>
      <c r="G51">
        <v>88</v>
      </c>
      <c r="H51" t="s">
        <v>1</v>
      </c>
      <c r="I51">
        <f t="shared" si="3"/>
        <v>32.802438933713454</v>
      </c>
      <c r="J51">
        <f t="shared" si="4"/>
        <v>33</v>
      </c>
      <c r="K51" s="7">
        <v>27.748873851023216</v>
      </c>
      <c r="L51" s="6" t="str">
        <f t="shared" si="2"/>
        <v>Diabetes</v>
      </c>
    </row>
    <row r="52" spans="1:12" x14ac:dyDescent="0.35">
      <c r="A52">
        <v>51</v>
      </c>
      <c r="B52">
        <v>44</v>
      </c>
      <c r="C52">
        <v>1</v>
      </c>
      <c r="D52">
        <v>110</v>
      </c>
      <c r="E52">
        <v>145</v>
      </c>
      <c r="F52">
        <v>200</v>
      </c>
      <c r="G52">
        <v>76</v>
      </c>
      <c r="H52" t="s">
        <v>11</v>
      </c>
      <c r="I52">
        <f t="shared" si="3"/>
        <v>33.926390907374746</v>
      </c>
      <c r="J52">
        <f t="shared" si="4"/>
        <v>58</v>
      </c>
      <c r="K52" s="6">
        <v>28.21347195933177</v>
      </c>
      <c r="L52" s="6" t="str">
        <f t="shared" si="2"/>
        <v>Diabetes</v>
      </c>
    </row>
    <row r="53" spans="1:12" x14ac:dyDescent="0.35">
      <c r="A53">
        <v>52</v>
      </c>
      <c r="B53">
        <v>36</v>
      </c>
      <c r="C53">
        <v>2</v>
      </c>
      <c r="D53">
        <v>108</v>
      </c>
      <c r="E53">
        <v>115</v>
      </c>
      <c r="F53">
        <v>185</v>
      </c>
      <c r="G53">
        <v>72</v>
      </c>
      <c r="H53" t="s">
        <v>0</v>
      </c>
      <c r="I53">
        <f t="shared" si="3"/>
        <v>67.727394752788186</v>
      </c>
      <c r="J53">
        <f t="shared" si="4"/>
        <v>89</v>
      </c>
      <c r="K53" s="7">
        <v>29.154759474226502</v>
      </c>
      <c r="L53" s="6" t="str">
        <f t="shared" si="2"/>
        <v>Diabetes</v>
      </c>
    </row>
    <row r="54" spans="1:12" x14ac:dyDescent="0.35">
      <c r="A54">
        <v>53</v>
      </c>
      <c r="B54">
        <v>57</v>
      </c>
      <c r="C54">
        <v>1</v>
      </c>
      <c r="D54">
        <v>121</v>
      </c>
      <c r="E54">
        <v>170</v>
      </c>
      <c r="F54">
        <v>220</v>
      </c>
      <c r="G54">
        <v>84</v>
      </c>
      <c r="H54" t="s">
        <v>1</v>
      </c>
      <c r="I54">
        <f t="shared" si="3"/>
        <v>10.392304845413264</v>
      </c>
      <c r="J54">
        <f t="shared" si="4"/>
        <v>86</v>
      </c>
      <c r="K54" s="6">
        <v>30.14962686336267</v>
      </c>
      <c r="L54" s="6" t="str">
        <f t="shared" si="2"/>
        <v>Pre-Hipertensi</v>
      </c>
    </row>
    <row r="55" spans="1:12" x14ac:dyDescent="0.35">
      <c r="A55">
        <v>54</v>
      </c>
      <c r="B55">
        <v>33</v>
      </c>
      <c r="C55">
        <v>2</v>
      </c>
      <c r="D55">
        <v>93</v>
      </c>
      <c r="E55">
        <v>100</v>
      </c>
      <c r="F55">
        <v>165</v>
      </c>
      <c r="G55">
        <v>69</v>
      </c>
      <c r="H55" t="s">
        <v>0</v>
      </c>
      <c r="I55">
        <f t="shared" si="3"/>
        <v>94.757585448342866</v>
      </c>
      <c r="J55">
        <f t="shared" si="4"/>
        <v>98</v>
      </c>
      <c r="K55" s="7">
        <v>30.692018506445613</v>
      </c>
      <c r="L55" s="6" t="str">
        <f t="shared" si="2"/>
        <v>Pre-Diabetes</v>
      </c>
    </row>
    <row r="56" spans="1:12" x14ac:dyDescent="0.35">
      <c r="A56">
        <v>55</v>
      </c>
      <c r="B56">
        <v>59</v>
      </c>
      <c r="C56">
        <v>1</v>
      </c>
      <c r="D56">
        <v>117</v>
      </c>
      <c r="E56">
        <v>160</v>
      </c>
      <c r="F56">
        <v>210</v>
      </c>
      <c r="G56">
        <v>81</v>
      </c>
      <c r="H56" t="s">
        <v>12</v>
      </c>
      <c r="I56">
        <f t="shared" si="3"/>
        <v>18.303005217723125</v>
      </c>
      <c r="J56">
        <f t="shared" si="4"/>
        <v>36</v>
      </c>
      <c r="K56" s="6">
        <v>31.22498999199199</v>
      </c>
      <c r="L56" s="6" t="str">
        <f t="shared" si="2"/>
        <v>Sehat</v>
      </c>
    </row>
    <row r="57" spans="1:12" x14ac:dyDescent="0.35">
      <c r="A57">
        <v>56</v>
      </c>
      <c r="B57">
        <v>41</v>
      </c>
      <c r="C57">
        <v>2</v>
      </c>
      <c r="D57">
        <v>110</v>
      </c>
      <c r="E57">
        <v>155</v>
      </c>
      <c r="F57">
        <v>205</v>
      </c>
      <c r="G57">
        <v>78</v>
      </c>
      <c r="H57" t="s">
        <v>11</v>
      </c>
      <c r="I57">
        <f t="shared" si="3"/>
        <v>24.494897427831781</v>
      </c>
      <c r="J57">
        <f t="shared" si="4"/>
        <v>96</v>
      </c>
      <c r="K57" s="7">
        <v>31.670175244226233</v>
      </c>
      <c r="L57" s="6" t="str">
        <f t="shared" si="2"/>
        <v>Diabetes</v>
      </c>
    </row>
    <row r="58" spans="1:12" x14ac:dyDescent="0.35">
      <c r="A58">
        <v>57</v>
      </c>
      <c r="B58">
        <v>39</v>
      </c>
      <c r="C58">
        <v>1</v>
      </c>
      <c r="D58">
        <v>112</v>
      </c>
      <c r="E58">
        <v>140</v>
      </c>
      <c r="F58">
        <v>195</v>
      </c>
      <c r="G58">
        <v>75</v>
      </c>
      <c r="H58" t="s">
        <v>0</v>
      </c>
      <c r="I58">
        <f t="shared" si="3"/>
        <v>41.073105555825698</v>
      </c>
      <c r="J58">
        <f t="shared" si="4"/>
        <v>1</v>
      </c>
      <c r="K58" s="6">
        <v>31.862987932709636</v>
      </c>
      <c r="L58" s="6" t="str">
        <f t="shared" si="2"/>
        <v>Diabetes</v>
      </c>
    </row>
    <row r="59" spans="1:12" x14ac:dyDescent="0.35">
      <c r="A59">
        <v>58</v>
      </c>
      <c r="B59">
        <v>62</v>
      </c>
      <c r="C59">
        <v>2</v>
      </c>
      <c r="D59">
        <v>126</v>
      </c>
      <c r="E59">
        <v>190</v>
      </c>
      <c r="F59">
        <v>230</v>
      </c>
      <c r="G59">
        <v>87</v>
      </c>
      <c r="H59" t="s">
        <v>1</v>
      </c>
      <c r="I59">
        <f t="shared" si="3"/>
        <v>28.21347195933177</v>
      </c>
      <c r="J59">
        <f t="shared" si="4"/>
        <v>50</v>
      </c>
      <c r="K59" s="7">
        <v>32.802438933713454</v>
      </c>
      <c r="L59" s="6" t="str">
        <f t="shared" si="2"/>
        <v>Diabetes</v>
      </c>
    </row>
    <row r="60" spans="1:12" x14ac:dyDescent="0.35">
      <c r="A60">
        <v>59</v>
      </c>
      <c r="B60">
        <v>46</v>
      </c>
      <c r="C60">
        <v>1</v>
      </c>
      <c r="D60">
        <v>106</v>
      </c>
      <c r="E60">
        <v>130</v>
      </c>
      <c r="F60">
        <v>175</v>
      </c>
      <c r="G60">
        <v>74</v>
      </c>
      <c r="H60" t="s">
        <v>12</v>
      </c>
      <c r="I60">
        <f t="shared" si="3"/>
        <v>62.056425936400814</v>
      </c>
      <c r="J60">
        <f t="shared" si="4"/>
        <v>110</v>
      </c>
      <c r="K60" s="6">
        <v>32.954514106568162</v>
      </c>
      <c r="L60" s="6" t="str">
        <f t="shared" si="2"/>
        <v>Diabetes</v>
      </c>
    </row>
    <row r="61" spans="1:12" x14ac:dyDescent="0.35">
      <c r="A61">
        <v>60</v>
      </c>
      <c r="B61">
        <v>54</v>
      </c>
      <c r="C61">
        <v>2</v>
      </c>
      <c r="D61">
        <v>118</v>
      </c>
      <c r="E61">
        <v>165</v>
      </c>
      <c r="F61">
        <v>215</v>
      </c>
      <c r="G61">
        <v>83</v>
      </c>
      <c r="H61" t="s">
        <v>11</v>
      </c>
      <c r="I61">
        <f t="shared" si="3"/>
        <v>10.295630140987001</v>
      </c>
      <c r="J61">
        <f t="shared" si="4"/>
        <v>51</v>
      </c>
      <c r="K61" s="7">
        <v>33.926390907374746</v>
      </c>
      <c r="L61" s="6" t="str">
        <f t="shared" si="2"/>
        <v>Pre-Diabetes</v>
      </c>
    </row>
    <row r="62" spans="1:12" x14ac:dyDescent="0.35">
      <c r="A62">
        <v>61</v>
      </c>
      <c r="B62">
        <v>48</v>
      </c>
      <c r="C62">
        <v>2</v>
      </c>
      <c r="D62">
        <v>120</v>
      </c>
      <c r="E62">
        <v>170</v>
      </c>
      <c r="F62">
        <v>220</v>
      </c>
      <c r="G62">
        <v>79</v>
      </c>
      <c r="H62" t="s">
        <v>12</v>
      </c>
      <c r="I62">
        <f t="shared" si="3"/>
        <v>0</v>
      </c>
      <c r="J62">
        <f t="shared" si="4"/>
        <v>116</v>
      </c>
      <c r="K62" s="6">
        <v>34.856850115866749</v>
      </c>
      <c r="L62" s="6" t="str">
        <f t="shared" si="2"/>
        <v>Pre-Diabetes</v>
      </c>
    </row>
    <row r="63" spans="1:12" x14ac:dyDescent="0.35">
      <c r="A63">
        <v>62</v>
      </c>
      <c r="B63">
        <v>32</v>
      </c>
      <c r="C63">
        <v>1</v>
      </c>
      <c r="D63">
        <v>96</v>
      </c>
      <c r="E63">
        <v>105</v>
      </c>
      <c r="F63">
        <v>170</v>
      </c>
      <c r="G63">
        <v>69</v>
      </c>
      <c r="H63" t="s">
        <v>0</v>
      </c>
      <c r="I63">
        <f t="shared" si="3"/>
        <v>87.509999428636732</v>
      </c>
      <c r="J63">
        <f t="shared" si="4"/>
        <v>9</v>
      </c>
      <c r="K63" s="7">
        <v>35.032128111206717</v>
      </c>
      <c r="L63" s="6" t="str">
        <f t="shared" si="2"/>
        <v>Diabetes</v>
      </c>
    </row>
    <row r="64" spans="1:12" x14ac:dyDescent="0.35">
      <c r="A64">
        <v>63</v>
      </c>
      <c r="B64">
        <v>51</v>
      </c>
      <c r="C64">
        <v>2</v>
      </c>
      <c r="D64">
        <v>115</v>
      </c>
      <c r="E64">
        <v>155</v>
      </c>
      <c r="F64">
        <v>210</v>
      </c>
      <c r="G64">
        <v>80</v>
      </c>
      <c r="H64" t="s">
        <v>2</v>
      </c>
      <c r="I64">
        <f t="shared" si="3"/>
        <v>18.973665961010276</v>
      </c>
      <c r="J64">
        <f t="shared" si="4"/>
        <v>26</v>
      </c>
      <c r="K64" s="6">
        <v>35.930488446443363</v>
      </c>
      <c r="L64" s="6" t="str">
        <f t="shared" si="2"/>
        <v>Pre-Diabetes</v>
      </c>
    </row>
    <row r="65" spans="1:12" x14ac:dyDescent="0.35">
      <c r="A65">
        <v>64</v>
      </c>
      <c r="B65">
        <v>36</v>
      </c>
      <c r="C65">
        <v>2</v>
      </c>
      <c r="D65">
        <v>101</v>
      </c>
      <c r="E65">
        <v>110</v>
      </c>
      <c r="F65">
        <v>180</v>
      </c>
      <c r="G65">
        <v>71</v>
      </c>
      <c r="H65" t="s">
        <v>0</v>
      </c>
      <c r="I65">
        <f t="shared" si="3"/>
        <v>75.953933407032977</v>
      </c>
      <c r="J65">
        <f t="shared" si="4"/>
        <v>83</v>
      </c>
      <c r="K65" s="7">
        <v>36.069377593742864</v>
      </c>
      <c r="L65" s="6" t="str">
        <f t="shared" si="2"/>
        <v>Pre-Hipertensi</v>
      </c>
    </row>
    <row r="66" spans="1:12" x14ac:dyDescent="0.35">
      <c r="A66">
        <v>65</v>
      </c>
      <c r="B66">
        <v>50</v>
      </c>
      <c r="C66">
        <v>2</v>
      </c>
      <c r="D66">
        <v>118</v>
      </c>
      <c r="E66">
        <v>150</v>
      </c>
      <c r="F66">
        <v>205</v>
      </c>
      <c r="G66">
        <v>77</v>
      </c>
      <c r="H66" t="s">
        <v>2</v>
      </c>
      <c r="I66">
        <f t="shared" ref="I66:I97" si="5">SQRT(( $O$3 - B66 )^2 + ( $O$4 - C66 )^2 + ( $O$5 - D66 )^2 + ( $O$6 - E66 )^2 + ( $O$7 - F66 )^2 + ( $O$8 - G66 )^2)</f>
        <v>25.238858928247925</v>
      </c>
      <c r="J66">
        <f t="shared" ref="J66:J97" si="6">INDEX($A$2:$A$122, MATCH(K66, $I$2:$I$122, 0))</f>
        <v>104</v>
      </c>
      <c r="K66" s="6">
        <v>37.709415269929607</v>
      </c>
      <c r="L66" s="6" t="str">
        <f t="shared" si="2"/>
        <v>Pre-Hipertensi</v>
      </c>
    </row>
    <row r="67" spans="1:12" x14ac:dyDescent="0.35">
      <c r="A67">
        <v>66</v>
      </c>
      <c r="B67">
        <v>39</v>
      </c>
      <c r="C67">
        <v>2</v>
      </c>
      <c r="D67">
        <v>100</v>
      </c>
      <c r="E67">
        <v>120</v>
      </c>
      <c r="F67">
        <v>180</v>
      </c>
      <c r="G67">
        <v>70</v>
      </c>
      <c r="H67" t="s">
        <v>0</v>
      </c>
      <c r="I67">
        <f t="shared" si="5"/>
        <v>68.278840060446257</v>
      </c>
      <c r="J67">
        <f t="shared" si="6"/>
        <v>11</v>
      </c>
      <c r="K67" s="7">
        <v>38.626415831655933</v>
      </c>
      <c r="L67" s="6" t="str">
        <f t="shared" ref="L67:L122" si="7">INDEX($H$2:$H$122, MATCH(K67, $I$2:$I$122, 0))</f>
        <v>Pre-Diabetes</v>
      </c>
    </row>
    <row r="68" spans="1:12" x14ac:dyDescent="0.35">
      <c r="A68">
        <v>67</v>
      </c>
      <c r="B68">
        <v>57</v>
      </c>
      <c r="C68">
        <v>1</v>
      </c>
      <c r="D68">
        <v>119</v>
      </c>
      <c r="E68">
        <v>175</v>
      </c>
      <c r="F68">
        <v>220</v>
      </c>
      <c r="G68">
        <v>86</v>
      </c>
      <c r="H68" t="s">
        <v>1</v>
      </c>
      <c r="I68">
        <f t="shared" si="5"/>
        <v>12.529964086141668</v>
      </c>
      <c r="J68">
        <f t="shared" si="6"/>
        <v>73</v>
      </c>
      <c r="K68" s="6">
        <v>38.7556447501522</v>
      </c>
      <c r="L68" s="6" t="str">
        <f t="shared" si="7"/>
        <v>Sehat</v>
      </c>
    </row>
    <row r="69" spans="1:12" x14ac:dyDescent="0.35">
      <c r="A69">
        <v>68</v>
      </c>
      <c r="B69">
        <v>45</v>
      </c>
      <c r="C69">
        <v>2</v>
      </c>
      <c r="D69">
        <v>107</v>
      </c>
      <c r="E69">
        <v>130</v>
      </c>
      <c r="F69">
        <v>195</v>
      </c>
      <c r="G69">
        <v>73</v>
      </c>
      <c r="H69" t="s">
        <v>11</v>
      </c>
      <c r="I69">
        <f t="shared" si="5"/>
        <v>49.386232899462982</v>
      </c>
      <c r="J69">
        <f t="shared" si="6"/>
        <v>75</v>
      </c>
      <c r="K69" s="7">
        <v>38.858718455450898</v>
      </c>
      <c r="L69" s="6" t="str">
        <f t="shared" si="7"/>
        <v>Pre-Diabetes</v>
      </c>
    </row>
    <row r="70" spans="1:12" x14ac:dyDescent="0.35">
      <c r="A70">
        <v>69</v>
      </c>
      <c r="B70">
        <v>34</v>
      </c>
      <c r="C70">
        <v>1</v>
      </c>
      <c r="D70">
        <v>102</v>
      </c>
      <c r="E70">
        <v>115</v>
      </c>
      <c r="F70">
        <v>170</v>
      </c>
      <c r="G70">
        <v>69</v>
      </c>
      <c r="H70" t="s">
        <v>0</v>
      </c>
      <c r="I70">
        <f t="shared" si="5"/>
        <v>78.396428490078549</v>
      </c>
      <c r="J70">
        <f t="shared" si="6"/>
        <v>25</v>
      </c>
      <c r="K70" s="6">
        <v>39.1279950930277</v>
      </c>
      <c r="L70" s="6" t="str">
        <f t="shared" si="7"/>
        <v>Diabetes</v>
      </c>
    </row>
    <row r="71" spans="1:12" x14ac:dyDescent="0.35">
      <c r="A71">
        <v>70</v>
      </c>
      <c r="B71">
        <v>56</v>
      </c>
      <c r="C71">
        <v>2</v>
      </c>
      <c r="D71">
        <v>123</v>
      </c>
      <c r="E71">
        <v>180</v>
      </c>
      <c r="F71">
        <v>225</v>
      </c>
      <c r="G71">
        <v>82</v>
      </c>
      <c r="H71" t="s">
        <v>12</v>
      </c>
      <c r="I71">
        <f t="shared" si="5"/>
        <v>14.387494569938159</v>
      </c>
      <c r="J71">
        <f t="shared" si="6"/>
        <v>43</v>
      </c>
      <c r="K71" s="7">
        <v>40.877866871939389</v>
      </c>
      <c r="L71" s="6" t="str">
        <f t="shared" si="7"/>
        <v>Pre-Diabetes</v>
      </c>
    </row>
    <row r="72" spans="1:12" x14ac:dyDescent="0.35">
      <c r="A72">
        <v>71</v>
      </c>
      <c r="B72">
        <v>42</v>
      </c>
      <c r="C72">
        <v>1</v>
      </c>
      <c r="D72">
        <v>105</v>
      </c>
      <c r="E72">
        <v>135</v>
      </c>
      <c r="F72">
        <v>190</v>
      </c>
      <c r="G72">
        <v>74</v>
      </c>
      <c r="H72" t="s">
        <v>0</v>
      </c>
      <c r="I72">
        <f t="shared" si="5"/>
        <v>49.112116631234699</v>
      </c>
      <c r="J72">
        <f t="shared" si="6"/>
        <v>57</v>
      </c>
      <c r="K72" s="6">
        <v>41.073105555825698</v>
      </c>
      <c r="L72" s="6" t="str">
        <f t="shared" si="7"/>
        <v>Sehat</v>
      </c>
    </row>
    <row r="73" spans="1:12" x14ac:dyDescent="0.35">
      <c r="A73">
        <v>72</v>
      </c>
      <c r="B73">
        <v>55</v>
      </c>
      <c r="C73">
        <v>2</v>
      </c>
      <c r="D73">
        <v>117</v>
      </c>
      <c r="E73">
        <v>165</v>
      </c>
      <c r="F73">
        <v>215</v>
      </c>
      <c r="G73">
        <v>78</v>
      </c>
      <c r="H73" t="s">
        <v>11</v>
      </c>
      <c r="I73">
        <f t="shared" si="5"/>
        <v>10.440306508910551</v>
      </c>
      <c r="J73">
        <f t="shared" si="6"/>
        <v>113</v>
      </c>
      <c r="K73" s="7">
        <v>41.121770389904178</v>
      </c>
      <c r="L73" s="6" t="str">
        <f t="shared" si="7"/>
        <v>Pre-Diabetes</v>
      </c>
    </row>
    <row r="74" spans="1:12" x14ac:dyDescent="0.35">
      <c r="A74">
        <v>73</v>
      </c>
      <c r="B74">
        <v>37</v>
      </c>
      <c r="C74">
        <v>1</v>
      </c>
      <c r="D74">
        <v>109</v>
      </c>
      <c r="E74">
        <v>145</v>
      </c>
      <c r="F74">
        <v>195</v>
      </c>
      <c r="G74">
        <v>76</v>
      </c>
      <c r="H74" t="s">
        <v>0</v>
      </c>
      <c r="I74">
        <f t="shared" si="5"/>
        <v>38.7556447501522</v>
      </c>
      <c r="J74">
        <f t="shared" si="6"/>
        <v>46</v>
      </c>
      <c r="K74" s="6">
        <v>41.206795556073033</v>
      </c>
      <c r="L74" s="6" t="str">
        <f t="shared" si="7"/>
        <v>Sehat</v>
      </c>
    </row>
    <row r="75" spans="1:12" x14ac:dyDescent="0.35">
      <c r="A75">
        <v>74</v>
      </c>
      <c r="B75">
        <v>54</v>
      </c>
      <c r="C75">
        <v>2</v>
      </c>
      <c r="D75">
        <v>121</v>
      </c>
      <c r="E75">
        <v>170</v>
      </c>
      <c r="F75">
        <v>220</v>
      </c>
      <c r="G75">
        <v>83</v>
      </c>
      <c r="H75" t="s">
        <v>12</v>
      </c>
      <c r="I75">
        <f t="shared" si="5"/>
        <v>7.2801098892805181</v>
      </c>
      <c r="J75">
        <f t="shared" si="6"/>
        <v>32</v>
      </c>
      <c r="K75" s="7">
        <v>41.376321731154405</v>
      </c>
      <c r="L75" s="6" t="str">
        <f t="shared" si="7"/>
        <v>Sehat</v>
      </c>
    </row>
    <row r="76" spans="1:12" x14ac:dyDescent="0.35">
      <c r="A76">
        <v>75</v>
      </c>
      <c r="B76">
        <v>41</v>
      </c>
      <c r="C76">
        <v>1</v>
      </c>
      <c r="D76">
        <v>108</v>
      </c>
      <c r="E76">
        <v>140</v>
      </c>
      <c r="F76">
        <v>200</v>
      </c>
      <c r="G76">
        <v>75</v>
      </c>
      <c r="H76" t="s">
        <v>11</v>
      </c>
      <c r="I76">
        <f t="shared" si="5"/>
        <v>38.858718455450898</v>
      </c>
      <c r="J76">
        <f t="shared" si="6"/>
        <v>90</v>
      </c>
      <c r="K76" s="6">
        <v>41.400483088968905</v>
      </c>
      <c r="L76" s="6" t="str">
        <f t="shared" si="7"/>
        <v>Pre-Diabetes</v>
      </c>
    </row>
    <row r="77" spans="1:12" x14ac:dyDescent="0.35">
      <c r="A77">
        <v>76</v>
      </c>
      <c r="B77">
        <v>30</v>
      </c>
      <c r="C77">
        <v>2</v>
      </c>
      <c r="D77">
        <v>90</v>
      </c>
      <c r="E77">
        <v>88</v>
      </c>
      <c r="F77">
        <v>165</v>
      </c>
      <c r="G77">
        <v>66</v>
      </c>
      <c r="H77" t="s">
        <v>0</v>
      </c>
      <c r="I77">
        <f t="shared" si="5"/>
        <v>105.55567251455508</v>
      </c>
      <c r="J77">
        <f t="shared" si="6"/>
        <v>21</v>
      </c>
      <c r="K77" s="7">
        <v>41.484937025383083</v>
      </c>
      <c r="L77" s="6" t="str">
        <f t="shared" si="7"/>
        <v>Sehat</v>
      </c>
    </row>
    <row r="78" spans="1:12" x14ac:dyDescent="0.35">
      <c r="A78">
        <v>77</v>
      </c>
      <c r="B78">
        <v>45</v>
      </c>
      <c r="C78">
        <v>1</v>
      </c>
      <c r="D78">
        <v>110</v>
      </c>
      <c r="E78">
        <v>155</v>
      </c>
      <c r="F78">
        <v>205</v>
      </c>
      <c r="G78">
        <v>77</v>
      </c>
      <c r="H78" t="s">
        <v>11</v>
      </c>
      <c r="I78">
        <f t="shared" si="5"/>
        <v>23.748684174075834</v>
      </c>
      <c r="J78">
        <f t="shared" si="6"/>
        <v>40</v>
      </c>
      <c r="K78" s="6">
        <v>42.497058721751557</v>
      </c>
      <c r="L78" s="6" t="str">
        <f t="shared" si="7"/>
        <v>Diabetes</v>
      </c>
    </row>
    <row r="79" spans="1:12" x14ac:dyDescent="0.35">
      <c r="A79">
        <v>78</v>
      </c>
      <c r="B79">
        <v>39</v>
      </c>
      <c r="C79">
        <v>2</v>
      </c>
      <c r="D79">
        <v>105</v>
      </c>
      <c r="E79">
        <v>130</v>
      </c>
      <c r="F79">
        <v>175</v>
      </c>
      <c r="G79">
        <v>75</v>
      </c>
      <c r="H79" t="s">
        <v>12</v>
      </c>
      <c r="I79">
        <f t="shared" si="5"/>
        <v>62.825154197980289</v>
      </c>
      <c r="J79">
        <f t="shared" si="6"/>
        <v>5</v>
      </c>
      <c r="K79" s="7">
        <v>44.609416046390926</v>
      </c>
      <c r="L79" s="6" t="str">
        <f t="shared" si="7"/>
        <v>Hipertensi</v>
      </c>
    </row>
    <row r="80" spans="1:12" x14ac:dyDescent="0.35">
      <c r="A80">
        <v>79</v>
      </c>
      <c r="B80">
        <v>60</v>
      </c>
      <c r="C80">
        <v>1</v>
      </c>
      <c r="D80">
        <v>120</v>
      </c>
      <c r="E80">
        <v>170</v>
      </c>
      <c r="F80">
        <v>220</v>
      </c>
      <c r="G80">
        <v>83</v>
      </c>
      <c r="H80" t="s">
        <v>2</v>
      </c>
      <c r="I80">
        <f t="shared" si="5"/>
        <v>12.68857754044952</v>
      </c>
      <c r="J80">
        <f t="shared" si="6"/>
        <v>15</v>
      </c>
      <c r="K80" s="6">
        <v>48.394214530251446</v>
      </c>
      <c r="L80" s="6" t="str">
        <f t="shared" si="7"/>
        <v>Sehat</v>
      </c>
    </row>
    <row r="81" spans="1:12" x14ac:dyDescent="0.35">
      <c r="A81">
        <v>80</v>
      </c>
      <c r="B81">
        <v>29</v>
      </c>
      <c r="C81">
        <v>2</v>
      </c>
      <c r="D81">
        <v>98</v>
      </c>
      <c r="E81">
        <v>110</v>
      </c>
      <c r="F81">
        <v>185</v>
      </c>
      <c r="G81">
        <v>70</v>
      </c>
      <c r="H81" t="s">
        <v>0</v>
      </c>
      <c r="I81">
        <f t="shared" si="5"/>
        <v>75.835347958587221</v>
      </c>
      <c r="J81">
        <f t="shared" si="6"/>
        <v>71</v>
      </c>
      <c r="K81" s="7">
        <v>49.112116631234699</v>
      </c>
      <c r="L81" s="6" t="str">
        <f t="shared" si="7"/>
        <v>Sehat</v>
      </c>
    </row>
    <row r="82" spans="1:12" x14ac:dyDescent="0.35">
      <c r="A82">
        <v>81</v>
      </c>
      <c r="B82">
        <v>33</v>
      </c>
      <c r="C82">
        <v>1</v>
      </c>
      <c r="D82">
        <v>100</v>
      </c>
      <c r="E82">
        <v>120</v>
      </c>
      <c r="F82">
        <v>190</v>
      </c>
      <c r="G82">
        <v>72</v>
      </c>
      <c r="H82" t="s">
        <v>11</v>
      </c>
      <c r="I82">
        <f t="shared" si="5"/>
        <v>63.835726674018524</v>
      </c>
      <c r="J82">
        <f t="shared" si="6"/>
        <v>68</v>
      </c>
      <c r="K82" s="6">
        <v>49.386232899462982</v>
      </c>
      <c r="L82" s="6" t="str">
        <f t="shared" si="7"/>
        <v>Pre-Diabetes</v>
      </c>
    </row>
    <row r="83" spans="1:12" x14ac:dyDescent="0.35">
      <c r="A83">
        <v>82</v>
      </c>
      <c r="B83">
        <v>58</v>
      </c>
      <c r="C83">
        <v>2</v>
      </c>
      <c r="D83">
        <v>125</v>
      </c>
      <c r="E83">
        <v>185</v>
      </c>
      <c r="F83">
        <v>230</v>
      </c>
      <c r="G83">
        <v>86</v>
      </c>
      <c r="H83" t="s">
        <v>1</v>
      </c>
      <c r="I83">
        <f t="shared" si="5"/>
        <v>22.338307903688676</v>
      </c>
      <c r="J83">
        <f t="shared" si="6"/>
        <v>85</v>
      </c>
      <c r="K83" s="7">
        <v>51.332251070842396</v>
      </c>
      <c r="L83" s="6" t="str">
        <f t="shared" si="7"/>
        <v>Sehat</v>
      </c>
    </row>
    <row r="84" spans="1:12" x14ac:dyDescent="0.35">
      <c r="A84">
        <v>83</v>
      </c>
      <c r="B84">
        <v>48</v>
      </c>
      <c r="C84">
        <v>1</v>
      </c>
      <c r="D84">
        <v>115</v>
      </c>
      <c r="E84">
        <v>145</v>
      </c>
      <c r="F84">
        <v>195</v>
      </c>
      <c r="G84">
        <v>74</v>
      </c>
      <c r="H84" t="s">
        <v>12</v>
      </c>
      <c r="I84">
        <f t="shared" si="5"/>
        <v>36.069377593742864</v>
      </c>
      <c r="J84">
        <f t="shared" si="6"/>
        <v>91</v>
      </c>
      <c r="K84" s="6">
        <v>52.668776329054772</v>
      </c>
      <c r="L84" s="6" t="str">
        <f t="shared" si="7"/>
        <v>Sehat</v>
      </c>
    </row>
    <row r="85" spans="1:12" x14ac:dyDescent="0.35">
      <c r="A85">
        <v>84</v>
      </c>
      <c r="B85">
        <v>52</v>
      </c>
      <c r="C85">
        <v>2</v>
      </c>
      <c r="D85">
        <v>118</v>
      </c>
      <c r="E85">
        <v>160</v>
      </c>
      <c r="F85">
        <v>210</v>
      </c>
      <c r="G85">
        <v>79</v>
      </c>
      <c r="H85" t="s">
        <v>11</v>
      </c>
      <c r="I85">
        <f t="shared" si="5"/>
        <v>14.832396974191326</v>
      </c>
      <c r="J85">
        <f t="shared" si="6"/>
        <v>106</v>
      </c>
      <c r="K85" s="7">
        <v>54.845236803208351</v>
      </c>
      <c r="L85" s="6" t="str">
        <f t="shared" si="7"/>
        <v>Sehat</v>
      </c>
    </row>
    <row r="86" spans="1:12" x14ac:dyDescent="0.35">
      <c r="A86">
        <v>85</v>
      </c>
      <c r="B86">
        <v>37</v>
      </c>
      <c r="C86">
        <v>1</v>
      </c>
      <c r="D86">
        <v>102</v>
      </c>
      <c r="E86">
        <v>140</v>
      </c>
      <c r="F86">
        <v>185</v>
      </c>
      <c r="G86">
        <v>71</v>
      </c>
      <c r="H86" t="s">
        <v>0</v>
      </c>
      <c r="I86">
        <f t="shared" si="5"/>
        <v>51.332251070842396</v>
      </c>
      <c r="J86">
        <f t="shared" si="6"/>
        <v>114</v>
      </c>
      <c r="K86" s="6">
        <v>57.096409694480791</v>
      </c>
      <c r="L86" s="6" t="str">
        <f t="shared" si="7"/>
        <v>Sehat</v>
      </c>
    </row>
    <row r="87" spans="1:12" x14ac:dyDescent="0.35">
      <c r="A87">
        <v>86</v>
      </c>
      <c r="B87">
        <v>42</v>
      </c>
      <c r="C87">
        <v>2</v>
      </c>
      <c r="D87">
        <v>112</v>
      </c>
      <c r="E87">
        <v>150</v>
      </c>
      <c r="F87">
        <v>200</v>
      </c>
      <c r="G87">
        <v>76</v>
      </c>
      <c r="H87" t="s">
        <v>12</v>
      </c>
      <c r="I87">
        <f t="shared" si="5"/>
        <v>30.14962686336267</v>
      </c>
      <c r="J87">
        <f t="shared" si="6"/>
        <v>99</v>
      </c>
      <c r="K87" s="7">
        <v>57.314919523628397</v>
      </c>
      <c r="L87" s="6" t="str">
        <f t="shared" si="7"/>
        <v>Pre-Hipertensi</v>
      </c>
    </row>
    <row r="88" spans="1:12" x14ac:dyDescent="0.35">
      <c r="A88">
        <v>87</v>
      </c>
      <c r="B88">
        <v>35</v>
      </c>
      <c r="C88">
        <v>1</v>
      </c>
      <c r="D88">
        <v>105</v>
      </c>
      <c r="E88">
        <v>125</v>
      </c>
      <c r="F88">
        <v>175</v>
      </c>
      <c r="G88">
        <v>73</v>
      </c>
      <c r="H88" t="s">
        <v>0</v>
      </c>
      <c r="I88">
        <f t="shared" si="5"/>
        <v>66.940271884718243</v>
      </c>
      <c r="J88">
        <f t="shared" si="6"/>
        <v>48</v>
      </c>
      <c r="K88" s="6">
        <v>60.95079983068311</v>
      </c>
      <c r="L88" s="6" t="str">
        <f t="shared" si="7"/>
        <v>Sehat</v>
      </c>
    </row>
    <row r="89" spans="1:12" x14ac:dyDescent="0.35">
      <c r="A89">
        <v>88</v>
      </c>
      <c r="B89">
        <v>49</v>
      </c>
      <c r="C89">
        <v>2</v>
      </c>
      <c r="D89">
        <v>117</v>
      </c>
      <c r="E89">
        <v>165</v>
      </c>
      <c r="F89">
        <v>215</v>
      </c>
      <c r="G89">
        <v>78</v>
      </c>
      <c r="H89" t="s">
        <v>12</v>
      </c>
      <c r="I89">
        <f t="shared" si="5"/>
        <v>7.810249675906654</v>
      </c>
      <c r="J89">
        <f t="shared" si="6"/>
        <v>95</v>
      </c>
      <c r="K89" s="7">
        <v>61.040969848127411</v>
      </c>
      <c r="L89" s="6" t="str">
        <f t="shared" si="7"/>
        <v>Sehat</v>
      </c>
    </row>
    <row r="90" spans="1:12" x14ac:dyDescent="0.35">
      <c r="A90">
        <v>89</v>
      </c>
      <c r="B90">
        <v>60</v>
      </c>
      <c r="C90">
        <v>1</v>
      </c>
      <c r="D90">
        <v>124</v>
      </c>
      <c r="E90">
        <v>190</v>
      </c>
      <c r="F90">
        <v>235</v>
      </c>
      <c r="G90">
        <v>87</v>
      </c>
      <c r="H90" t="s">
        <v>1</v>
      </c>
      <c r="I90">
        <f t="shared" si="5"/>
        <v>29.154759474226502</v>
      </c>
      <c r="J90">
        <f t="shared" si="6"/>
        <v>34</v>
      </c>
      <c r="K90" s="6">
        <v>62.024188829842828</v>
      </c>
      <c r="L90" s="6" t="str">
        <f t="shared" si="7"/>
        <v>Pre-Hipertensi</v>
      </c>
    </row>
    <row r="91" spans="1:12" x14ac:dyDescent="0.35">
      <c r="A91">
        <v>90</v>
      </c>
      <c r="B91">
        <v>40</v>
      </c>
      <c r="C91">
        <v>2</v>
      </c>
      <c r="D91">
        <v>110</v>
      </c>
      <c r="E91">
        <v>140</v>
      </c>
      <c r="F91">
        <v>195</v>
      </c>
      <c r="G91">
        <v>74</v>
      </c>
      <c r="H91" t="s">
        <v>11</v>
      </c>
      <c r="I91">
        <f t="shared" si="5"/>
        <v>41.400483088968905</v>
      </c>
      <c r="J91">
        <f t="shared" si="6"/>
        <v>59</v>
      </c>
      <c r="K91" s="7">
        <v>62.056425936400814</v>
      </c>
      <c r="L91" s="6" t="str">
        <f t="shared" si="7"/>
        <v>Pre-Hipertensi</v>
      </c>
    </row>
    <row r="92" spans="1:12" x14ac:dyDescent="0.35">
      <c r="A92">
        <v>91</v>
      </c>
      <c r="B92">
        <v>41</v>
      </c>
      <c r="C92">
        <v>1</v>
      </c>
      <c r="D92">
        <v>105</v>
      </c>
      <c r="E92">
        <v>135</v>
      </c>
      <c r="F92">
        <v>185</v>
      </c>
      <c r="G92">
        <v>72</v>
      </c>
      <c r="H92" t="s">
        <v>0</v>
      </c>
      <c r="I92">
        <f t="shared" si="5"/>
        <v>52.668776329054772</v>
      </c>
      <c r="J92">
        <f t="shared" si="6"/>
        <v>78</v>
      </c>
      <c r="K92" s="6">
        <v>62.825154197980289</v>
      </c>
      <c r="L92" s="6" t="str">
        <f t="shared" si="7"/>
        <v>Pre-Hipertensi</v>
      </c>
    </row>
    <row r="93" spans="1:12" x14ac:dyDescent="0.35">
      <c r="A93">
        <v>92</v>
      </c>
      <c r="B93">
        <v>30</v>
      </c>
      <c r="C93">
        <v>2</v>
      </c>
      <c r="D93">
        <v>96</v>
      </c>
      <c r="E93">
        <v>105</v>
      </c>
      <c r="F93">
        <v>170</v>
      </c>
      <c r="G93">
        <v>68</v>
      </c>
      <c r="H93" t="s">
        <v>0</v>
      </c>
      <c r="I93">
        <f t="shared" si="5"/>
        <v>88.011362902752509</v>
      </c>
      <c r="J93">
        <f t="shared" si="6"/>
        <v>44</v>
      </c>
      <c r="K93" s="7">
        <v>63.749509802036911</v>
      </c>
      <c r="L93" s="6" t="str">
        <f t="shared" si="7"/>
        <v>Sehat</v>
      </c>
    </row>
    <row r="94" spans="1:12" x14ac:dyDescent="0.35">
      <c r="A94">
        <v>93</v>
      </c>
      <c r="B94">
        <v>57</v>
      </c>
      <c r="C94">
        <v>1</v>
      </c>
      <c r="D94">
        <v>120</v>
      </c>
      <c r="E94">
        <v>175</v>
      </c>
      <c r="F94">
        <v>220</v>
      </c>
      <c r="G94">
        <v>80</v>
      </c>
      <c r="H94" t="s">
        <v>1</v>
      </c>
      <c r="I94">
        <f t="shared" si="5"/>
        <v>10.392304845413264</v>
      </c>
      <c r="J94">
        <f t="shared" si="6"/>
        <v>81</v>
      </c>
      <c r="K94" s="6">
        <v>63.835726674018524</v>
      </c>
      <c r="L94" s="6" t="str">
        <f t="shared" si="7"/>
        <v>Pre-Diabetes</v>
      </c>
    </row>
    <row r="95" spans="1:12" x14ac:dyDescent="0.35">
      <c r="A95">
        <v>94</v>
      </c>
      <c r="B95">
        <v>53</v>
      </c>
      <c r="C95">
        <v>2</v>
      </c>
      <c r="D95">
        <v>117</v>
      </c>
      <c r="E95">
        <v>165</v>
      </c>
      <c r="F95">
        <v>210</v>
      </c>
      <c r="G95">
        <v>78</v>
      </c>
      <c r="H95" t="s">
        <v>11</v>
      </c>
      <c r="I95">
        <f t="shared" si="5"/>
        <v>12.649110640673518</v>
      </c>
      <c r="J95">
        <f t="shared" si="6"/>
        <v>108</v>
      </c>
      <c r="K95" s="7">
        <v>65.665820637528014</v>
      </c>
      <c r="L95" s="6" t="str">
        <f t="shared" si="7"/>
        <v>Sehat</v>
      </c>
    </row>
    <row r="96" spans="1:12" x14ac:dyDescent="0.35">
      <c r="A96">
        <v>95</v>
      </c>
      <c r="B96">
        <v>38</v>
      </c>
      <c r="C96">
        <v>1</v>
      </c>
      <c r="D96">
        <v>101</v>
      </c>
      <c r="E96">
        <v>130</v>
      </c>
      <c r="F96">
        <v>180</v>
      </c>
      <c r="G96">
        <v>71</v>
      </c>
      <c r="H96" t="s">
        <v>0</v>
      </c>
      <c r="I96">
        <f t="shared" si="5"/>
        <v>61.040969848127411</v>
      </c>
      <c r="J96">
        <f t="shared" si="6"/>
        <v>87</v>
      </c>
      <c r="K96" s="6">
        <v>66.940271884718243</v>
      </c>
      <c r="L96" s="6" t="str">
        <f t="shared" si="7"/>
        <v>Sehat</v>
      </c>
    </row>
    <row r="97" spans="1:12" x14ac:dyDescent="0.35">
      <c r="A97">
        <v>96</v>
      </c>
      <c r="B97">
        <v>45</v>
      </c>
      <c r="C97">
        <v>1</v>
      </c>
      <c r="D97">
        <v>108</v>
      </c>
      <c r="E97">
        <v>150</v>
      </c>
      <c r="F97">
        <v>200</v>
      </c>
      <c r="G97">
        <v>72</v>
      </c>
      <c r="H97" t="s">
        <v>1</v>
      </c>
      <c r="I97">
        <f t="shared" si="5"/>
        <v>31.670175244226233</v>
      </c>
      <c r="J97">
        <f t="shared" si="6"/>
        <v>52</v>
      </c>
      <c r="K97" s="7">
        <v>67.727394752788186</v>
      </c>
      <c r="L97" s="6" t="str">
        <f t="shared" si="7"/>
        <v>Sehat</v>
      </c>
    </row>
    <row r="98" spans="1:12" x14ac:dyDescent="0.35">
      <c r="A98">
        <v>97</v>
      </c>
      <c r="B98">
        <v>31</v>
      </c>
      <c r="C98">
        <v>2</v>
      </c>
      <c r="D98">
        <v>99</v>
      </c>
      <c r="E98">
        <v>110</v>
      </c>
      <c r="F98">
        <v>175</v>
      </c>
      <c r="G98">
        <v>69</v>
      </c>
      <c r="H98" t="s">
        <v>0</v>
      </c>
      <c r="I98">
        <f t="shared" ref="I98:I122" si="8">SQRT(( $O$3 - B98 )^2 + ( $O$4 - C98 )^2 + ( $O$5 - D98 )^2 + ( $O$6 - E98 )^2 + ( $O$7 - F98 )^2 + ( $O$8 - G98 )^2)</f>
        <v>80.343014631018178</v>
      </c>
      <c r="J98">
        <f t="shared" ref="J98:J129" si="9">INDEX($A$2:$A$122, MATCH(K98, $I$2:$I$122, 0))</f>
        <v>27</v>
      </c>
      <c r="K98" s="6">
        <v>68.095521144932874</v>
      </c>
      <c r="L98" s="6" t="str">
        <f t="shared" si="7"/>
        <v>Sehat</v>
      </c>
    </row>
    <row r="99" spans="1:12" x14ac:dyDescent="0.35">
      <c r="A99">
        <v>98</v>
      </c>
      <c r="B99">
        <v>44</v>
      </c>
      <c r="C99">
        <v>1</v>
      </c>
      <c r="D99">
        <v>110</v>
      </c>
      <c r="E99">
        <v>150</v>
      </c>
      <c r="F99">
        <v>200</v>
      </c>
      <c r="G99">
        <v>74</v>
      </c>
      <c r="H99" t="s">
        <v>11</v>
      </c>
      <c r="I99">
        <f t="shared" si="8"/>
        <v>30.692018506445613</v>
      </c>
      <c r="J99">
        <f t="shared" si="9"/>
        <v>66</v>
      </c>
      <c r="K99" s="7">
        <v>68.278840060446257</v>
      </c>
      <c r="L99" s="6" t="str">
        <f t="shared" si="7"/>
        <v>Sehat</v>
      </c>
    </row>
    <row r="100" spans="1:12" x14ac:dyDescent="0.35">
      <c r="A100">
        <v>99</v>
      </c>
      <c r="B100">
        <v>38</v>
      </c>
      <c r="C100">
        <v>2</v>
      </c>
      <c r="D100">
        <v>106</v>
      </c>
      <c r="E100">
        <v>125</v>
      </c>
      <c r="F100">
        <v>190</v>
      </c>
      <c r="G100">
        <v>71</v>
      </c>
      <c r="H100" t="s">
        <v>12</v>
      </c>
      <c r="I100">
        <f t="shared" si="8"/>
        <v>57.314919523628397</v>
      </c>
      <c r="J100">
        <f t="shared" si="9"/>
        <v>17</v>
      </c>
      <c r="K100" s="6">
        <v>69.282032302755098</v>
      </c>
      <c r="L100" s="6" t="str">
        <f t="shared" si="7"/>
        <v>Pre-Diabetes</v>
      </c>
    </row>
    <row r="101" spans="1:12" x14ac:dyDescent="0.35">
      <c r="A101">
        <v>100</v>
      </c>
      <c r="B101">
        <v>59</v>
      </c>
      <c r="C101">
        <v>1</v>
      </c>
      <c r="D101">
        <v>120</v>
      </c>
      <c r="E101">
        <v>165</v>
      </c>
      <c r="F101">
        <v>220</v>
      </c>
      <c r="G101">
        <v>82</v>
      </c>
      <c r="H101" t="s">
        <v>1</v>
      </c>
      <c r="I101">
        <f t="shared" si="8"/>
        <v>12.489995996796797</v>
      </c>
      <c r="J101">
        <f t="shared" si="9"/>
        <v>120</v>
      </c>
      <c r="K101" s="7">
        <v>71.777433779705447</v>
      </c>
      <c r="L101" s="6" t="str">
        <f t="shared" si="7"/>
        <v>Sehat</v>
      </c>
    </row>
    <row r="102" spans="1:12" x14ac:dyDescent="0.35">
      <c r="A102">
        <v>101</v>
      </c>
      <c r="B102">
        <v>26</v>
      </c>
      <c r="C102">
        <v>2</v>
      </c>
      <c r="D102">
        <v>95</v>
      </c>
      <c r="E102">
        <v>105</v>
      </c>
      <c r="F102">
        <v>170</v>
      </c>
      <c r="G102">
        <v>66</v>
      </c>
      <c r="H102" t="s">
        <v>0</v>
      </c>
      <c r="I102">
        <f t="shared" si="8"/>
        <v>89.459488037882267</v>
      </c>
      <c r="J102">
        <f t="shared" si="9"/>
        <v>13</v>
      </c>
      <c r="K102" s="6">
        <v>72.794230540613583</v>
      </c>
      <c r="L102" s="6" t="str">
        <f t="shared" si="7"/>
        <v>Pre-Diabetes</v>
      </c>
    </row>
    <row r="103" spans="1:12" x14ac:dyDescent="0.35">
      <c r="A103">
        <v>102</v>
      </c>
      <c r="B103">
        <v>36</v>
      </c>
      <c r="C103">
        <v>1</v>
      </c>
      <c r="D103">
        <v>101</v>
      </c>
      <c r="E103">
        <v>110</v>
      </c>
      <c r="F103">
        <v>180</v>
      </c>
      <c r="G103">
        <v>70</v>
      </c>
      <c r="H103" t="s">
        <v>11</v>
      </c>
      <c r="I103">
        <f t="shared" si="8"/>
        <v>76.072333998635798</v>
      </c>
      <c r="J103">
        <f t="shared" si="9"/>
        <v>80</v>
      </c>
      <c r="K103" s="7">
        <v>75.835347958587221</v>
      </c>
      <c r="L103" s="6" t="str">
        <f t="shared" si="7"/>
        <v>Sehat</v>
      </c>
    </row>
    <row r="104" spans="1:12" x14ac:dyDescent="0.35">
      <c r="A104">
        <v>103</v>
      </c>
      <c r="B104">
        <v>57</v>
      </c>
      <c r="C104">
        <v>2</v>
      </c>
      <c r="D104">
        <v>124</v>
      </c>
      <c r="E104">
        <v>185</v>
      </c>
      <c r="F104">
        <v>230</v>
      </c>
      <c r="G104">
        <v>85</v>
      </c>
      <c r="H104" t="s">
        <v>1</v>
      </c>
      <c r="I104">
        <f t="shared" si="8"/>
        <v>21.400934559032695</v>
      </c>
      <c r="J104">
        <f t="shared" si="9"/>
        <v>64</v>
      </c>
      <c r="K104" s="6">
        <v>75.953933407032977</v>
      </c>
      <c r="L104" s="6" t="str">
        <f t="shared" si="7"/>
        <v>Sehat</v>
      </c>
    </row>
    <row r="105" spans="1:12" x14ac:dyDescent="0.35">
      <c r="A105">
        <v>104</v>
      </c>
      <c r="B105">
        <v>47</v>
      </c>
      <c r="C105">
        <v>1</v>
      </c>
      <c r="D105">
        <v>109</v>
      </c>
      <c r="E105">
        <v>145</v>
      </c>
      <c r="F105">
        <v>195</v>
      </c>
      <c r="G105">
        <v>72</v>
      </c>
      <c r="H105" t="s">
        <v>12</v>
      </c>
      <c r="I105">
        <f t="shared" si="8"/>
        <v>37.709415269929607</v>
      </c>
      <c r="J105">
        <f t="shared" si="9"/>
        <v>102</v>
      </c>
      <c r="K105" s="7">
        <v>76.072333998635798</v>
      </c>
      <c r="L105" s="6" t="str">
        <f t="shared" si="7"/>
        <v>Pre-Diabetes</v>
      </c>
    </row>
    <row r="106" spans="1:12" x14ac:dyDescent="0.35">
      <c r="A106">
        <v>105</v>
      </c>
      <c r="B106">
        <v>52</v>
      </c>
      <c r="C106">
        <v>2</v>
      </c>
      <c r="D106">
        <v>117</v>
      </c>
      <c r="E106">
        <v>160</v>
      </c>
      <c r="F106">
        <v>210</v>
      </c>
      <c r="G106">
        <v>78</v>
      </c>
      <c r="H106" t="s">
        <v>11</v>
      </c>
      <c r="I106">
        <f t="shared" si="8"/>
        <v>15.033296378372908</v>
      </c>
      <c r="J106">
        <f t="shared" si="9"/>
        <v>41</v>
      </c>
      <c r="K106" s="6">
        <v>76.118328935940255</v>
      </c>
      <c r="L106" s="6" t="str">
        <f t="shared" si="7"/>
        <v>Sehat</v>
      </c>
    </row>
    <row r="107" spans="1:12" x14ac:dyDescent="0.35">
      <c r="A107">
        <v>106</v>
      </c>
      <c r="B107">
        <v>35</v>
      </c>
      <c r="C107">
        <v>1</v>
      </c>
      <c r="D107">
        <v>102</v>
      </c>
      <c r="E107">
        <v>135</v>
      </c>
      <c r="F107">
        <v>185</v>
      </c>
      <c r="G107">
        <v>71</v>
      </c>
      <c r="H107" t="s">
        <v>0</v>
      </c>
      <c r="I107">
        <f t="shared" si="8"/>
        <v>54.845236803208351</v>
      </c>
      <c r="J107">
        <f t="shared" si="9"/>
        <v>69</v>
      </c>
      <c r="K107" s="7">
        <v>78.396428490078549</v>
      </c>
      <c r="L107" s="6" t="str">
        <f t="shared" si="7"/>
        <v>Sehat</v>
      </c>
    </row>
    <row r="108" spans="1:12" x14ac:dyDescent="0.35">
      <c r="A108">
        <v>107</v>
      </c>
      <c r="B108">
        <v>42</v>
      </c>
      <c r="C108">
        <v>2</v>
      </c>
      <c r="D108">
        <v>113</v>
      </c>
      <c r="E108">
        <v>155</v>
      </c>
      <c r="F108">
        <v>200</v>
      </c>
      <c r="G108">
        <v>75</v>
      </c>
      <c r="H108" t="s">
        <v>12</v>
      </c>
      <c r="I108">
        <f t="shared" si="8"/>
        <v>26.944387170614959</v>
      </c>
      <c r="J108">
        <f t="shared" si="9"/>
        <v>97</v>
      </c>
      <c r="K108" s="6">
        <v>80.343014631018178</v>
      </c>
      <c r="L108" s="6" t="str">
        <f t="shared" si="7"/>
        <v>Sehat</v>
      </c>
    </row>
    <row r="109" spans="1:12" x14ac:dyDescent="0.35">
      <c r="A109">
        <v>108</v>
      </c>
      <c r="B109">
        <v>48</v>
      </c>
      <c r="C109">
        <v>1</v>
      </c>
      <c r="D109">
        <v>105</v>
      </c>
      <c r="E109">
        <v>125</v>
      </c>
      <c r="F109">
        <v>175</v>
      </c>
      <c r="G109">
        <v>73</v>
      </c>
      <c r="H109" t="s">
        <v>0</v>
      </c>
      <c r="I109">
        <f t="shared" si="8"/>
        <v>65.665820637528014</v>
      </c>
      <c r="J109">
        <f t="shared" si="9"/>
        <v>111</v>
      </c>
      <c r="K109" s="7">
        <v>82.437855382099798</v>
      </c>
      <c r="L109" s="6" t="str">
        <f t="shared" si="7"/>
        <v>Sehat</v>
      </c>
    </row>
    <row r="110" spans="1:12" x14ac:dyDescent="0.35">
      <c r="A110">
        <v>109</v>
      </c>
      <c r="B110">
        <v>50</v>
      </c>
      <c r="C110">
        <v>2</v>
      </c>
      <c r="D110">
        <v>119</v>
      </c>
      <c r="E110">
        <v>170</v>
      </c>
      <c r="F110">
        <v>215</v>
      </c>
      <c r="G110">
        <v>79</v>
      </c>
      <c r="H110" t="s">
        <v>12</v>
      </c>
      <c r="I110">
        <f t="shared" si="8"/>
        <v>5.4772255750516612</v>
      </c>
      <c r="J110">
        <f t="shared" si="9"/>
        <v>16</v>
      </c>
      <c r="K110" s="6">
        <v>85.31705573916625</v>
      </c>
      <c r="L110" s="6" t="str">
        <f t="shared" si="7"/>
        <v>Sehat</v>
      </c>
    </row>
    <row r="111" spans="1:12" x14ac:dyDescent="0.35">
      <c r="A111">
        <v>110</v>
      </c>
      <c r="B111">
        <v>62</v>
      </c>
      <c r="C111">
        <v>1</v>
      </c>
      <c r="D111">
        <v>125</v>
      </c>
      <c r="E111">
        <v>190</v>
      </c>
      <c r="F111">
        <v>240</v>
      </c>
      <c r="G111">
        <v>87</v>
      </c>
      <c r="H111" t="s">
        <v>1</v>
      </c>
      <c r="I111">
        <f t="shared" si="8"/>
        <v>32.954514106568162</v>
      </c>
      <c r="J111">
        <f t="shared" si="9"/>
        <v>38</v>
      </c>
      <c r="K111" s="7">
        <v>86.982756911930537</v>
      </c>
      <c r="L111" s="6" t="str">
        <f t="shared" si="7"/>
        <v>Sehat</v>
      </c>
    </row>
    <row r="112" spans="1:12" x14ac:dyDescent="0.35">
      <c r="A112">
        <v>111</v>
      </c>
      <c r="B112">
        <v>34</v>
      </c>
      <c r="C112">
        <v>2</v>
      </c>
      <c r="D112">
        <v>100</v>
      </c>
      <c r="E112">
        <v>110</v>
      </c>
      <c r="F112">
        <v>170</v>
      </c>
      <c r="G112">
        <v>69</v>
      </c>
      <c r="H112" t="s">
        <v>0</v>
      </c>
      <c r="I112">
        <f t="shared" si="8"/>
        <v>82.437855382099798</v>
      </c>
      <c r="J112">
        <f t="shared" si="9"/>
        <v>62</v>
      </c>
      <c r="K112" s="6">
        <v>87.509999428636732</v>
      </c>
      <c r="L112" s="6" t="str">
        <f t="shared" si="7"/>
        <v>Sehat</v>
      </c>
    </row>
    <row r="113" spans="1:12" x14ac:dyDescent="0.35">
      <c r="A113">
        <v>112</v>
      </c>
      <c r="B113">
        <v>56</v>
      </c>
      <c r="C113">
        <v>1</v>
      </c>
      <c r="D113">
        <v>121</v>
      </c>
      <c r="E113">
        <v>180</v>
      </c>
      <c r="F113">
        <v>225</v>
      </c>
      <c r="G113">
        <v>84</v>
      </c>
      <c r="H113" t="s">
        <v>1</v>
      </c>
      <c r="I113">
        <f t="shared" si="8"/>
        <v>14.696938456699069</v>
      </c>
      <c r="J113">
        <f t="shared" si="9"/>
        <v>92</v>
      </c>
      <c r="K113" s="7">
        <v>88.011362902752509</v>
      </c>
      <c r="L113" s="6" t="str">
        <f t="shared" si="7"/>
        <v>Sehat</v>
      </c>
    </row>
    <row r="114" spans="1:12" x14ac:dyDescent="0.35">
      <c r="A114">
        <v>113</v>
      </c>
      <c r="B114">
        <v>41</v>
      </c>
      <c r="C114">
        <v>2</v>
      </c>
      <c r="D114">
        <v>111</v>
      </c>
      <c r="E114">
        <v>140</v>
      </c>
      <c r="F114">
        <v>195</v>
      </c>
      <c r="G114">
        <v>73</v>
      </c>
      <c r="H114" t="s">
        <v>11</v>
      </c>
      <c r="I114">
        <f t="shared" si="8"/>
        <v>41.121770389904178</v>
      </c>
      <c r="J114">
        <f t="shared" si="9"/>
        <v>117</v>
      </c>
      <c r="K114" s="6">
        <v>88.572004606421771</v>
      </c>
      <c r="L114" s="6" t="str">
        <f t="shared" si="7"/>
        <v>Sehat</v>
      </c>
    </row>
    <row r="115" spans="1:12" x14ac:dyDescent="0.35">
      <c r="A115">
        <v>114</v>
      </c>
      <c r="B115">
        <v>39</v>
      </c>
      <c r="C115">
        <v>1</v>
      </c>
      <c r="D115">
        <v>103</v>
      </c>
      <c r="E115">
        <v>130</v>
      </c>
      <c r="F115">
        <v>185</v>
      </c>
      <c r="G115">
        <v>71</v>
      </c>
      <c r="H115" t="s">
        <v>0</v>
      </c>
      <c r="I115">
        <f t="shared" si="8"/>
        <v>57.096409694480791</v>
      </c>
      <c r="J115">
        <f t="shared" si="9"/>
        <v>101</v>
      </c>
      <c r="K115" s="7">
        <v>89.459488037882267</v>
      </c>
      <c r="L115" s="6" t="str">
        <f t="shared" si="7"/>
        <v>Sehat</v>
      </c>
    </row>
    <row r="116" spans="1:12" x14ac:dyDescent="0.35">
      <c r="A116">
        <v>115</v>
      </c>
      <c r="B116">
        <v>60</v>
      </c>
      <c r="C116">
        <v>2</v>
      </c>
      <c r="D116">
        <v>122</v>
      </c>
      <c r="E116">
        <v>165</v>
      </c>
      <c r="F116">
        <v>220</v>
      </c>
      <c r="G116">
        <v>80</v>
      </c>
      <c r="H116" t="s">
        <v>12</v>
      </c>
      <c r="I116">
        <f t="shared" si="8"/>
        <v>13.19090595827292</v>
      </c>
      <c r="J116">
        <f t="shared" si="9"/>
        <v>23</v>
      </c>
      <c r="K116" s="6">
        <v>91.972822072610128</v>
      </c>
      <c r="L116" s="6" t="str">
        <f t="shared" si="7"/>
        <v>Sehat</v>
      </c>
    </row>
    <row r="117" spans="1:12" x14ac:dyDescent="0.35">
      <c r="A117">
        <v>116</v>
      </c>
      <c r="B117">
        <v>45</v>
      </c>
      <c r="C117">
        <v>1</v>
      </c>
      <c r="D117">
        <v>108</v>
      </c>
      <c r="E117">
        <v>145</v>
      </c>
      <c r="F117">
        <v>200</v>
      </c>
      <c r="G117">
        <v>73</v>
      </c>
      <c r="H117" t="s">
        <v>11</v>
      </c>
      <c r="I117">
        <f t="shared" si="8"/>
        <v>34.856850115866749</v>
      </c>
      <c r="J117">
        <f t="shared" si="9"/>
        <v>3</v>
      </c>
      <c r="K117" s="7">
        <v>93.225532983190817</v>
      </c>
      <c r="L117" s="6" t="str">
        <f t="shared" si="7"/>
        <v>Sehat</v>
      </c>
    </row>
    <row r="118" spans="1:12" x14ac:dyDescent="0.35">
      <c r="A118">
        <v>117</v>
      </c>
      <c r="B118">
        <v>28</v>
      </c>
      <c r="C118">
        <v>2</v>
      </c>
      <c r="D118">
        <v>96</v>
      </c>
      <c r="E118">
        <v>105</v>
      </c>
      <c r="F118">
        <v>170</v>
      </c>
      <c r="G118">
        <v>67</v>
      </c>
      <c r="H118" t="s">
        <v>0</v>
      </c>
      <c r="I118">
        <f t="shared" si="8"/>
        <v>88.572004606421771</v>
      </c>
      <c r="J118">
        <f t="shared" si="9"/>
        <v>54</v>
      </c>
      <c r="K118" s="6">
        <v>94.757585448342866</v>
      </c>
      <c r="L118" s="6" t="str">
        <f t="shared" si="7"/>
        <v>Sehat</v>
      </c>
    </row>
    <row r="119" spans="1:12" x14ac:dyDescent="0.35">
      <c r="A119">
        <v>118</v>
      </c>
      <c r="B119">
        <v>55</v>
      </c>
      <c r="C119">
        <v>1</v>
      </c>
      <c r="D119">
        <v>118</v>
      </c>
      <c r="E119">
        <v>175</v>
      </c>
      <c r="F119">
        <v>220</v>
      </c>
      <c r="G119">
        <v>81</v>
      </c>
      <c r="H119" t="s">
        <v>1</v>
      </c>
      <c r="I119">
        <f t="shared" si="8"/>
        <v>9.1104335791442992</v>
      </c>
      <c r="J119">
        <f t="shared" si="9"/>
        <v>29</v>
      </c>
      <c r="K119" s="7">
        <v>95.613806534412177</v>
      </c>
      <c r="L119" s="6" t="str">
        <f t="shared" si="7"/>
        <v>Sehat</v>
      </c>
    </row>
    <row r="120" spans="1:12" x14ac:dyDescent="0.35">
      <c r="A120">
        <v>119</v>
      </c>
      <c r="B120">
        <v>50</v>
      </c>
      <c r="C120">
        <v>2</v>
      </c>
      <c r="D120">
        <v>113</v>
      </c>
      <c r="E120">
        <v>150</v>
      </c>
      <c r="F120">
        <v>205</v>
      </c>
      <c r="G120">
        <v>76</v>
      </c>
      <c r="H120" t="s">
        <v>12</v>
      </c>
      <c r="I120">
        <f t="shared" si="8"/>
        <v>26.210684844162312</v>
      </c>
      <c r="J120">
        <f t="shared" si="9"/>
        <v>8</v>
      </c>
      <c r="K120" s="6">
        <v>98.666103601996966</v>
      </c>
      <c r="L120" s="6" t="str">
        <f t="shared" si="7"/>
        <v>Sehat</v>
      </c>
    </row>
    <row r="121" spans="1:12" x14ac:dyDescent="0.35">
      <c r="A121">
        <v>120</v>
      </c>
      <c r="B121">
        <v>37</v>
      </c>
      <c r="C121">
        <v>1</v>
      </c>
      <c r="D121">
        <v>102</v>
      </c>
      <c r="E121">
        <v>115</v>
      </c>
      <c r="F121">
        <v>180</v>
      </c>
      <c r="G121">
        <v>70</v>
      </c>
      <c r="H121" t="s">
        <v>0</v>
      </c>
      <c r="I121">
        <f t="shared" si="8"/>
        <v>71.777433779705447</v>
      </c>
      <c r="J121">
        <f t="shared" si="9"/>
        <v>76</v>
      </c>
      <c r="K121" s="7">
        <v>105.55567251455508</v>
      </c>
      <c r="L121" s="6" t="str">
        <f t="shared" si="7"/>
        <v>Sehat</v>
      </c>
    </row>
    <row r="122" spans="1:12" x14ac:dyDescent="0.35">
      <c r="A122">
        <v>121</v>
      </c>
      <c r="B122">
        <v>48</v>
      </c>
      <c r="C122">
        <v>2</v>
      </c>
      <c r="D122">
        <v>117</v>
      </c>
      <c r="E122">
        <v>160</v>
      </c>
      <c r="F122">
        <v>210</v>
      </c>
      <c r="G122">
        <v>77</v>
      </c>
      <c r="H122" t="s">
        <v>11</v>
      </c>
      <c r="I122">
        <f t="shared" si="8"/>
        <v>14.594519519326424</v>
      </c>
      <c r="J122">
        <f t="shared" si="9"/>
        <v>6</v>
      </c>
      <c r="K122" s="6">
        <v>105.56988206870366</v>
      </c>
      <c r="L122" s="6" t="str">
        <f t="shared" si="7"/>
        <v>Sehat</v>
      </c>
    </row>
  </sheetData>
  <mergeCells count="1">
    <mergeCell ref="N2:O2"/>
  </mergeCells>
  <phoneticPr fontId="2" type="noConversion"/>
  <dataValidations count="1">
    <dataValidation allowBlank="1" showInputMessage="1" showErrorMessage="1" errorTitle="Missing Value" sqref="A1:L122 O3:O8" xr:uid="{12C1C1D4-77A1-46F6-8257-BF294AAF53F6}"/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925D-D6D1-4EBD-B5A3-9A994E841A8E}">
  <dimension ref="B5:AD161"/>
  <sheetViews>
    <sheetView zoomScale="25" zoomScaleNormal="25" workbookViewId="0">
      <selection activeCell="AD5" sqref="AD5"/>
    </sheetView>
  </sheetViews>
  <sheetFormatPr defaultColWidth="14.6328125" defaultRowHeight="14.5" x14ac:dyDescent="0.35"/>
  <sheetData>
    <row r="5" spans="5:30" ht="23.5" x14ac:dyDescent="0.55000000000000004">
      <c r="G5" s="12" t="s">
        <v>33</v>
      </c>
      <c r="AD5" t="s">
        <v>34</v>
      </c>
    </row>
    <row r="6" spans="5:30" x14ac:dyDescent="0.35">
      <c r="G6" s="13"/>
    </row>
    <row r="7" spans="5:30" ht="21" x14ac:dyDescent="0.5">
      <c r="E7" s="11" t="s">
        <v>26</v>
      </c>
      <c r="K7" s="11" t="s">
        <v>27</v>
      </c>
    </row>
    <row r="8" spans="5:30" x14ac:dyDescent="0.35">
      <c r="E8" s="2" t="s">
        <v>4</v>
      </c>
      <c r="F8" s="5">
        <v>45</v>
      </c>
      <c r="K8" s="2" t="s">
        <v>28</v>
      </c>
      <c r="L8" s="5" t="str" cm="1">
        <f t="array" ref="L8">INDEX($E$41:$E$43,MODE(MATCH($E$41:$E$43,$E$41:$E$43,0)))</f>
        <v>Diabetes</v>
      </c>
    </row>
    <row r="9" spans="5:30" x14ac:dyDescent="0.35">
      <c r="E9" s="2" t="s">
        <v>5</v>
      </c>
      <c r="F9" s="5">
        <v>1</v>
      </c>
      <c r="K9" s="2" t="s">
        <v>29</v>
      </c>
      <c r="L9" s="5" t="str" cm="1">
        <f t="array" ref="L9">INDEX($E$41:$E$46,MODE(MATCH($E$41:$E$46,$E$41:$E$46,0)))</f>
        <v>Pre-Diabetes</v>
      </c>
    </row>
    <row r="10" spans="5:30" x14ac:dyDescent="0.35">
      <c r="E10" s="2" t="s">
        <v>6</v>
      </c>
      <c r="F10" s="5">
        <v>107.5</v>
      </c>
      <c r="K10" s="2" t="s">
        <v>30</v>
      </c>
      <c r="L10" s="5" t="str" cm="1">
        <f t="array" ref="L10">INDEX($E$41:$E$47,MODE(MATCH($E$41:$E$47,$E$41:$E$47,0)))</f>
        <v>Pre-Diabetes</v>
      </c>
    </row>
    <row r="11" spans="5:30" x14ac:dyDescent="0.35">
      <c r="E11" s="2" t="s">
        <v>7</v>
      </c>
      <c r="F11" s="5">
        <v>150</v>
      </c>
      <c r="K11" s="2" t="s">
        <v>31</v>
      </c>
      <c r="L11" s="5" t="str" cm="1">
        <f t="array" ref="L11">INDEX($E$41:$E$49,MODE(MATCH($E$41:$E$49,$E$41:$E$49,0)))</f>
        <v>Pre-Diabetes</v>
      </c>
    </row>
    <row r="12" spans="5:30" x14ac:dyDescent="0.35">
      <c r="E12" s="2" t="s">
        <v>8</v>
      </c>
      <c r="F12" s="5">
        <v>200</v>
      </c>
    </row>
    <row r="13" spans="5:30" x14ac:dyDescent="0.35">
      <c r="E13" s="2" t="s">
        <v>9</v>
      </c>
      <c r="F13" s="5">
        <v>72</v>
      </c>
    </row>
    <row r="17" spans="5:9" x14ac:dyDescent="0.35">
      <c r="E17" s="8" t="s">
        <v>22</v>
      </c>
      <c r="H17" s="8" t="s">
        <v>24</v>
      </c>
    </row>
    <row r="18" spans="5:9" x14ac:dyDescent="0.35">
      <c r="E18" s="8" t="s">
        <v>0</v>
      </c>
      <c r="F18" s="5">
        <f>COUNTIF($E$41:$E$43, E18)</f>
        <v>0</v>
      </c>
      <c r="H18" s="8" t="s">
        <v>0</v>
      </c>
      <c r="I18" s="5">
        <f>COUNTIF($E$41:$E$47, H18)</f>
        <v>1</v>
      </c>
    </row>
    <row r="19" spans="5:9" x14ac:dyDescent="0.35">
      <c r="E19" s="8" t="s">
        <v>11</v>
      </c>
      <c r="F19" s="5">
        <f>COUNTIF($E$41:$E$43, E19)</f>
        <v>1</v>
      </c>
      <c r="H19" s="8" t="s">
        <v>11</v>
      </c>
      <c r="I19" s="5">
        <f t="shared" ref="I19:I22" si="0">COUNTIF($E$41:$E$47, H19)</f>
        <v>3</v>
      </c>
    </row>
    <row r="20" spans="5:9" x14ac:dyDescent="0.35">
      <c r="E20" s="8" t="s">
        <v>12</v>
      </c>
      <c r="F20" s="5">
        <f>COUNTIF($E$41:$E$43, E20)</f>
        <v>0</v>
      </c>
      <c r="H20" s="8" t="s">
        <v>12</v>
      </c>
      <c r="I20" s="5">
        <f t="shared" si="0"/>
        <v>1</v>
      </c>
    </row>
    <row r="21" spans="5:9" x14ac:dyDescent="0.35">
      <c r="E21" s="8" t="s">
        <v>1</v>
      </c>
      <c r="F21" s="5">
        <f>COUNTIF($E$41:$E$43, E21)</f>
        <v>2</v>
      </c>
      <c r="H21" s="8" t="s">
        <v>1</v>
      </c>
      <c r="I21" s="5">
        <f t="shared" si="0"/>
        <v>2</v>
      </c>
    </row>
    <row r="22" spans="5:9" x14ac:dyDescent="0.35">
      <c r="E22" s="8" t="s">
        <v>2</v>
      </c>
      <c r="F22" s="5">
        <f>COUNTIF($E$41:$E$43, E22)</f>
        <v>0</v>
      </c>
      <c r="H22" s="8" t="s">
        <v>2</v>
      </c>
      <c r="I22" s="5">
        <f t="shared" si="0"/>
        <v>0</v>
      </c>
    </row>
    <row r="24" spans="5:9" x14ac:dyDescent="0.35">
      <c r="E24" s="8" t="s">
        <v>23</v>
      </c>
      <c r="H24" s="8" t="s">
        <v>25</v>
      </c>
    </row>
    <row r="25" spans="5:9" x14ac:dyDescent="0.35">
      <c r="E25" s="8" t="s">
        <v>0</v>
      </c>
      <c r="F25" s="5">
        <f>COUNTIF($E$41:$E$46, E25)</f>
        <v>1</v>
      </c>
      <c r="H25" s="8" t="s">
        <v>0</v>
      </c>
      <c r="I25" s="5">
        <f>COUNTIF($E$41:$E$49, H25)</f>
        <v>1</v>
      </c>
    </row>
    <row r="26" spans="5:9" x14ac:dyDescent="0.35">
      <c r="E26" s="8" t="s">
        <v>11</v>
      </c>
      <c r="F26" s="5">
        <f t="shared" ref="F26:F29" si="1">COUNTIF($E$41:$E$46, E26)</f>
        <v>3</v>
      </c>
      <c r="H26" s="8" t="s">
        <v>11</v>
      </c>
      <c r="I26" s="5">
        <f t="shared" ref="I26:I29" si="2">COUNTIF($E$41:$E$49, H26)</f>
        <v>4</v>
      </c>
    </row>
    <row r="27" spans="5:9" x14ac:dyDescent="0.35">
      <c r="E27" s="8" t="s">
        <v>12</v>
      </c>
      <c r="F27" s="5">
        <f t="shared" si="1"/>
        <v>0</v>
      </c>
      <c r="H27" s="8" t="s">
        <v>12</v>
      </c>
      <c r="I27" s="5">
        <f t="shared" si="2"/>
        <v>2</v>
      </c>
    </row>
    <row r="28" spans="5:9" x14ac:dyDescent="0.35">
      <c r="E28" s="8" t="s">
        <v>1</v>
      </c>
      <c r="F28" s="5">
        <f t="shared" si="1"/>
        <v>2</v>
      </c>
      <c r="H28" s="8" t="s">
        <v>1</v>
      </c>
      <c r="I28" s="5">
        <f t="shared" si="2"/>
        <v>2</v>
      </c>
    </row>
    <row r="29" spans="5:9" x14ac:dyDescent="0.35">
      <c r="E29" s="8" t="s">
        <v>2</v>
      </c>
      <c r="F29" s="5">
        <f t="shared" si="1"/>
        <v>0</v>
      </c>
      <c r="H29" s="8" t="s">
        <v>2</v>
      </c>
      <c r="I29" s="5">
        <f t="shared" si="2"/>
        <v>0</v>
      </c>
    </row>
    <row r="40" spans="2:5" x14ac:dyDescent="0.35">
      <c r="B40" s="3" t="s">
        <v>18</v>
      </c>
      <c r="C40" s="4" t="s">
        <v>19</v>
      </c>
      <c r="D40" s="4" t="s">
        <v>21</v>
      </c>
      <c r="E40" s="8" t="s">
        <v>32</v>
      </c>
    </row>
    <row r="41" spans="2:5" x14ac:dyDescent="0.35">
      <c r="B41" s="5">
        <f>SQRT(( $F$8 - Dataset!B2 )^2 + ( $F$9 - Dataset!C2 )^2 + ( $F$10 - Dataset!D2 )^2 + ( $F$11 - Dataset!E2 )^2 + ( $F$12 - Dataset!F2 )^2 + ( $F$13 - Dataset!G2 )^2)</f>
        <v>0</v>
      </c>
      <c r="C41" s="6" cm="1">
        <f t="array" ref="C41:C161">_xlfn._xlws.SORT(B41:B161)</f>
        <v>0</v>
      </c>
      <c r="D41">
        <f>INDEX(Dataset!$A$2:$A$122, MATCH(C41, $B$41:$B$161, 0))</f>
        <v>1</v>
      </c>
      <c r="E41" t="str">
        <f>INDEX(Dataset!$H$2:$H$122, MATCH(C41, $B$41:$B$161, 0))</f>
        <v>Diabetes</v>
      </c>
    </row>
    <row r="42" spans="2:5" x14ac:dyDescent="0.35">
      <c r="B42" s="5">
        <f>SQRT(( $F$8 - Dataset!B3 )^2 + ( $F$9 - Dataset!C3 )^2 + ( $F$10 - Dataset!D3 )^2 + ( $F$11 - Dataset!E3 )^2 + ( $F$12 - Dataset!F3 )^2 + ( $F$13 - Dataset!G3 )^2)</f>
        <v>18.607794065928395</v>
      </c>
      <c r="C42" s="7">
        <v>0.5</v>
      </c>
      <c r="D42">
        <f>INDEX(Dataset!$A$2:$A$122, MATCH(C42, $B$41:$B$161, 0))</f>
        <v>96</v>
      </c>
      <c r="E42" t="str">
        <f>INDEX(Dataset!$H$2:$H$122, MATCH(C42, $B$41:$B$161, 0))</f>
        <v>Diabetes</v>
      </c>
    </row>
    <row r="43" spans="2:5" x14ac:dyDescent="0.35">
      <c r="B43" s="5">
        <f>SQRT(( $F$8 - Dataset!B4 )^2 + ( $F$9 - Dataset!C4 )^2 + ( $F$10 - Dataset!D4 )^2 + ( $F$11 - Dataset!E4 )^2 + ( $F$12 - Dataset!F4 )^2 + ( $F$13 - Dataset!G4 )^2)</f>
        <v>64.592956272336693</v>
      </c>
      <c r="C43" s="6">
        <v>3.3541019662496847</v>
      </c>
      <c r="D43">
        <f>INDEX(Dataset!$A$2:$A$122, MATCH(C43, $B$41:$B$161, 0))</f>
        <v>98</v>
      </c>
      <c r="E43" t="str">
        <f>INDEX(Dataset!$H$2:$H$122, MATCH(C43, $B$41:$B$161, 0))</f>
        <v>Pre-Diabetes</v>
      </c>
    </row>
    <row r="44" spans="2:5" x14ac:dyDescent="0.35">
      <c r="B44" s="5">
        <f>SQRT(( $F$8 - Dataset!B5 )^2 + ( $F$9 - Dataset!C5 )^2 + ( $F$10 - Dataset!D5 )^2 + ( $F$11 - Dataset!E5 )^2 + ( $F$12 - Dataset!F5 )^2 + ( $F$13 - Dataset!G5 )^2)</f>
        <v>49.193495504995376</v>
      </c>
      <c r="C44" s="7">
        <v>5.123475382979799</v>
      </c>
      <c r="D44">
        <f>INDEX(Dataset!$A$2:$A$122, MATCH(C44, $B$41:$B$161, 0))</f>
        <v>116</v>
      </c>
      <c r="E44" t="str">
        <f>INDEX(Dataset!$H$2:$H$122, MATCH(C44, $B$41:$B$161, 0))</f>
        <v>Pre-Diabetes</v>
      </c>
    </row>
    <row r="45" spans="2:5" x14ac:dyDescent="0.35">
      <c r="B45" s="5">
        <f>SQRT(( $F$8 - Dataset!B6 )^2 + ( $F$9 - Dataset!C6 )^2 + ( $F$10 - Dataset!D6 )^2 + ( $F$11 - Dataset!E6 )^2 + ( $F$12 - Dataset!F6 )^2 + ( $F$13 - Dataset!G6 )^2)</f>
        <v>15.337861650177967</v>
      </c>
      <c r="C45" s="6">
        <v>5.8523499553598128</v>
      </c>
      <c r="D45">
        <f>INDEX(Dataset!$A$2:$A$122, MATCH(C45, $B$41:$B$161, 0))</f>
        <v>26</v>
      </c>
      <c r="E45" t="str">
        <f>INDEX(Dataset!$H$2:$H$122, MATCH(C45, $B$41:$B$161, 0))</f>
        <v>Pre-Diabetes</v>
      </c>
    </row>
    <row r="46" spans="2:5" x14ac:dyDescent="0.35">
      <c r="B46" s="5">
        <f>SQRT(( $F$8 - Dataset!B7 )^2 + ( $F$9 - Dataset!C7 )^2 + ( $F$10 - Dataset!D7 )^2 + ( $F$11 - Dataset!E7 )^2 + ( $F$12 - Dataset!F7 )^2 + ( $F$13 - Dataset!G7 )^2)</f>
        <v>75.539724648690637</v>
      </c>
      <c r="C46" s="7">
        <v>6.5764732189829527</v>
      </c>
      <c r="D46">
        <f>INDEX(Dataset!$A$2:$A$122, MATCH(C46, $B$41:$B$161, 0))</f>
        <v>36</v>
      </c>
      <c r="E46" t="str">
        <f>INDEX(Dataset!$H$2:$H$122, MATCH(C46, $B$41:$B$161, 0))</f>
        <v>Sehat</v>
      </c>
    </row>
    <row r="47" spans="2:5" x14ac:dyDescent="0.35">
      <c r="B47" s="5">
        <f>SQRT(( $F$8 - Dataset!B8 )^2 + ( $F$9 - Dataset!C8 )^2 + ( $F$10 - Dataset!D8 )^2 + ( $F$11 - Dataset!E8 )^2 + ( $F$12 - Dataset!F8 )^2 + ( $F$13 - Dataset!G8 )^2)</f>
        <v>32.186953878862163</v>
      </c>
      <c r="C47" s="6">
        <v>6.800735254367722</v>
      </c>
      <c r="D47">
        <f>INDEX(Dataset!$A$2:$A$122, MATCH(C47, $B$41:$B$161, 0))</f>
        <v>86</v>
      </c>
      <c r="E47" t="str">
        <f>INDEX(Dataset!$H$2:$H$122, MATCH(C47, $B$41:$B$161, 0))</f>
        <v>Pre-Hipertensi</v>
      </c>
    </row>
    <row r="48" spans="2:5" x14ac:dyDescent="0.35">
      <c r="B48" s="5">
        <f>SQRT(( $F$8 - Dataset!B9 )^2 + ( $F$9 - Dataset!C9 )^2 + ( $F$10 - Dataset!D9 )^2 + ( $F$11 - Dataset!E9 )^2 + ( $F$12 - Dataset!F9 )^2 + ( $F$13 - Dataset!G9 )^2)</f>
        <v>68.273347654849914</v>
      </c>
      <c r="C48" s="7">
        <v>6.946221994724902</v>
      </c>
      <c r="D48">
        <f>INDEX(Dataset!$A$2:$A$122, MATCH(C48, $B$41:$B$161, 0))</f>
        <v>51</v>
      </c>
      <c r="E48" t="str">
        <f>INDEX(Dataset!$H$2:$H$122, MATCH(C48, $B$41:$B$161, 0))</f>
        <v>Pre-Diabetes</v>
      </c>
    </row>
    <row r="49" spans="2:5" x14ac:dyDescent="0.35">
      <c r="B49" s="5">
        <f>SQRT(( $F$8 - Dataset!B10 )^2 + ( $F$9 - Dataset!C10 )^2 + ( $F$10 - Dataset!D10 )^2 + ( $F$11 - Dataset!E10 )^2 + ( $F$12 - Dataset!F10 )^2 + ( $F$13 - Dataset!G10 )^2)</f>
        <v>65.238025721200358</v>
      </c>
      <c r="C49" s="6">
        <v>7.5</v>
      </c>
      <c r="D49">
        <f>INDEX(Dataset!$A$2:$A$122, MATCH(C49, $B$41:$B$161, 0))</f>
        <v>104</v>
      </c>
      <c r="E49" t="str">
        <f>INDEX(Dataset!$H$2:$H$122, MATCH(C49, $B$41:$B$161, 0))</f>
        <v>Pre-Hipertensi</v>
      </c>
    </row>
    <row r="50" spans="2:5" x14ac:dyDescent="0.35">
      <c r="B50" s="5">
        <f>SQRT(( $F$8 - Dataset!B11 )^2 + ( $F$9 - Dataset!C11 )^2 + ( $F$10 - Dataset!D11 )^2 + ( $F$11 - Dataset!E11 )^2 + ( $F$12 - Dataset!F11 )^2 + ( $F$13 - Dataset!G11 )^2)</f>
        <v>14.66287829861518</v>
      </c>
      <c r="C50" s="7">
        <v>7.6321687612368736</v>
      </c>
      <c r="D50">
        <f>INDEX(Dataset!$A$2:$A$122, MATCH(C50, $B$41:$B$161, 0))</f>
        <v>31</v>
      </c>
      <c r="E50" t="str">
        <f>INDEX(Dataset!$H$2:$H$122, MATCH(C50, $B$41:$B$161, 0))</f>
        <v>Pre-Diabetes</v>
      </c>
    </row>
    <row r="51" spans="2:5" x14ac:dyDescent="0.35">
      <c r="B51" s="5">
        <f>SQRT(( $F$8 - Dataset!B12 )^2 + ( $F$9 - Dataset!C12 )^2 + ( $F$10 - Dataset!D12 )^2 + ( $F$11 - Dataset!E12 )^2 + ( $F$12 - Dataset!F12 )^2 + ( $F$13 - Dataset!G12 )^2)</f>
        <v>8.6168439698070429</v>
      </c>
      <c r="C51" s="6">
        <v>8.6168439698070429</v>
      </c>
      <c r="D51">
        <f>INDEX(Dataset!$A$2:$A$122, MATCH(C51, $B$41:$B$161, 0))</f>
        <v>11</v>
      </c>
      <c r="E51" t="str">
        <f>INDEX(Dataset!$H$2:$H$122, MATCH(C51, $B$41:$B$161, 0))</f>
        <v>Pre-Diabetes</v>
      </c>
    </row>
    <row r="52" spans="2:5" x14ac:dyDescent="0.35">
      <c r="B52" s="5">
        <f>SQRT(( $F$8 - Dataset!B13 )^2 + ( $F$9 - Dataset!C13 )^2 + ( $F$10 - Dataset!D13 )^2 + ( $F$11 - Dataset!E13 )^2 + ( $F$12 - Dataset!F13 )^2 + ( $F$13 - Dataset!G13 )^2)</f>
        <v>15.337861650177967</v>
      </c>
      <c r="C52" s="7">
        <v>8.6168439698070429</v>
      </c>
      <c r="D52">
        <f>INDEX(Dataset!$A$2:$A$122, MATCH(C52, $B$41:$B$161, 0))</f>
        <v>11</v>
      </c>
      <c r="E52" t="str">
        <f>INDEX(Dataset!$H$2:$H$122, MATCH(C52, $B$41:$B$161, 0))</f>
        <v>Pre-Diabetes</v>
      </c>
    </row>
    <row r="53" spans="2:5" x14ac:dyDescent="0.35">
      <c r="B53" s="5">
        <f>SQRT(( $F$8 - Dataset!B14 )^2 + ( $F$9 - Dataset!C14 )^2 + ( $F$10 - Dataset!D14 )^2 + ( $F$11 - Dataset!E14 )^2 + ( $F$12 - Dataset!F14 )^2 + ( $F$13 - Dataset!G14 )^2)</f>
        <v>43.637713047317227</v>
      </c>
      <c r="C53" s="6">
        <v>8.7891979156234736</v>
      </c>
      <c r="D53">
        <f>INDEX(Dataset!$A$2:$A$122, MATCH(C53, $B$41:$B$161, 0))</f>
        <v>19</v>
      </c>
      <c r="E53" t="str">
        <f>INDEX(Dataset!$H$2:$H$122, MATCH(C53, $B$41:$B$161, 0))</f>
        <v>Hipertensi</v>
      </c>
    </row>
    <row r="54" spans="2:5" x14ac:dyDescent="0.35">
      <c r="B54" s="5">
        <f>SQRT(( $F$8 - Dataset!B15 )^2 + ( $F$9 - Dataset!C15 )^2 + ( $F$10 - Dataset!D15 )^2 + ( $F$11 - Dataset!E15 )^2 + ( $F$12 - Dataset!F15 )^2 + ( $F$13 - Dataset!G15 )^2)</f>
        <v>26.5941722939444</v>
      </c>
      <c r="C54" s="7">
        <v>9.013878188659973</v>
      </c>
      <c r="D54">
        <f>INDEX(Dataset!$A$2:$A$122, MATCH(C54, $B$41:$B$161, 0))</f>
        <v>77</v>
      </c>
      <c r="E54" t="str">
        <f>INDEX(Dataset!$H$2:$H$122, MATCH(C54, $B$41:$B$161, 0))</f>
        <v>Pre-Diabetes</v>
      </c>
    </row>
    <row r="55" spans="2:5" x14ac:dyDescent="0.35">
      <c r="B55" s="5">
        <f>SQRT(( $F$8 - Dataset!B16 )^2 + ( $F$9 - Dataset!C16 )^2 + ( $F$10 - Dataset!D16 )^2 + ( $F$11 - Dataset!E16 )^2 + ( $F$12 - Dataset!F16 )^2 + ( $F$13 - Dataset!G16 )^2)</f>
        <v>18.309833423600555</v>
      </c>
      <c r="C55" s="6">
        <v>9.8615414616580104</v>
      </c>
      <c r="D55">
        <f>INDEX(Dataset!$A$2:$A$122, MATCH(C55, $B$41:$B$161, 0))</f>
        <v>119</v>
      </c>
      <c r="E55" t="str">
        <f>INDEX(Dataset!$H$2:$H$122, MATCH(C55, $B$41:$B$161, 0))</f>
        <v>Pre-Hipertensi</v>
      </c>
    </row>
    <row r="56" spans="2:5" x14ac:dyDescent="0.35">
      <c r="B56" s="5">
        <f>SQRT(( $F$8 - Dataset!B17 )^2 + ( $F$9 - Dataset!C17 )^2 + ( $F$10 - Dataset!D17 )^2 + ( $F$11 - Dataset!E17 )^2 + ( $F$12 - Dataset!F17 )^2 + ( $F$13 - Dataset!G17 )^2)</f>
        <v>55.310487251514971</v>
      </c>
      <c r="C56" s="7">
        <v>10.452272480183437</v>
      </c>
      <c r="D56">
        <f>INDEX(Dataset!$A$2:$A$122, MATCH(C56, $B$41:$B$161, 0))</f>
        <v>56</v>
      </c>
      <c r="E56" t="str">
        <f>INDEX(Dataset!$H$2:$H$122, MATCH(C56, $B$41:$B$161, 0))</f>
        <v>Pre-Diabetes</v>
      </c>
    </row>
    <row r="57" spans="2:5" x14ac:dyDescent="0.35">
      <c r="B57" s="5">
        <f>SQRT(( $F$8 - Dataset!B18 )^2 + ( $F$9 - Dataset!C18 )^2 + ( $F$10 - Dataset!D18 )^2 + ( $F$11 - Dataset!E18 )^2 + ( $F$12 - Dataset!F18 )^2 + ( $F$13 - Dataset!G18 )^2)</f>
        <v>39.903007405457551</v>
      </c>
      <c r="C57" s="6">
        <v>10.920164833920778</v>
      </c>
      <c r="D57">
        <f>INDEX(Dataset!$A$2:$A$122, MATCH(C57, $B$41:$B$161, 0))</f>
        <v>83</v>
      </c>
      <c r="E57" t="str">
        <f>INDEX(Dataset!$H$2:$H$122, MATCH(C57, $B$41:$B$161, 0))</f>
        <v>Pre-Hipertensi</v>
      </c>
    </row>
    <row r="58" spans="2:5" x14ac:dyDescent="0.35">
      <c r="B58" s="5">
        <f>SQRT(( $F$8 - Dataset!B19 )^2 + ( $F$9 - Dataset!C19 )^2 + ( $F$10 - Dataset!D19 )^2 + ( $F$11 - Dataset!E19 )^2 + ( $F$12 - Dataset!F19 )^2 + ( $F$13 - Dataset!G19 )^2)</f>
        <v>40.880924647077151</v>
      </c>
      <c r="C58" s="7">
        <v>11.191514642799696</v>
      </c>
      <c r="D58">
        <f>INDEX(Dataset!$A$2:$A$122, MATCH(C58, $B$41:$B$161, 0))</f>
        <v>75</v>
      </c>
      <c r="E58" t="str">
        <f>INDEX(Dataset!$H$2:$H$122, MATCH(C58, $B$41:$B$161, 0))</f>
        <v>Pre-Diabetes</v>
      </c>
    </row>
    <row r="59" spans="2:5" x14ac:dyDescent="0.35">
      <c r="B59" s="5">
        <f>SQRT(( $F$8 - Dataset!B20 )^2 + ( $F$9 - Dataset!C20 )^2 + ( $F$10 - Dataset!D20 )^2 + ( $F$11 - Dataset!E20 )^2 + ( $F$12 - Dataset!F20 )^2 + ( $F$13 - Dataset!G20 )^2)</f>
        <v>8.7891979156234736</v>
      </c>
      <c r="C59" s="6">
        <v>11.5</v>
      </c>
      <c r="D59">
        <f>INDEX(Dataset!$A$2:$A$122, MATCH(C59, $B$41:$B$161, 0))</f>
        <v>73</v>
      </c>
      <c r="E59" t="str">
        <f>INDEX(Dataset!$H$2:$H$122, MATCH(C59, $B$41:$B$161, 0))</f>
        <v>Sehat</v>
      </c>
    </row>
    <row r="60" spans="2:5" x14ac:dyDescent="0.35">
      <c r="B60" s="5">
        <f>SQRT(( $F$8 - Dataset!B21 )^2 + ( $F$9 - Dataset!C21 )^2 + ( $F$10 - Dataset!D21 )^2 + ( $F$11 - Dataset!E21 )^2 + ( $F$12 - Dataset!F21 )^2 + ( $F$13 - Dataset!G21 )^2)</f>
        <v>54.325408420001779</v>
      </c>
      <c r="C60" s="7">
        <v>11.884864324004713</v>
      </c>
      <c r="D60">
        <f>INDEX(Dataset!$A$2:$A$122, MATCH(C60, $B$41:$B$161, 0))</f>
        <v>46</v>
      </c>
      <c r="E60" t="str">
        <f>INDEX(Dataset!$H$2:$H$122, MATCH(C60, $B$41:$B$161, 0))</f>
        <v>Sehat</v>
      </c>
    </row>
    <row r="61" spans="2:5" x14ac:dyDescent="0.35">
      <c r="B61" s="5">
        <f>SQRT(( $F$8 - Dataset!B22 )^2 + ( $F$9 - Dataset!C22 )^2 + ( $F$10 - Dataset!D22 )^2 + ( $F$11 - Dataset!E22 )^2 + ( $F$12 - Dataset!F22 )^2 + ( $F$13 - Dataset!G22 )^2)</f>
        <v>12.134661099511597</v>
      </c>
      <c r="C61" s="6">
        <v>12.05197079319395</v>
      </c>
      <c r="D61">
        <f>INDEX(Dataset!$A$2:$A$122, MATCH(C61, $B$41:$B$161, 0))</f>
        <v>43</v>
      </c>
      <c r="E61" t="str">
        <f>INDEX(Dataset!$H$2:$H$122, MATCH(C61, $B$41:$B$161, 0))</f>
        <v>Pre-Diabetes</v>
      </c>
    </row>
    <row r="62" spans="2:5" x14ac:dyDescent="0.35">
      <c r="B62" s="5">
        <f>SQRT(( $F$8 - Dataset!B23 )^2 + ( $F$9 - Dataset!C23 )^2 + ( $F$10 - Dataset!D23 )^2 + ( $F$11 - Dataset!E23 )^2 + ( $F$12 - Dataset!F23 )^2 + ( $F$13 - Dataset!G23 )^2)</f>
        <v>21.17191535974013</v>
      </c>
      <c r="C62" s="7">
        <v>12.134661099511597</v>
      </c>
      <c r="D62">
        <f>INDEX(Dataset!$A$2:$A$122, MATCH(C62, $B$41:$B$161, 0))</f>
        <v>21</v>
      </c>
      <c r="E62" t="str">
        <f>INDEX(Dataset!$H$2:$H$122, MATCH(C62, $B$41:$B$161, 0))</f>
        <v>Sehat</v>
      </c>
    </row>
    <row r="63" spans="2:5" x14ac:dyDescent="0.35">
      <c r="B63" s="5">
        <f>SQRT(( $F$8 - Dataset!B24 )^2 + ( $F$9 - Dataset!C24 )^2 + ( $F$10 - Dataset!D24 )^2 + ( $F$11 - Dataset!E24 )^2 + ( $F$12 - Dataset!F24 )^2 + ( $F$13 - Dataset!G24 )^2)</f>
        <v>61.678602448499106</v>
      </c>
      <c r="C63" s="6">
        <v>12.459935794377111</v>
      </c>
      <c r="D63">
        <f>INDEX(Dataset!$A$2:$A$122, MATCH(C63, $B$41:$B$161, 0))</f>
        <v>113</v>
      </c>
      <c r="E63" t="str">
        <f>INDEX(Dataset!$H$2:$H$122, MATCH(C63, $B$41:$B$161, 0))</f>
        <v>Pre-Diabetes</v>
      </c>
    </row>
    <row r="64" spans="2:5" x14ac:dyDescent="0.35">
      <c r="B64" s="5">
        <f>SQRT(( $F$8 - Dataset!B25 )^2 + ( $F$9 - Dataset!C25 )^2 + ( $F$10 - Dataset!D25 )^2 + ( $F$11 - Dataset!E25 )^2 + ( $F$12 - Dataset!F25 )^2 + ( $F$13 - Dataset!G25 )^2)</f>
        <v>37.459978643880724</v>
      </c>
      <c r="C64" s="7">
        <v>12.698425099200294</v>
      </c>
      <c r="D64">
        <f>INDEX(Dataset!$A$2:$A$122, MATCH(C64, $B$41:$B$161, 0))</f>
        <v>90</v>
      </c>
      <c r="E64" t="str">
        <f>INDEX(Dataset!$H$2:$H$122, MATCH(C64, $B$41:$B$161, 0))</f>
        <v>Pre-Diabetes</v>
      </c>
    </row>
    <row r="65" spans="2:5" x14ac:dyDescent="0.35">
      <c r="B65" s="5">
        <f>SQRT(( $F$8 - Dataset!B26 )^2 + ( $F$9 - Dataset!C26 )^2 + ( $F$10 - Dataset!D26 )^2 + ( $F$11 - Dataset!E26 )^2 + ( $F$12 - Dataset!F26 )^2 + ( $F$13 - Dataset!G26 )^2)</f>
        <v>70.044628630609495</v>
      </c>
      <c r="C65" s="6">
        <v>13.313526955694348</v>
      </c>
      <c r="D65">
        <f>INDEX(Dataset!$A$2:$A$122, MATCH(C65, $B$41:$B$161, 0))</f>
        <v>49</v>
      </c>
      <c r="E65" t="str">
        <f>INDEX(Dataset!$H$2:$H$122, MATCH(C65, $B$41:$B$161, 0))</f>
        <v>Hipertensi</v>
      </c>
    </row>
    <row r="66" spans="2:5" x14ac:dyDescent="0.35">
      <c r="B66" s="5">
        <f>SQRT(( $F$8 - Dataset!B27 )^2 + ( $F$9 - Dataset!C27 )^2 + ( $F$10 - Dataset!D27 )^2 + ( $F$11 - Dataset!E27 )^2 + ( $F$12 - Dataset!F27 )^2 + ( $F$13 - Dataset!G27 )^2)</f>
        <v>5.8523499553598128</v>
      </c>
      <c r="C66" s="7">
        <v>13.647344063956181</v>
      </c>
      <c r="D66">
        <f>INDEX(Dataset!$A$2:$A$122, MATCH(C66, $B$41:$B$161, 0))</f>
        <v>65</v>
      </c>
      <c r="E66" t="str">
        <f>INDEX(Dataset!$H$2:$H$122, MATCH(C66, $B$41:$B$161, 0))</f>
        <v>Hipertensi</v>
      </c>
    </row>
    <row r="67" spans="2:5" x14ac:dyDescent="0.35">
      <c r="B67" s="5">
        <f>SQRT(( $F$8 - Dataset!B28 )^2 + ( $F$9 - Dataset!C28 )^2 + ( $F$10 - Dataset!D28 )^2 + ( $F$11 - Dataset!E28 )^2 + ( $F$12 - Dataset!F28 )^2 + ( $F$13 - Dataset!G28 )^2)</f>
        <v>38.694314827891709</v>
      </c>
      <c r="C67" s="6">
        <v>13.793114224133722</v>
      </c>
      <c r="D67">
        <f>INDEX(Dataset!$A$2:$A$122, MATCH(C67, $B$41:$B$161, 0))</f>
        <v>57</v>
      </c>
      <c r="E67" t="str">
        <f>INDEX(Dataset!$H$2:$H$122, MATCH(C67, $B$41:$B$161, 0))</f>
        <v>Sehat</v>
      </c>
    </row>
    <row r="68" spans="2:5" x14ac:dyDescent="0.35">
      <c r="B68" s="5">
        <f>SQRT(( $F$8 - Dataset!B29 )^2 + ( $F$9 - Dataset!C29 )^2 + ( $F$10 - Dataset!D29 )^2 + ( $F$11 - Dataset!E29 )^2 + ( $F$12 - Dataset!F29 )^2 + ( $F$13 - Dataset!G29 )^2)</f>
        <v>35.316426772820606</v>
      </c>
      <c r="C68" s="7">
        <v>14.66287829861518</v>
      </c>
      <c r="D68">
        <f>INDEX(Dataset!$A$2:$A$122, MATCH(C68, $B$41:$B$161, 0))</f>
        <v>10</v>
      </c>
      <c r="E68" t="str">
        <f>INDEX(Dataset!$H$2:$H$122, MATCH(C68, $B$41:$B$161, 0))</f>
        <v>Hipertensi</v>
      </c>
    </row>
    <row r="69" spans="2:5" x14ac:dyDescent="0.35">
      <c r="B69" s="5">
        <f>SQRT(( $F$8 - Dataset!B30 )^2 + ( $F$9 - Dataset!C30 )^2 + ( $F$10 - Dataset!D30 )^2 + ( $F$11 - Dataset!E30 )^2 + ( $F$12 - Dataset!F30 )^2 + ( $F$13 - Dataset!G30 )^2)</f>
        <v>64.708963830368972</v>
      </c>
      <c r="C69" s="6">
        <v>15.107944929738128</v>
      </c>
      <c r="D69">
        <f>INDEX(Dataset!$A$2:$A$122, MATCH(C69, $B$41:$B$161, 0))</f>
        <v>32</v>
      </c>
      <c r="E69" t="str">
        <f>INDEX(Dataset!$H$2:$H$122, MATCH(C69, $B$41:$B$161, 0))</f>
        <v>Sehat</v>
      </c>
    </row>
    <row r="70" spans="2:5" x14ac:dyDescent="0.35">
      <c r="B70" s="5">
        <f>SQRT(( $F$8 - Dataset!B31 )^2 + ( $F$9 - Dataset!C31 )^2 + ( $F$10 - Dataset!D31 )^2 + ( $F$11 - Dataset!E31 )^2 + ( $F$12 - Dataset!F31 )^2 + ( $F$13 - Dataset!G31 )^2)</f>
        <v>24.233241632105269</v>
      </c>
      <c r="C70" s="7">
        <v>15.337861650177967</v>
      </c>
      <c r="D70">
        <f>INDEX(Dataset!$A$2:$A$122, MATCH(C70, $B$41:$B$161, 0))</f>
        <v>5</v>
      </c>
      <c r="E70" t="str">
        <f>INDEX(Dataset!$H$2:$H$122, MATCH(C70, $B$41:$B$161, 0))</f>
        <v>Hipertensi</v>
      </c>
    </row>
    <row r="71" spans="2:5" x14ac:dyDescent="0.35">
      <c r="B71" s="5">
        <f>SQRT(( $F$8 - Dataset!B32 )^2 + ( $F$9 - Dataset!C32 )^2 + ( $F$10 - Dataset!D32 )^2 + ( $F$11 - Dataset!E32 )^2 + ( $F$12 - Dataset!F32 )^2 + ( $F$13 - Dataset!G32 )^2)</f>
        <v>7.6321687612368736</v>
      </c>
      <c r="C71" s="6">
        <v>15.337861650177967</v>
      </c>
      <c r="D71">
        <f>INDEX(Dataset!$A$2:$A$122, MATCH(C71, $B$41:$B$161, 0))</f>
        <v>5</v>
      </c>
      <c r="E71" t="str">
        <f>INDEX(Dataset!$H$2:$H$122, MATCH(C71, $B$41:$B$161, 0))</f>
        <v>Hipertensi</v>
      </c>
    </row>
    <row r="72" spans="2:5" x14ac:dyDescent="0.35">
      <c r="B72" s="5">
        <f>SQRT(( $F$8 - Dataset!B33 )^2 + ( $F$9 - Dataset!C33 )^2 + ( $F$10 - Dataset!D33 )^2 + ( $F$11 - Dataset!E33 )^2 + ( $F$12 - Dataset!F33 )^2 + ( $F$13 - Dataset!G33 )^2)</f>
        <v>15.107944929738128</v>
      </c>
      <c r="C72" s="7">
        <v>16.800297616411441</v>
      </c>
      <c r="D72">
        <f>INDEX(Dataset!$A$2:$A$122, MATCH(C72, $B$41:$B$161, 0))</f>
        <v>63</v>
      </c>
      <c r="E72" t="str">
        <f>INDEX(Dataset!$H$2:$H$122, MATCH(C72, $B$41:$B$161, 0))</f>
        <v>Hipertensi</v>
      </c>
    </row>
    <row r="73" spans="2:5" x14ac:dyDescent="0.35">
      <c r="B73" s="5">
        <f>SQRT(( $F$8 - Dataset!B34 )^2 + ( $F$9 - Dataset!C34 )^2 + ( $F$10 - Dataset!D34 )^2 + ( $F$11 - Dataset!E34 )^2 + ( $F$12 - Dataset!F34 )^2 + ( $F$13 - Dataset!G34 )^2)</f>
        <v>57.378131722808824</v>
      </c>
      <c r="C73" s="6">
        <v>17.269916039170543</v>
      </c>
      <c r="D73">
        <f>INDEX(Dataset!$A$2:$A$122, MATCH(C73, $B$41:$B$161, 0))</f>
        <v>39</v>
      </c>
      <c r="E73" t="str">
        <f>INDEX(Dataset!$H$2:$H$122, MATCH(C73, $B$41:$B$161, 0))</f>
        <v>Hipertensi</v>
      </c>
    </row>
    <row r="74" spans="2:5" x14ac:dyDescent="0.35">
      <c r="B74" s="5">
        <f>SQRT(( $F$8 - Dataset!B35 )^2 + ( $F$9 - Dataset!C35 )^2 + ( $F$10 - Dataset!D35 )^2 + ( $F$11 - Dataset!E35 )^2 + ( $F$12 - Dataset!F35 )^2 + ( $F$13 - Dataset!G35 )^2)</f>
        <v>32.252906845740277</v>
      </c>
      <c r="C74" s="7">
        <v>18.034688796871432</v>
      </c>
      <c r="D74">
        <f>INDEX(Dataset!$A$2:$A$122, MATCH(C74, $B$41:$B$161, 0))</f>
        <v>121</v>
      </c>
      <c r="E74" t="str">
        <f>INDEX(Dataset!$H$2:$H$122, MATCH(C74, $B$41:$B$161, 0))</f>
        <v>Pre-Diabetes</v>
      </c>
    </row>
    <row r="75" spans="2:5" x14ac:dyDescent="0.35">
      <c r="B75" s="5">
        <f>SQRT(( $F$8 - Dataset!B36 )^2 + ( $F$9 - Dataset!C36 )^2 + ( $F$10 - Dataset!D36 )^2 + ( $F$11 - Dataset!E36 )^2 + ( $F$12 - Dataset!F36 )^2 + ( $F$13 - Dataset!G36 )^2)</f>
        <v>27.26261176043117</v>
      </c>
      <c r="C75" s="6">
        <v>18.309833423600555</v>
      </c>
      <c r="D75">
        <f>INDEX(Dataset!$A$2:$A$122, MATCH(C75, $B$41:$B$161, 0))</f>
        <v>15</v>
      </c>
      <c r="E75" t="str">
        <f>INDEX(Dataset!$H$2:$H$122, MATCH(C75, $B$41:$B$161, 0))</f>
        <v>Sehat</v>
      </c>
    </row>
    <row r="76" spans="2:5" x14ac:dyDescent="0.35">
      <c r="B76" s="5">
        <f>SQRT(( $F$8 - Dataset!B37 )^2 + ( $F$9 - Dataset!C37 )^2 + ( $F$10 - Dataset!D37 )^2 + ( $F$11 - Dataset!E37 )^2 + ( $F$12 - Dataset!F37 )^2 + ( $F$13 - Dataset!G37 )^2)</f>
        <v>6.5764732189829527</v>
      </c>
      <c r="C76" s="7">
        <v>18.553975315279473</v>
      </c>
      <c r="D76">
        <f>INDEX(Dataset!$A$2:$A$122, MATCH(C76, $B$41:$B$161, 0))</f>
        <v>71</v>
      </c>
      <c r="E76" t="str">
        <f>INDEX(Dataset!$H$2:$H$122, MATCH(C76, $B$41:$B$161, 0))</f>
        <v>Sehat</v>
      </c>
    </row>
    <row r="77" spans="2:5" x14ac:dyDescent="0.35">
      <c r="B77" s="5">
        <f>SQRT(( $F$8 - Dataset!B38 )^2 + ( $F$9 - Dataset!C38 )^2 + ( $F$10 - Dataset!D38 )^2 + ( $F$11 - Dataset!E38 )^2 + ( $F$12 - Dataset!F38 )^2 + ( $F$13 - Dataset!G38 )^2)</f>
        <v>31.737202145116697</v>
      </c>
      <c r="C77" s="6">
        <v>18.607794065928395</v>
      </c>
      <c r="D77">
        <f>INDEX(Dataset!$A$2:$A$122, MATCH(C77, $B$41:$B$161, 0))</f>
        <v>2</v>
      </c>
      <c r="E77" t="str">
        <f>INDEX(Dataset!$H$2:$H$122, MATCH(C77, $B$41:$B$161, 0))</f>
        <v>Hipertensi</v>
      </c>
    </row>
    <row r="78" spans="2:5" x14ac:dyDescent="0.35">
      <c r="B78" s="5">
        <f>SQRT(( $F$8 - Dataset!B39 )^2 + ( $F$9 - Dataset!C39 )^2 + ( $F$10 - Dataset!D39 )^2 + ( $F$11 - Dataset!E39 )^2 + ( $F$12 - Dataset!F39 )^2 + ( $F$13 - Dataset!G39 )^2)</f>
        <v>56.508848864580493</v>
      </c>
      <c r="C78" s="7">
        <v>19.241881404893856</v>
      </c>
      <c r="D78">
        <f>INDEX(Dataset!$A$2:$A$122, MATCH(C78, $B$41:$B$161, 0))</f>
        <v>47</v>
      </c>
      <c r="E78" t="str">
        <f>INDEX(Dataset!$H$2:$H$122, MATCH(C78, $B$41:$B$161, 0))</f>
        <v>Pre-Diabetes</v>
      </c>
    </row>
    <row r="79" spans="2:5" x14ac:dyDescent="0.35">
      <c r="B79" s="5">
        <f>SQRT(( $F$8 - Dataset!B40 )^2 + ( $F$9 - Dataset!C40 )^2 + ( $F$10 - Dataset!D40 )^2 + ( $F$11 - Dataset!E40 )^2 + ( $F$12 - Dataset!F40 )^2 + ( $F$13 - Dataset!G40 )^2)</f>
        <v>17.269916039170543</v>
      </c>
      <c r="C79" s="6">
        <v>19.397164741270824</v>
      </c>
      <c r="D79">
        <f>INDEX(Dataset!$A$2:$A$122, MATCH(C79, $B$41:$B$161, 0))</f>
        <v>105</v>
      </c>
      <c r="E79" t="str">
        <f>INDEX(Dataset!$H$2:$H$122, MATCH(C79, $B$41:$B$161, 0))</f>
        <v>Pre-Diabetes</v>
      </c>
    </row>
    <row r="80" spans="2:5" x14ac:dyDescent="0.35">
      <c r="B80" s="5">
        <f>SQRT(( $F$8 - Dataset!B41 )^2 + ( $F$9 - Dataset!C41 )^2 + ( $F$10 - Dataset!D41 )^2 + ( $F$11 - Dataset!E41 )^2 + ( $F$12 - Dataset!F41 )^2 + ( $F$13 - Dataset!G41 )^2)</f>
        <v>73.357003755606044</v>
      </c>
      <c r="C80" s="7">
        <v>20.229928324143909</v>
      </c>
      <c r="D80">
        <f>INDEX(Dataset!$A$2:$A$122, MATCH(C80, $B$41:$B$161, 0))</f>
        <v>84</v>
      </c>
      <c r="E80" t="str">
        <f>INDEX(Dataset!$H$2:$H$122, MATCH(C80, $B$41:$B$161, 0))</f>
        <v>Pre-Diabetes</v>
      </c>
    </row>
    <row r="81" spans="2:5" x14ac:dyDescent="0.35">
      <c r="B81" s="5">
        <f>SQRT(( $F$8 - Dataset!B42 )^2 + ( $F$9 - Dataset!C42 )^2 + ( $F$10 - Dataset!D42 )^2 + ( $F$11 - Dataset!E42 )^2 + ( $F$12 - Dataset!F42 )^2 + ( $F$13 - Dataset!G42 )^2)</f>
        <v>46.306047121299393</v>
      </c>
      <c r="C81" s="6">
        <v>20.5</v>
      </c>
      <c r="D81">
        <f>INDEX(Dataset!$A$2:$A$122, MATCH(C81, $B$41:$B$161, 0))</f>
        <v>85</v>
      </c>
      <c r="E81" t="str">
        <f>INDEX(Dataset!$H$2:$H$122, MATCH(C81, $B$41:$B$161, 0))</f>
        <v>Sehat</v>
      </c>
    </row>
    <row r="82" spans="2:5" x14ac:dyDescent="0.35">
      <c r="B82" s="5">
        <f>SQRT(( $F$8 - Dataset!B43 )^2 + ( $F$9 - Dataset!C43 )^2 + ( $F$10 - Dataset!D43 )^2 + ( $F$11 - Dataset!E43 )^2 + ( $F$12 - Dataset!F43 )^2 + ( $F$13 - Dataset!G43 )^2)</f>
        <v>55.265269383221138</v>
      </c>
      <c r="C82" s="7">
        <v>20.670026608594387</v>
      </c>
      <c r="D82">
        <f>INDEX(Dataset!$A$2:$A$122, MATCH(C82, $B$41:$B$161, 0))</f>
        <v>68</v>
      </c>
      <c r="E82" t="str">
        <f>INDEX(Dataset!$H$2:$H$122, MATCH(C82, $B$41:$B$161, 0))</f>
        <v>Pre-Diabetes</v>
      </c>
    </row>
    <row r="83" spans="2:5" x14ac:dyDescent="0.35">
      <c r="B83" s="5">
        <f>SQRT(( $F$8 - Dataset!B44 )^2 + ( $F$9 - Dataset!C44 )^2 + ( $F$10 - Dataset!D44 )^2 + ( $F$11 - Dataset!E44 )^2 + ( $F$12 - Dataset!F44 )^2 + ( $F$13 - Dataset!G44 )^2)</f>
        <v>12.05197079319395</v>
      </c>
      <c r="C83" s="6">
        <v>21.17191535974013</v>
      </c>
      <c r="D83">
        <f>INDEX(Dataset!$A$2:$A$122, MATCH(C83, $B$41:$B$161, 0))</f>
        <v>22</v>
      </c>
      <c r="E83" t="str">
        <f>INDEX(Dataset!$H$2:$H$122, MATCH(C83, $B$41:$B$161, 0))</f>
        <v>Pre-Hipertensi</v>
      </c>
    </row>
    <row r="84" spans="2:5" x14ac:dyDescent="0.35">
      <c r="B84" s="5">
        <f>SQRT(( $F$8 - Dataset!B45 )^2 + ( $F$9 - Dataset!C45 )^2 + ( $F$10 - Dataset!D45 )^2 + ( $F$11 - Dataset!E45 )^2 + ( $F$12 - Dataset!F45 )^2 + ( $F$13 - Dataset!G45 )^2)</f>
        <v>33.079449814046185</v>
      </c>
      <c r="C84" s="7">
        <v>21.73131381210073</v>
      </c>
      <c r="D84">
        <f>INDEX(Dataset!$A$2:$A$122, MATCH(C84, $B$41:$B$161, 0))</f>
        <v>91</v>
      </c>
      <c r="E84" t="str">
        <f>INDEX(Dataset!$H$2:$H$122, MATCH(C84, $B$41:$B$161, 0))</f>
        <v>Sehat</v>
      </c>
    </row>
    <row r="85" spans="2:5" x14ac:dyDescent="0.35">
      <c r="B85" s="5">
        <f>SQRT(( $F$8 - Dataset!B46 )^2 + ( $F$9 - Dataset!C46 )^2 + ( $F$10 - Dataset!D46 )^2 + ( $F$11 - Dataset!E46 )^2 + ( $F$12 - Dataset!F46 )^2 + ( $F$13 - Dataset!G46 )^2)</f>
        <v>34.659053651246744</v>
      </c>
      <c r="C85" s="6">
        <v>22.721135535003526</v>
      </c>
      <c r="D85">
        <f>INDEX(Dataset!$A$2:$A$122, MATCH(C85, $B$41:$B$161, 0))</f>
        <v>94</v>
      </c>
      <c r="E85" t="str">
        <f>INDEX(Dataset!$H$2:$H$122, MATCH(C85, $B$41:$B$161, 0))</f>
        <v>Pre-Diabetes</v>
      </c>
    </row>
    <row r="86" spans="2:5" x14ac:dyDescent="0.35">
      <c r="B86" s="5">
        <f>SQRT(( $F$8 - Dataset!B47 )^2 + ( $F$9 - Dataset!C47 )^2 + ( $F$10 - Dataset!D47 )^2 + ( $F$11 - Dataset!E47 )^2 + ( $F$12 - Dataset!F47 )^2 + ( $F$13 - Dataset!G47 )^2)</f>
        <v>11.884864324004713</v>
      </c>
      <c r="C86" s="7">
        <v>23.817010727629107</v>
      </c>
      <c r="D86">
        <f>INDEX(Dataset!$A$2:$A$122, MATCH(C86, $B$41:$B$161, 0))</f>
        <v>55</v>
      </c>
      <c r="E86" t="str">
        <f>INDEX(Dataset!$H$2:$H$122, MATCH(C86, $B$41:$B$161, 0))</f>
        <v>Pre-Hipertensi</v>
      </c>
    </row>
    <row r="87" spans="2:5" x14ac:dyDescent="0.35">
      <c r="B87" s="5">
        <f>SQRT(( $F$8 - Dataset!B48 )^2 + ( $F$9 - Dataset!C48 )^2 + ( $F$10 - Dataset!D48 )^2 + ( $F$11 - Dataset!E48 )^2 + ( $F$12 - Dataset!F48 )^2 + ( $F$13 - Dataset!G48 )^2)</f>
        <v>19.241881404893856</v>
      </c>
      <c r="C87" s="6">
        <v>24.109126902482387</v>
      </c>
      <c r="D87">
        <f>INDEX(Dataset!$A$2:$A$122, MATCH(C87, $B$41:$B$161, 0))</f>
        <v>106</v>
      </c>
      <c r="E87" t="str">
        <f>INDEX(Dataset!$H$2:$H$122, MATCH(C87, $B$41:$B$161, 0))</f>
        <v>Sehat</v>
      </c>
    </row>
    <row r="88" spans="2:5" x14ac:dyDescent="0.35">
      <c r="B88" s="5">
        <f>SQRT(( $F$8 - Dataset!B49 )^2 + ( $F$9 - Dataset!C49 )^2 + ( $F$10 - Dataset!D49 )^2 + ( $F$11 - Dataset!E49 )^2 + ( $F$12 - Dataset!F49 )^2 + ( $F$13 - Dataset!G49 )^2)</f>
        <v>30.728651125618907</v>
      </c>
      <c r="C88" s="7">
        <v>24.233241632105269</v>
      </c>
      <c r="D88">
        <f>INDEX(Dataset!$A$2:$A$122, MATCH(C88, $B$41:$B$161, 0))</f>
        <v>30</v>
      </c>
      <c r="E88" t="str">
        <f>INDEX(Dataset!$H$2:$H$122, MATCH(C88, $B$41:$B$161, 0))</f>
        <v>Pre-Hipertensi</v>
      </c>
    </row>
    <row r="89" spans="2:5" x14ac:dyDescent="0.35">
      <c r="B89" s="5">
        <f>SQRT(( $F$8 - Dataset!B50 )^2 + ( $F$9 - Dataset!C50 )^2 + ( $F$10 - Dataset!D50 )^2 + ( $F$11 - Dataset!E50 )^2 + ( $F$12 - Dataset!F50 )^2 + ( $F$13 - Dataset!G50 )^2)</f>
        <v>13.313526955694348</v>
      </c>
      <c r="C89" s="6">
        <v>24.356723917637201</v>
      </c>
      <c r="D89">
        <f>INDEX(Dataset!$A$2:$A$122, MATCH(C89, $B$41:$B$161, 0))</f>
        <v>88</v>
      </c>
      <c r="E89" t="str">
        <f>INDEX(Dataset!$H$2:$H$122, MATCH(C89, $B$41:$B$161, 0))</f>
        <v>Pre-Hipertensi</v>
      </c>
    </row>
    <row r="90" spans="2:5" x14ac:dyDescent="0.35">
      <c r="B90" s="5">
        <f>SQRT(( $F$8 - Dataset!B51 )^2 + ( $F$9 - Dataset!C51 )^2 + ( $F$10 - Dataset!D51 )^2 + ( $F$11 - Dataset!E51 )^2 + ( $F$12 - Dataset!F51 )^2 + ( $F$13 - Dataset!G51 )^2)</f>
        <v>63.389667927825592</v>
      </c>
      <c r="C90" s="7">
        <v>26.02402735934621</v>
      </c>
      <c r="D90">
        <f>INDEX(Dataset!$A$2:$A$122, MATCH(C90, $B$41:$B$161, 0))</f>
        <v>72</v>
      </c>
      <c r="E90" t="str">
        <f>INDEX(Dataset!$H$2:$H$122, MATCH(C90, $B$41:$B$161, 0))</f>
        <v>Pre-Diabetes</v>
      </c>
    </row>
    <row r="91" spans="2:5" x14ac:dyDescent="0.35">
      <c r="B91" s="5">
        <f>SQRT(( $F$8 - Dataset!B52 )^2 + ( $F$9 - Dataset!C52 )^2 + ( $F$10 - Dataset!D52 )^2 + ( $F$11 - Dataset!E52 )^2 + ( $F$12 - Dataset!F52 )^2 + ( $F$13 - Dataset!G52 )^2)</f>
        <v>6.946221994724902</v>
      </c>
      <c r="C91" s="6">
        <v>26.119915773217954</v>
      </c>
      <c r="D91">
        <f>INDEX(Dataset!$A$2:$A$122, MATCH(C91, $B$41:$B$161, 0))</f>
        <v>114</v>
      </c>
      <c r="E91" t="str">
        <f>INDEX(Dataset!$H$2:$H$122, MATCH(C91, $B$41:$B$161, 0))</f>
        <v>Sehat</v>
      </c>
    </row>
    <row r="92" spans="2:5" x14ac:dyDescent="0.35">
      <c r="B92" s="5">
        <f>SQRT(( $F$8 - Dataset!B53 )^2 + ( $F$9 - Dataset!C53 )^2 + ( $F$10 - Dataset!D53 )^2 + ( $F$11 - Dataset!E53 )^2 + ( $F$12 - Dataset!F53 )^2 + ( $F$13 - Dataset!G53 )^2)</f>
        <v>39.143965052099666</v>
      </c>
      <c r="C92" s="7">
        <v>26.5941722939444</v>
      </c>
      <c r="D92">
        <f>INDEX(Dataset!$A$2:$A$122, MATCH(C92, $B$41:$B$161, 0))</f>
        <v>14</v>
      </c>
      <c r="E92" t="str">
        <f>INDEX(Dataset!$H$2:$H$122, MATCH(C92, $B$41:$B$161, 0))</f>
        <v>Pre-Hipertensi</v>
      </c>
    </row>
    <row r="93" spans="2:5" x14ac:dyDescent="0.35">
      <c r="B93" s="5">
        <f>SQRT(( $F$8 - Dataset!B54 )^2 + ( $F$9 - Dataset!C54 )^2 + ( $F$10 - Dataset!D54 )^2 + ( $F$11 - Dataset!E54 )^2 + ( $F$12 - Dataset!F54 )^2 + ( $F$13 - Dataset!G54 )^2)</f>
        <v>35.64056677439347</v>
      </c>
      <c r="C93" s="6">
        <v>27.26261176043117</v>
      </c>
      <c r="D93">
        <f>INDEX(Dataset!$A$2:$A$122, MATCH(C93, $B$41:$B$161, 0))</f>
        <v>35</v>
      </c>
      <c r="E93" t="str">
        <f>INDEX(Dataset!$H$2:$H$122, MATCH(C93, $B$41:$B$161, 0))</f>
        <v>Pre-Diabetes</v>
      </c>
    </row>
    <row r="94" spans="2:5" x14ac:dyDescent="0.35">
      <c r="B94" s="5">
        <f>SQRT(( $F$8 - Dataset!B55 )^2 + ( $F$9 - Dataset!C55 )^2 + ( $F$10 - Dataset!D55 )^2 + ( $F$11 - Dataset!E55 )^2 + ( $F$12 - Dataset!F55 )^2 + ( $F$13 - Dataset!G55 )^2)</f>
        <v>63.947243881186935</v>
      </c>
      <c r="C94" s="7">
        <v>27.626979567082611</v>
      </c>
      <c r="D94">
        <f>INDEX(Dataset!$A$2:$A$122, MATCH(C94, $B$41:$B$161, 0))</f>
        <v>60</v>
      </c>
      <c r="E94" t="str">
        <f>INDEX(Dataset!$H$2:$H$122, MATCH(C94, $B$41:$B$161, 0))</f>
        <v>Pre-Diabetes</v>
      </c>
    </row>
    <row r="95" spans="2:5" x14ac:dyDescent="0.35">
      <c r="B95" s="5">
        <f>SQRT(( $F$8 - Dataset!B56 )^2 + ( $F$9 - Dataset!C56 )^2 + ( $F$10 - Dataset!D56 )^2 + ( $F$11 - Dataset!E56 )^2 + ( $F$12 - Dataset!F56 )^2 + ( $F$13 - Dataset!G56 )^2)</f>
        <v>23.817010727629107</v>
      </c>
      <c r="C95" s="6">
        <v>27.897132469126642</v>
      </c>
      <c r="D95">
        <f>INDEX(Dataset!$A$2:$A$122, MATCH(C95, $B$41:$B$161, 0))</f>
        <v>99</v>
      </c>
      <c r="E95" t="str">
        <f>INDEX(Dataset!$H$2:$H$122, MATCH(C95, $B$41:$B$161, 0))</f>
        <v>Pre-Hipertensi</v>
      </c>
    </row>
    <row r="96" spans="2:5" x14ac:dyDescent="0.35">
      <c r="B96" s="5">
        <f>SQRT(( $F$8 - Dataset!B57 )^2 + ( $F$9 - Dataset!C57 )^2 + ( $F$10 - Dataset!D57 )^2 + ( $F$11 - Dataset!E57 )^2 + ( $F$12 - Dataset!F57 )^2 + ( $F$13 - Dataset!G57 )^2)</f>
        <v>10.452272480183437</v>
      </c>
      <c r="C96" s="7">
        <v>28.848743473503312</v>
      </c>
      <c r="D96">
        <f>INDEX(Dataset!$A$2:$A$122, MATCH(C96, $B$41:$B$161, 0))</f>
        <v>109</v>
      </c>
      <c r="E96" t="str">
        <f>INDEX(Dataset!$H$2:$H$122, MATCH(C96, $B$41:$B$161, 0))</f>
        <v>Pre-Hipertensi</v>
      </c>
    </row>
    <row r="97" spans="2:5" x14ac:dyDescent="0.35">
      <c r="B97" s="5">
        <f>SQRT(( $F$8 - Dataset!B58 )^2 + ( $F$9 - Dataset!C58 )^2 + ( $F$10 - Dataset!D58 )^2 + ( $F$11 - Dataset!E58 )^2 + ( $F$12 - Dataset!F58 )^2 + ( $F$13 - Dataset!G58 )^2)</f>
        <v>13.793114224133722</v>
      </c>
      <c r="C97" s="6">
        <v>29.870554062487692</v>
      </c>
      <c r="D97">
        <f>INDEX(Dataset!$A$2:$A$122, MATCH(C97, $B$41:$B$161, 0))</f>
        <v>95</v>
      </c>
      <c r="E97" t="str">
        <f>INDEX(Dataset!$H$2:$H$122, MATCH(C97, $B$41:$B$161, 0))</f>
        <v>Sehat</v>
      </c>
    </row>
    <row r="98" spans="2:5" x14ac:dyDescent="0.35">
      <c r="B98" s="5">
        <f>SQRT(( $F$8 - Dataset!B59 )^2 + ( $F$9 - Dataset!C59 )^2 + ( $F$10 - Dataset!D59 )^2 + ( $F$11 - Dataset!E59 )^2 + ( $F$12 - Dataset!F59 )^2 + ( $F$13 - Dataset!G59 )^2)</f>
        <v>57.941781125540146</v>
      </c>
      <c r="C98" s="7">
        <v>30.728651125618907</v>
      </c>
      <c r="D98">
        <f>INDEX(Dataset!$A$2:$A$122, MATCH(C98, $B$41:$B$161, 0))</f>
        <v>48</v>
      </c>
      <c r="E98" t="str">
        <f>INDEX(Dataset!$H$2:$H$122, MATCH(C98, $B$41:$B$161, 0))</f>
        <v>Sehat</v>
      </c>
    </row>
    <row r="99" spans="2:5" x14ac:dyDescent="0.35">
      <c r="B99" s="5">
        <f>SQRT(( $F$8 - Dataset!B60 )^2 + ( $F$9 - Dataset!C60 )^2 + ( $F$10 - Dataset!D60 )^2 + ( $F$11 - Dataset!E60 )^2 + ( $F$12 - Dataset!F60 )^2 + ( $F$13 - Dataset!G60 )^2)</f>
        <v>32.128647652834687</v>
      </c>
      <c r="C99" s="6">
        <v>31.737202145116697</v>
      </c>
      <c r="D99">
        <f>INDEX(Dataset!$A$2:$A$122, MATCH(C99, $B$41:$B$161, 0))</f>
        <v>37</v>
      </c>
      <c r="E99" t="str">
        <f>INDEX(Dataset!$H$2:$H$122, MATCH(C99, $B$41:$B$161, 0))</f>
        <v>Pre-Hipertensi</v>
      </c>
    </row>
    <row r="100" spans="2:5" x14ac:dyDescent="0.35">
      <c r="B100" s="5">
        <f>SQRT(( $F$8 - Dataset!B61 )^2 + ( $F$9 - Dataset!C61 )^2 + ( $F$10 - Dataset!D61 )^2 + ( $F$11 - Dataset!E61 )^2 + ( $F$12 - Dataset!F61 )^2 + ( $F$13 - Dataset!G61 )^2)</f>
        <v>27.626979567082611</v>
      </c>
      <c r="C100" s="7">
        <v>31.862987932709636</v>
      </c>
      <c r="D100">
        <f>INDEX(Dataset!$A$2:$A$122, MATCH(C100, $B$41:$B$161, 0))</f>
        <v>61</v>
      </c>
      <c r="E100" t="str">
        <f>INDEX(Dataset!$H$2:$H$122, MATCH(C100, $B$41:$B$161, 0))</f>
        <v>Pre-Hipertensi</v>
      </c>
    </row>
    <row r="101" spans="2:5" x14ac:dyDescent="0.35">
      <c r="B101" s="5">
        <f>SQRT(( $F$8 - Dataset!B62 )^2 + ( $F$9 - Dataset!C62 )^2 + ( $F$10 - Dataset!D62 )^2 + ( $F$11 - Dataset!E62 )^2 + ( $F$12 - Dataset!F62 )^2 + ( $F$13 - Dataset!G62 )^2)</f>
        <v>31.862987932709636</v>
      </c>
      <c r="C101" s="6">
        <v>32.128647652834687</v>
      </c>
      <c r="D101">
        <f>INDEX(Dataset!$A$2:$A$122, MATCH(C101, $B$41:$B$161, 0))</f>
        <v>59</v>
      </c>
      <c r="E101" t="str">
        <f>INDEX(Dataset!$H$2:$H$122, MATCH(C101, $B$41:$B$161, 0))</f>
        <v>Pre-Hipertensi</v>
      </c>
    </row>
    <row r="102" spans="2:5" x14ac:dyDescent="0.35">
      <c r="B102" s="5">
        <f>SQRT(( $F$8 - Dataset!B63 )^2 + ( $F$9 - Dataset!C63 )^2 + ( $F$10 - Dataset!D63 )^2 + ( $F$11 - Dataset!E63 )^2 + ( $F$12 - Dataset!F63 )^2 + ( $F$13 - Dataset!G63 )^2)</f>
        <v>56.879258082362504</v>
      </c>
      <c r="C102" s="7">
        <v>32.186953878862163</v>
      </c>
      <c r="D102">
        <f>INDEX(Dataset!$A$2:$A$122, MATCH(C102, $B$41:$B$161, 0))</f>
        <v>7</v>
      </c>
      <c r="E102" t="str">
        <f>INDEX(Dataset!$H$2:$H$122, MATCH(C102, $B$41:$B$161, 0))</f>
        <v>Diabetes</v>
      </c>
    </row>
    <row r="103" spans="2:5" x14ac:dyDescent="0.35">
      <c r="B103" s="5">
        <f>SQRT(( $F$8 - Dataset!B64 )^2 + ( $F$9 - Dataset!C64 )^2 + ( $F$10 - Dataset!D64 )^2 + ( $F$11 - Dataset!E64 )^2 + ( $F$12 - Dataset!F64 )^2 + ( $F$13 - Dataset!G64 )^2)</f>
        <v>16.800297616411441</v>
      </c>
      <c r="C103" s="6">
        <v>32.252906845740277</v>
      </c>
      <c r="D103">
        <f>INDEX(Dataset!$A$2:$A$122, MATCH(C103, $B$41:$B$161, 0))</f>
        <v>34</v>
      </c>
      <c r="E103" t="str">
        <f>INDEX(Dataset!$H$2:$H$122, MATCH(C103, $B$41:$B$161, 0))</f>
        <v>Pre-Hipertensi</v>
      </c>
    </row>
    <row r="104" spans="2:5" x14ac:dyDescent="0.35">
      <c r="B104" s="5">
        <f>SQRT(( $F$8 - Dataset!B65 )^2 + ( $F$9 - Dataset!C65 )^2 + ( $F$10 - Dataset!D65 )^2 + ( $F$11 - Dataset!E65 )^2 + ( $F$12 - Dataset!F65 )^2 + ( $F$13 - Dataset!G65 )^2)</f>
        <v>46.100433837438018</v>
      </c>
      <c r="C104" s="7">
        <v>32.821486864552618</v>
      </c>
      <c r="D104">
        <f>INDEX(Dataset!$A$2:$A$122, MATCH(C104, $B$41:$B$161, 0))</f>
        <v>78</v>
      </c>
      <c r="E104" t="str">
        <f>INDEX(Dataset!$H$2:$H$122, MATCH(C104, $B$41:$B$161, 0))</f>
        <v>Pre-Hipertensi</v>
      </c>
    </row>
    <row r="105" spans="2:5" x14ac:dyDescent="0.35">
      <c r="B105" s="5">
        <f>SQRT(( $F$8 - Dataset!B66 )^2 + ( $F$9 - Dataset!C66 )^2 + ( $F$10 - Dataset!D66 )^2 + ( $F$11 - Dataset!E66 )^2 + ( $F$12 - Dataset!F66 )^2 + ( $F$13 - Dataset!G66 )^2)</f>
        <v>13.647344063956181</v>
      </c>
      <c r="C105" s="6">
        <v>32.821486864552618</v>
      </c>
      <c r="D105">
        <f>INDEX(Dataset!$A$2:$A$122, MATCH(C105, $B$41:$B$161, 0))</f>
        <v>78</v>
      </c>
      <c r="E105" t="str">
        <f>INDEX(Dataset!$H$2:$H$122, MATCH(C105, $B$41:$B$161, 0))</f>
        <v>Pre-Hipertensi</v>
      </c>
    </row>
    <row r="106" spans="2:5" x14ac:dyDescent="0.35">
      <c r="B106" s="5">
        <f>SQRT(( $F$8 - Dataset!B67 )^2 + ( $F$9 - Dataset!C67 )^2 + ( $F$10 - Dataset!D67 )^2 + ( $F$11 - Dataset!E67 )^2 + ( $F$12 - Dataset!F67 )^2 + ( $F$13 - Dataset!G67 )^2)</f>
        <v>37.379807383131336</v>
      </c>
      <c r="C106" s="7">
        <v>33.079449814046185</v>
      </c>
      <c r="D106">
        <f>INDEX(Dataset!$A$2:$A$122, MATCH(C106, $B$41:$B$161, 0))</f>
        <v>44</v>
      </c>
      <c r="E106" t="str">
        <f>INDEX(Dataset!$H$2:$H$122, MATCH(C106, $B$41:$B$161, 0))</f>
        <v>Sehat</v>
      </c>
    </row>
    <row r="107" spans="2:5" x14ac:dyDescent="0.35">
      <c r="B107" s="5">
        <f>SQRT(( $F$8 - Dataset!B68 )^2 + ( $F$9 - Dataset!C68 )^2 + ( $F$10 - Dataset!D68 )^2 + ( $F$11 - Dataset!E68 )^2 + ( $F$12 - Dataset!F68 )^2 + ( $F$13 - Dataset!G68 )^2)</f>
        <v>38.694314827891709</v>
      </c>
      <c r="C107" s="6">
        <v>33.544746235439014</v>
      </c>
      <c r="D107">
        <f>INDEX(Dataset!$A$2:$A$122, MATCH(C107, $B$41:$B$161, 0))</f>
        <v>115</v>
      </c>
      <c r="E107" t="str">
        <f>INDEX(Dataset!$H$2:$H$122, MATCH(C107, $B$41:$B$161, 0))</f>
        <v>Pre-Hipertensi</v>
      </c>
    </row>
    <row r="108" spans="2:5" x14ac:dyDescent="0.35">
      <c r="B108" s="5">
        <f>SQRT(( $F$8 - Dataset!B69 )^2 + ( $F$9 - Dataset!C69 )^2 + ( $F$10 - Dataset!D69 )^2 + ( $F$11 - Dataset!E69 )^2 + ( $F$12 - Dataset!F69 )^2 + ( $F$13 - Dataset!G69 )^2)</f>
        <v>20.670026608594387</v>
      </c>
      <c r="C108" s="7">
        <v>34.427459970204019</v>
      </c>
      <c r="D108">
        <f>INDEX(Dataset!$A$2:$A$122, MATCH(C108, $B$41:$B$161, 0))</f>
        <v>74</v>
      </c>
      <c r="E108" t="str">
        <f>INDEX(Dataset!$H$2:$H$122, MATCH(C108, $B$41:$B$161, 0))</f>
        <v>Pre-Hipertensi</v>
      </c>
    </row>
    <row r="109" spans="2:5" x14ac:dyDescent="0.35">
      <c r="B109" s="5">
        <f>SQRT(( $F$8 - Dataset!B70 )^2 + ( $F$9 - Dataset!C70 )^2 + ( $F$10 - Dataset!D70 )^2 + ( $F$11 - Dataset!E70 )^2 + ( $F$12 - Dataset!F70 )^2 + ( $F$13 - Dataset!G70 )^2)</f>
        <v>47.804288510551018</v>
      </c>
      <c r="C109" s="6">
        <v>34.644624402640012</v>
      </c>
      <c r="D109">
        <f>INDEX(Dataset!$A$2:$A$122, MATCH(C109, $B$41:$B$161, 0))</f>
        <v>81</v>
      </c>
      <c r="E109" t="str">
        <f>INDEX(Dataset!$H$2:$H$122, MATCH(C109, $B$41:$B$161, 0))</f>
        <v>Pre-Diabetes</v>
      </c>
    </row>
    <row r="110" spans="2:5" x14ac:dyDescent="0.35">
      <c r="B110" s="5">
        <f>SQRT(( $F$8 - Dataset!B71 )^2 + ( $F$9 - Dataset!C71 )^2 + ( $F$10 - Dataset!D71 )^2 + ( $F$11 - Dataset!E71 )^2 + ( $F$12 - Dataset!F71 )^2 + ( $F$13 - Dataset!G71 )^2)</f>
        <v>44.578582301369792</v>
      </c>
      <c r="C110" s="7">
        <v>34.659053651246744</v>
      </c>
      <c r="D110">
        <f>INDEX(Dataset!$A$2:$A$122, MATCH(C110, $B$41:$B$161, 0))</f>
        <v>45</v>
      </c>
      <c r="E110" t="str">
        <f>INDEX(Dataset!$H$2:$H$122, MATCH(C110, $B$41:$B$161, 0))</f>
        <v>Pre-Hipertensi</v>
      </c>
    </row>
    <row r="111" spans="2:5" x14ac:dyDescent="0.35">
      <c r="B111" s="5">
        <f>SQRT(( $F$8 - Dataset!B72 )^2 + ( $F$9 - Dataset!C72 )^2 + ( $F$10 - Dataset!D72 )^2 + ( $F$11 - Dataset!E72 )^2 + ( $F$12 - Dataset!F72 )^2 + ( $F$13 - Dataset!G72 )^2)</f>
        <v>18.553975315279473</v>
      </c>
      <c r="C111" s="6">
        <v>35.316426772820606</v>
      </c>
      <c r="D111">
        <f>INDEX(Dataset!$A$2:$A$122, MATCH(C111, $B$41:$B$161, 0))</f>
        <v>28</v>
      </c>
      <c r="E111" t="str">
        <f>INDEX(Dataset!$H$2:$H$122, MATCH(C111, $B$41:$B$161, 0))</f>
        <v>Diabetes</v>
      </c>
    </row>
    <row r="112" spans="2:5" x14ac:dyDescent="0.35">
      <c r="B112" s="5">
        <f>SQRT(( $F$8 - Dataset!B73 )^2 + ( $F$9 - Dataset!C73 )^2 + ( $F$10 - Dataset!D73 )^2 + ( $F$11 - Dataset!E73 )^2 + ( $F$12 - Dataset!F73 )^2 + ( $F$13 - Dataset!G73 )^2)</f>
        <v>26.02402735934621</v>
      </c>
      <c r="C112" s="7">
        <v>35.584406697316169</v>
      </c>
      <c r="D112">
        <f>INDEX(Dataset!$A$2:$A$122, MATCH(C112, $B$41:$B$161, 0))</f>
        <v>108</v>
      </c>
      <c r="E112" t="str">
        <f>INDEX(Dataset!$H$2:$H$122, MATCH(C112, $B$41:$B$161, 0))</f>
        <v>Sehat</v>
      </c>
    </row>
    <row r="113" spans="2:5" x14ac:dyDescent="0.35">
      <c r="B113" s="5">
        <f>SQRT(( $F$8 - Dataset!B74 )^2 + ( $F$9 - Dataset!C74 )^2 + ( $F$10 - Dataset!D74 )^2 + ( $F$11 - Dataset!E74 )^2 + ( $F$12 - Dataset!F74 )^2 + ( $F$13 - Dataset!G74 )^2)</f>
        <v>11.5</v>
      </c>
      <c r="C113" s="6">
        <v>35.64056677439347</v>
      </c>
      <c r="D113">
        <f>INDEX(Dataset!$A$2:$A$122, MATCH(C113, $B$41:$B$161, 0))</f>
        <v>53</v>
      </c>
      <c r="E113" t="str">
        <f>INDEX(Dataset!$H$2:$H$122, MATCH(C113, $B$41:$B$161, 0))</f>
        <v>Diabetes</v>
      </c>
    </row>
    <row r="114" spans="2:5" x14ac:dyDescent="0.35">
      <c r="B114" s="5">
        <f>SQRT(( $F$8 - Dataset!B75 )^2 + ( $F$9 - Dataset!C75 )^2 + ( $F$10 - Dataset!D75 )^2 + ( $F$11 - Dataset!E75 )^2 + ( $F$12 - Dataset!F75 )^2 + ( $F$13 - Dataset!G75 )^2)</f>
        <v>34.427459970204019</v>
      </c>
      <c r="C114" s="7">
        <v>36.08670115153226</v>
      </c>
      <c r="D114">
        <f>INDEX(Dataset!$A$2:$A$122, MATCH(C114, $B$41:$B$161, 0))</f>
        <v>79</v>
      </c>
      <c r="E114" t="str">
        <f>INDEX(Dataset!$H$2:$H$122, MATCH(C114, $B$41:$B$161, 0))</f>
        <v>Hipertensi</v>
      </c>
    </row>
    <row r="115" spans="2:5" x14ac:dyDescent="0.35">
      <c r="B115" s="5">
        <f>SQRT(( $F$8 - Dataset!B76 )^2 + ( $F$9 - Dataset!C76 )^2 + ( $F$10 - Dataset!D76 )^2 + ( $F$11 - Dataset!E76 )^2 + ( $F$12 - Dataset!F76 )^2 + ( $F$13 - Dataset!G76 )^2)</f>
        <v>11.191514642799696</v>
      </c>
      <c r="C115" s="6">
        <v>36.280159867343471</v>
      </c>
      <c r="D115">
        <f>INDEX(Dataset!$A$2:$A$122, MATCH(C115, $B$41:$B$161, 0))</f>
        <v>118</v>
      </c>
      <c r="E115" t="str">
        <f>INDEX(Dataset!$H$2:$H$122, MATCH(C115, $B$41:$B$161, 0))</f>
        <v>Diabetes</v>
      </c>
    </row>
    <row r="116" spans="2:5" x14ac:dyDescent="0.35">
      <c r="B116" s="5">
        <f>SQRT(( $F$8 - Dataset!B77 )^2 + ( $F$9 - Dataset!C77 )^2 + ( $F$10 - Dataset!D77 )^2 + ( $F$11 - Dataset!E77 )^2 + ( $F$12 - Dataset!F77 )^2 + ( $F$13 - Dataset!G77 )^2)</f>
        <v>75.081622252053137</v>
      </c>
      <c r="C116" s="7">
        <v>36.840874039577294</v>
      </c>
      <c r="D116">
        <f>INDEX(Dataset!$A$2:$A$122, MATCH(C116, $B$41:$B$161, 0))</f>
        <v>87</v>
      </c>
      <c r="E116" t="str">
        <f>INDEX(Dataset!$H$2:$H$122, MATCH(C116, $B$41:$B$161, 0))</f>
        <v>Sehat</v>
      </c>
    </row>
    <row r="117" spans="2:5" x14ac:dyDescent="0.35">
      <c r="B117" s="5">
        <f>SQRT(( $F$8 - Dataset!B78 )^2 + ( $F$9 - Dataset!C78 )^2 + ( $F$10 - Dataset!D78 )^2 + ( $F$11 - Dataset!E78 )^2 + ( $F$12 - Dataset!F78 )^2 + ( $F$13 - Dataset!G78 )^2)</f>
        <v>9.013878188659973</v>
      </c>
      <c r="C117" s="6">
        <v>37.272644124075768</v>
      </c>
      <c r="D117">
        <f>INDEX(Dataset!$A$2:$A$122, MATCH(C117, $B$41:$B$161, 0))</f>
        <v>93</v>
      </c>
      <c r="E117" t="str">
        <f>INDEX(Dataset!$H$2:$H$122, MATCH(C117, $B$41:$B$161, 0))</f>
        <v>Diabetes</v>
      </c>
    </row>
    <row r="118" spans="2:5" x14ac:dyDescent="0.35">
      <c r="B118" s="5">
        <f>SQRT(( $F$8 - Dataset!B79 )^2 + ( $F$9 - Dataset!C79 )^2 + ( $F$10 - Dataset!D79 )^2 + ( $F$11 - Dataset!E79 )^2 + ( $F$12 - Dataset!F79 )^2 + ( $F$13 - Dataset!G79 )^2)</f>
        <v>32.821486864552618</v>
      </c>
      <c r="C118" s="7">
        <v>37.379807383131336</v>
      </c>
      <c r="D118">
        <f>INDEX(Dataset!$A$2:$A$122, MATCH(C118, $B$41:$B$161, 0))</f>
        <v>66</v>
      </c>
      <c r="E118" t="str">
        <f>INDEX(Dataset!$H$2:$H$122, MATCH(C118, $B$41:$B$161, 0))</f>
        <v>Sehat</v>
      </c>
    </row>
    <row r="119" spans="2:5" x14ac:dyDescent="0.35">
      <c r="B119" s="5">
        <f>SQRT(( $F$8 - Dataset!B80 )^2 + ( $F$9 - Dataset!C80 )^2 + ( $F$10 - Dataset!D80 )^2 + ( $F$11 - Dataset!E80 )^2 + ( $F$12 - Dataset!F80 )^2 + ( $F$13 - Dataset!G80 )^2)</f>
        <v>36.08670115153226</v>
      </c>
      <c r="C119" s="6">
        <v>37.459978643880724</v>
      </c>
      <c r="D119">
        <f>INDEX(Dataset!$A$2:$A$122, MATCH(C119, $B$41:$B$161, 0))</f>
        <v>24</v>
      </c>
      <c r="E119" t="str">
        <f>INDEX(Dataset!$H$2:$H$122, MATCH(C119, $B$41:$B$161, 0))</f>
        <v>Pre-Diabetes</v>
      </c>
    </row>
    <row r="120" spans="2:5" x14ac:dyDescent="0.35">
      <c r="B120" s="5">
        <f>SQRT(( $F$8 - Dataset!B81 )^2 + ( $F$9 - Dataset!C81 )^2 + ( $F$10 - Dataset!D81 )^2 + ( $F$11 - Dataset!E81 )^2 + ( $F$12 - Dataset!F81 )^2 + ( $F$13 - Dataset!G81 )^2)</f>
        <v>46.650294747193186</v>
      </c>
      <c r="C120" s="7">
        <v>38.694314827891709</v>
      </c>
      <c r="D120">
        <f>INDEX(Dataset!$A$2:$A$122, MATCH(C120, $B$41:$B$161, 0))</f>
        <v>27</v>
      </c>
      <c r="E120" t="str">
        <f>INDEX(Dataset!$H$2:$H$122, MATCH(C120, $B$41:$B$161, 0))</f>
        <v>Sehat</v>
      </c>
    </row>
    <row r="121" spans="2:5" x14ac:dyDescent="0.35">
      <c r="B121" s="5">
        <f>SQRT(( $F$8 - Dataset!B82 )^2 + ( $F$9 - Dataset!C82 )^2 + ( $F$10 - Dataset!D82 )^2 + ( $F$11 - Dataset!E82 )^2 + ( $F$12 - Dataset!F82 )^2 + ( $F$13 - Dataset!G82 )^2)</f>
        <v>34.644624402640012</v>
      </c>
      <c r="C121" s="6">
        <v>38.694314827891709</v>
      </c>
      <c r="D121">
        <f>INDEX(Dataset!$A$2:$A$122, MATCH(C121, $B$41:$B$161, 0))</f>
        <v>27</v>
      </c>
      <c r="E121" t="str">
        <f>INDEX(Dataset!$H$2:$H$122, MATCH(C121, $B$41:$B$161, 0))</f>
        <v>Sehat</v>
      </c>
    </row>
    <row r="122" spans="2:5" x14ac:dyDescent="0.35">
      <c r="B122" s="5">
        <f>SQRT(( $F$8 - Dataset!B83 )^2 + ( $F$9 - Dataset!C83 )^2 + ( $F$10 - Dataset!D83 )^2 + ( $F$11 - Dataset!E83 )^2 + ( $F$12 - Dataset!F83 )^2 + ( $F$13 - Dataset!G83 )^2)</f>
        <v>52.889034780377678</v>
      </c>
      <c r="C122" s="7">
        <v>39.143965052099666</v>
      </c>
      <c r="D122">
        <f>INDEX(Dataset!$A$2:$A$122, MATCH(C122, $B$41:$B$161, 0))</f>
        <v>52</v>
      </c>
      <c r="E122" t="str">
        <f>INDEX(Dataset!$H$2:$H$122, MATCH(C122, $B$41:$B$161, 0))</f>
        <v>Sehat</v>
      </c>
    </row>
    <row r="123" spans="2:5" x14ac:dyDescent="0.35">
      <c r="B123" s="5">
        <f>SQRT(( $F$8 - Dataset!B84 )^2 + ( $F$9 - Dataset!C84 )^2 + ( $F$10 - Dataset!D84 )^2 + ( $F$11 - Dataset!E84 )^2 + ( $F$12 - Dataset!F84 )^2 + ( $F$13 - Dataset!G84 )^2)</f>
        <v>10.920164833920778</v>
      </c>
      <c r="C123" s="6">
        <v>39.903007405457551</v>
      </c>
      <c r="D123">
        <f>INDEX(Dataset!$A$2:$A$122, MATCH(C123, $B$41:$B$161, 0))</f>
        <v>17</v>
      </c>
      <c r="E123" t="str">
        <f>INDEX(Dataset!$H$2:$H$122, MATCH(C123, $B$41:$B$161, 0))</f>
        <v>Pre-Diabetes</v>
      </c>
    </row>
    <row r="124" spans="2:5" x14ac:dyDescent="0.35">
      <c r="B124" s="5">
        <f>SQRT(( $F$8 - Dataset!B85 )^2 + ( $F$9 - Dataset!C85 )^2 + ( $F$10 - Dataset!D85 )^2 + ( $F$11 - Dataset!E85 )^2 + ( $F$12 - Dataset!F85 )^2 + ( $F$13 - Dataset!G85 )^2)</f>
        <v>20.229928324143909</v>
      </c>
      <c r="C124" s="7">
        <v>40.880924647077151</v>
      </c>
      <c r="D124">
        <f>INDEX(Dataset!$A$2:$A$122, MATCH(C124, $B$41:$B$161, 0))</f>
        <v>18</v>
      </c>
      <c r="E124" t="str">
        <f>INDEX(Dataset!$H$2:$H$122, MATCH(C124, $B$41:$B$161, 0))</f>
        <v>Pre-Hipertensi</v>
      </c>
    </row>
    <row r="125" spans="2:5" x14ac:dyDescent="0.35">
      <c r="B125" s="5">
        <f>SQRT(( $F$8 - Dataset!B86 )^2 + ( $F$9 - Dataset!C86 )^2 + ( $F$10 - Dataset!D86 )^2 + ( $F$11 - Dataset!E86 )^2 + ( $F$12 - Dataset!F86 )^2 + ( $F$13 - Dataset!G86 )^2)</f>
        <v>20.5</v>
      </c>
      <c r="C125" s="6">
        <v>41.512046444375635</v>
      </c>
      <c r="D125">
        <f>INDEX(Dataset!$A$2:$A$122, MATCH(C125, $B$41:$B$161, 0))</f>
        <v>120</v>
      </c>
      <c r="E125" t="str">
        <f>INDEX(Dataset!$H$2:$H$122, MATCH(C125, $B$41:$B$161, 0))</f>
        <v>Sehat</v>
      </c>
    </row>
    <row r="126" spans="2:5" x14ac:dyDescent="0.35">
      <c r="B126" s="5">
        <f>SQRT(( $F$8 - Dataset!B87 )^2 + ( $F$9 - Dataset!C87 )^2 + ( $F$10 - Dataset!D87 )^2 + ( $F$11 - Dataset!E87 )^2 + ( $F$12 - Dataset!F87 )^2 + ( $F$13 - Dataset!G87 )^2)</f>
        <v>6.800735254367722</v>
      </c>
      <c r="C126" s="7">
        <v>43.637713047317227</v>
      </c>
      <c r="D126">
        <f>INDEX(Dataset!$A$2:$A$122, MATCH(C126, $B$41:$B$161, 0))</f>
        <v>13</v>
      </c>
      <c r="E126" t="str">
        <f>INDEX(Dataset!$H$2:$H$122, MATCH(C126, $B$41:$B$161, 0))</f>
        <v>Pre-Diabetes</v>
      </c>
    </row>
    <row r="127" spans="2:5" x14ac:dyDescent="0.35">
      <c r="B127" s="5">
        <f>SQRT(( $F$8 - Dataset!B88 )^2 + ( $F$9 - Dataset!C88 )^2 + ( $F$10 - Dataset!D88 )^2 + ( $F$11 - Dataset!E88 )^2 + ( $F$12 - Dataset!F88 )^2 + ( $F$13 - Dataset!G88 )^2)</f>
        <v>36.840874039577294</v>
      </c>
      <c r="C127" s="6">
        <v>44.410021391573324</v>
      </c>
      <c r="D127">
        <f>INDEX(Dataset!$A$2:$A$122, MATCH(C127, $B$41:$B$161, 0))</f>
        <v>112</v>
      </c>
      <c r="E127" t="str">
        <f>INDEX(Dataset!$H$2:$H$122, MATCH(C127, $B$41:$B$161, 0))</f>
        <v>Diabetes</v>
      </c>
    </row>
    <row r="128" spans="2:5" x14ac:dyDescent="0.35">
      <c r="B128" s="5">
        <f>SQRT(( $F$8 - Dataset!B89 )^2 + ( $F$9 - Dataset!C89 )^2 + ( $F$10 - Dataset!D89 )^2 + ( $F$11 - Dataset!E89 )^2 + ( $F$12 - Dataset!F89 )^2 + ( $F$13 - Dataset!G89 )^2)</f>
        <v>24.356723917637201</v>
      </c>
      <c r="C128" s="7">
        <v>44.578582301369792</v>
      </c>
      <c r="D128">
        <f>INDEX(Dataset!$A$2:$A$122, MATCH(C128, $B$41:$B$161, 0))</f>
        <v>70</v>
      </c>
      <c r="E128" t="str">
        <f>INDEX(Dataset!$H$2:$H$122, MATCH(C128, $B$41:$B$161, 0))</f>
        <v>Pre-Hipertensi</v>
      </c>
    </row>
    <row r="129" spans="2:5" x14ac:dyDescent="0.35">
      <c r="B129" s="5">
        <f>SQRT(( $F$8 - Dataset!B90 )^2 + ( $F$9 - Dataset!C90 )^2 + ( $F$10 - Dataset!D90 )^2 + ( $F$11 - Dataset!E90 )^2 + ( $F$12 - Dataset!F90 )^2 + ( $F$13 - Dataset!G90 )^2)</f>
        <v>59.558794480748183</v>
      </c>
      <c r="C129" s="6">
        <v>46.100433837438018</v>
      </c>
      <c r="D129">
        <f>INDEX(Dataset!$A$2:$A$122, MATCH(C129, $B$41:$B$161, 0))</f>
        <v>64</v>
      </c>
      <c r="E129" t="str">
        <f>INDEX(Dataset!$H$2:$H$122, MATCH(C129, $B$41:$B$161, 0))</f>
        <v>Sehat</v>
      </c>
    </row>
    <row r="130" spans="2:5" x14ac:dyDescent="0.35">
      <c r="B130" s="5">
        <f>SQRT(( $F$8 - Dataset!B91 )^2 + ( $F$9 - Dataset!C91 )^2 + ( $F$10 - Dataset!D91 )^2 + ( $F$11 - Dataset!E91 )^2 + ( $F$12 - Dataset!F91 )^2 + ( $F$13 - Dataset!G91 )^2)</f>
        <v>12.698425099200294</v>
      </c>
      <c r="C130" s="7">
        <v>46.122120506325381</v>
      </c>
      <c r="D130">
        <f>INDEX(Dataset!$A$2:$A$122, MATCH(C130, $B$41:$B$161, 0))</f>
        <v>102</v>
      </c>
      <c r="E130" t="str">
        <f>INDEX(Dataset!$H$2:$H$122, MATCH(C130, $B$41:$B$161, 0))</f>
        <v>Pre-Diabetes</v>
      </c>
    </row>
    <row r="131" spans="2:5" x14ac:dyDescent="0.35">
      <c r="B131" s="5">
        <f>SQRT(( $F$8 - Dataset!B92 )^2 + ( $F$9 - Dataset!C92 )^2 + ( $F$10 - Dataset!D92 )^2 + ( $F$11 - Dataset!E92 )^2 + ( $F$12 - Dataset!F92 )^2 + ( $F$13 - Dataset!G92 )^2)</f>
        <v>21.73131381210073</v>
      </c>
      <c r="C131" s="6">
        <v>46.306047121299393</v>
      </c>
      <c r="D131">
        <f>INDEX(Dataset!$A$2:$A$122, MATCH(C131, $B$41:$B$161, 0))</f>
        <v>41</v>
      </c>
      <c r="E131" t="str">
        <f>INDEX(Dataset!$H$2:$H$122, MATCH(C131, $B$41:$B$161, 0))</f>
        <v>Sehat</v>
      </c>
    </row>
    <row r="132" spans="2:5" x14ac:dyDescent="0.35">
      <c r="B132" s="5">
        <f>SQRT(( $F$8 - Dataset!B93 )^2 + ( $F$9 - Dataset!C93 )^2 + ( $F$10 - Dataset!D93 )^2 + ( $F$11 - Dataset!E93 )^2 + ( $F$12 - Dataset!F93 )^2 + ( $F$13 - Dataset!G93 )^2)</f>
        <v>57.439098182335698</v>
      </c>
      <c r="C132" s="7">
        <v>46.650294747193186</v>
      </c>
      <c r="D132">
        <f>INDEX(Dataset!$A$2:$A$122, MATCH(C132, $B$41:$B$161, 0))</f>
        <v>80</v>
      </c>
      <c r="E132" t="str">
        <f>INDEX(Dataset!$H$2:$H$122, MATCH(C132, $B$41:$B$161, 0))</f>
        <v>Sehat</v>
      </c>
    </row>
    <row r="133" spans="2:5" x14ac:dyDescent="0.35">
      <c r="B133" s="5">
        <f>SQRT(( $F$8 - Dataset!B94 )^2 + ( $F$9 - Dataset!C94 )^2 + ( $F$10 - Dataset!D94 )^2 + ( $F$11 - Dataset!E94 )^2 + ( $F$12 - Dataset!F94 )^2 + ( $F$13 - Dataset!G94 )^2)</f>
        <v>37.272644124075768</v>
      </c>
      <c r="C133" s="6">
        <v>47.804288510551018</v>
      </c>
      <c r="D133">
        <f>INDEX(Dataset!$A$2:$A$122, MATCH(C133, $B$41:$B$161, 0))</f>
        <v>69</v>
      </c>
      <c r="E133" t="str">
        <f>INDEX(Dataset!$H$2:$H$122, MATCH(C133, $B$41:$B$161, 0))</f>
        <v>Sehat</v>
      </c>
    </row>
    <row r="134" spans="2:5" x14ac:dyDescent="0.35">
      <c r="B134" s="5">
        <f>SQRT(( $F$8 - Dataset!B95 )^2 + ( $F$9 - Dataset!C95 )^2 + ( $F$10 - Dataset!D95 )^2 + ( $F$11 - Dataset!E95 )^2 + ( $F$12 - Dataset!F95 )^2 + ( $F$13 - Dataset!G95 )^2)</f>
        <v>22.721135535003526</v>
      </c>
      <c r="C134" s="7">
        <v>49.193495504995376</v>
      </c>
      <c r="D134">
        <f>INDEX(Dataset!$A$2:$A$122, MATCH(C134, $B$41:$B$161, 0))</f>
        <v>4</v>
      </c>
      <c r="E134" t="str">
        <f>INDEX(Dataset!$H$2:$H$122, MATCH(C134, $B$41:$B$161, 0))</f>
        <v>Diabetes</v>
      </c>
    </row>
    <row r="135" spans="2:5" x14ac:dyDescent="0.35">
      <c r="B135" s="5">
        <f>SQRT(( $F$8 - Dataset!B96 )^2 + ( $F$9 - Dataset!C96 )^2 + ( $F$10 - Dataset!D96 )^2 + ( $F$11 - Dataset!E96 )^2 + ( $F$12 - Dataset!F96 )^2 + ( $F$13 - Dataset!G96 )^2)</f>
        <v>29.870554062487692</v>
      </c>
      <c r="C135" s="6">
        <v>50.032489444360053</v>
      </c>
      <c r="D135">
        <f>INDEX(Dataset!$A$2:$A$122, MATCH(C135, $B$41:$B$161, 0))</f>
        <v>97</v>
      </c>
      <c r="E135" t="str">
        <f>INDEX(Dataset!$H$2:$H$122, MATCH(C135, $B$41:$B$161, 0))</f>
        <v>Sehat</v>
      </c>
    </row>
    <row r="136" spans="2:5" x14ac:dyDescent="0.35">
      <c r="B136" s="5">
        <f>SQRT(( $F$8 - Dataset!B97 )^2 + ( $F$9 - Dataset!C97 )^2 + ( $F$10 - Dataset!D97 )^2 + ( $F$11 - Dataset!E97 )^2 + ( $F$12 - Dataset!F97 )^2 + ( $F$13 - Dataset!G97 )^2)</f>
        <v>0.5</v>
      </c>
      <c r="C136" s="7">
        <v>51.838692113131096</v>
      </c>
      <c r="D136">
        <f>INDEX(Dataset!$A$2:$A$122, MATCH(C136, $B$41:$B$161, 0))</f>
        <v>111</v>
      </c>
      <c r="E136" t="str">
        <f>INDEX(Dataset!$H$2:$H$122, MATCH(C136, $B$41:$B$161, 0))</f>
        <v>Sehat</v>
      </c>
    </row>
    <row r="137" spans="2:5" x14ac:dyDescent="0.35">
      <c r="B137" s="5">
        <f>SQRT(( $F$8 - Dataset!B98 )^2 + ( $F$9 - Dataset!C98 )^2 + ( $F$10 - Dataset!D98 )^2 + ( $F$11 - Dataset!E98 )^2 + ( $F$12 - Dataset!F98 )^2 + ( $F$13 - Dataset!G98 )^2)</f>
        <v>50.032489444360053</v>
      </c>
      <c r="C137" s="6">
        <v>52.069664873129348</v>
      </c>
      <c r="D137">
        <f>INDEX(Dataset!$A$2:$A$122, MATCH(C137, $B$41:$B$161, 0))</f>
        <v>103</v>
      </c>
      <c r="E137" t="str">
        <f>INDEX(Dataset!$H$2:$H$122, MATCH(C137, $B$41:$B$161, 0))</f>
        <v>Diabetes</v>
      </c>
    </row>
    <row r="138" spans="2:5" x14ac:dyDescent="0.35">
      <c r="B138" s="5">
        <f>SQRT(( $F$8 - Dataset!B99 )^2 + ( $F$9 - Dataset!C99 )^2 + ( $F$10 - Dataset!D99 )^2 + ( $F$11 - Dataset!E99 )^2 + ( $F$12 - Dataset!F99 )^2 + ( $F$13 - Dataset!G99 )^2)</f>
        <v>3.3541019662496847</v>
      </c>
      <c r="C138" s="7">
        <v>52.889034780377678</v>
      </c>
      <c r="D138">
        <f>INDEX(Dataset!$A$2:$A$122, MATCH(C138, $B$41:$B$161, 0))</f>
        <v>82</v>
      </c>
      <c r="E138" t="str">
        <f>INDEX(Dataset!$H$2:$H$122, MATCH(C138, $B$41:$B$161, 0))</f>
        <v>Diabetes</v>
      </c>
    </row>
    <row r="139" spans="2:5" x14ac:dyDescent="0.35">
      <c r="B139" s="5">
        <f>SQRT(( $F$8 - Dataset!B100 )^2 + ( $F$9 - Dataset!C100 )^2 + ( $F$10 - Dataset!D100 )^2 + ( $F$11 - Dataset!E100 )^2 + ( $F$12 - Dataset!F100 )^2 + ( $F$13 - Dataset!G100 )^2)</f>
        <v>27.897132469126642</v>
      </c>
      <c r="C139" s="6">
        <v>54.325408420001779</v>
      </c>
      <c r="D139">
        <f>INDEX(Dataset!$A$2:$A$122, MATCH(C139, $B$41:$B$161, 0))</f>
        <v>20</v>
      </c>
      <c r="E139" t="str">
        <f>INDEX(Dataset!$H$2:$H$122, MATCH(C139, $B$41:$B$161, 0))</f>
        <v>Diabetes</v>
      </c>
    </row>
    <row r="140" spans="2:5" x14ac:dyDescent="0.35">
      <c r="B140" s="5">
        <f>SQRT(( $F$8 - Dataset!B101 )^2 + ( $F$9 - Dataset!C101 )^2 + ( $F$10 - Dataset!D101 )^2 + ( $F$11 - Dataset!E101 )^2 + ( $F$12 - Dataset!F101 )^2 + ( $F$13 - Dataset!G101 )^2)</f>
        <v>32.821486864552618</v>
      </c>
      <c r="C140" s="7">
        <v>55.265269383221138</v>
      </c>
      <c r="D140">
        <f>INDEX(Dataset!$A$2:$A$122, MATCH(C140, $B$41:$B$161, 0))</f>
        <v>42</v>
      </c>
      <c r="E140" t="str">
        <f>INDEX(Dataset!$H$2:$H$122, MATCH(C140, $B$41:$B$161, 0))</f>
        <v>Diabetes</v>
      </c>
    </row>
    <row r="141" spans="2:5" x14ac:dyDescent="0.35">
      <c r="B141" s="5">
        <f>SQRT(( $F$8 - Dataset!B102 )^2 + ( $F$9 - Dataset!C102 )^2 + ( $F$10 - Dataset!D102 )^2 + ( $F$11 - Dataset!E102 )^2 + ( $F$12 - Dataset!F102 )^2 + ( $F$13 - Dataset!G102 )^2)</f>
        <v>58.985167627124703</v>
      </c>
      <c r="C141" s="6">
        <v>55.310487251514971</v>
      </c>
      <c r="D141">
        <f>INDEX(Dataset!$A$2:$A$122, MATCH(C141, $B$41:$B$161, 0))</f>
        <v>16</v>
      </c>
      <c r="E141" t="str">
        <f>INDEX(Dataset!$H$2:$H$122, MATCH(C141, $B$41:$B$161, 0))</f>
        <v>Sehat</v>
      </c>
    </row>
    <row r="142" spans="2:5" x14ac:dyDescent="0.35">
      <c r="B142" s="5">
        <f>SQRT(( $F$8 - Dataset!B103 )^2 + ( $F$9 - Dataset!C103 )^2 + ( $F$10 - Dataset!D103 )^2 + ( $F$11 - Dataset!E103 )^2 + ( $F$12 - Dataset!F103 )^2 + ( $F$13 - Dataset!G103 )^2)</f>
        <v>46.122120506325381</v>
      </c>
      <c r="C142" s="7">
        <v>56.508848864580493</v>
      </c>
      <c r="D142">
        <f>INDEX(Dataset!$A$2:$A$122, MATCH(C142, $B$41:$B$161, 0))</f>
        <v>38</v>
      </c>
      <c r="E142" t="str">
        <f>INDEX(Dataset!$H$2:$H$122, MATCH(C142, $B$41:$B$161, 0))</f>
        <v>Sehat</v>
      </c>
    </row>
    <row r="143" spans="2:5" x14ac:dyDescent="0.35">
      <c r="B143" s="5">
        <f>SQRT(( $F$8 - Dataset!B104 )^2 + ( $F$9 - Dataset!C104 )^2 + ( $F$10 - Dataset!D104 )^2 + ( $F$11 - Dataset!E104 )^2 + ( $F$12 - Dataset!F104 )^2 + ( $F$13 - Dataset!G104 )^2)</f>
        <v>52.069664873129348</v>
      </c>
      <c r="C143" s="6">
        <v>56.879258082362504</v>
      </c>
      <c r="D143">
        <f>INDEX(Dataset!$A$2:$A$122, MATCH(C143, $B$41:$B$161, 0))</f>
        <v>62</v>
      </c>
      <c r="E143" t="str">
        <f>INDEX(Dataset!$H$2:$H$122, MATCH(C143, $B$41:$B$161, 0))</f>
        <v>Sehat</v>
      </c>
    </row>
    <row r="144" spans="2:5" x14ac:dyDescent="0.35">
      <c r="B144" s="5">
        <f>SQRT(( $F$8 - Dataset!B105 )^2 + ( $F$9 - Dataset!C105 )^2 + ( $F$10 - Dataset!D105 )^2 + ( $F$11 - Dataset!E105 )^2 + ( $F$12 - Dataset!F105 )^2 + ( $F$13 - Dataset!G105 )^2)</f>
        <v>7.5</v>
      </c>
      <c r="C144" s="7">
        <v>57.378131722808824</v>
      </c>
      <c r="D144">
        <f>INDEX(Dataset!$A$2:$A$122, MATCH(C144, $B$41:$B$161, 0))</f>
        <v>33</v>
      </c>
      <c r="E144" t="str">
        <f>INDEX(Dataset!$H$2:$H$122, MATCH(C144, $B$41:$B$161, 0))</f>
        <v>Diabetes</v>
      </c>
    </row>
    <row r="145" spans="2:5" x14ac:dyDescent="0.35">
      <c r="B145" s="5">
        <f>SQRT(( $F$8 - Dataset!B106 )^2 + ( $F$9 - Dataset!C106 )^2 + ( $F$10 - Dataset!D106 )^2 + ( $F$11 - Dataset!E106 )^2 + ( $F$12 - Dataset!F106 )^2 + ( $F$13 - Dataset!G106 )^2)</f>
        <v>19.397164741270824</v>
      </c>
      <c r="C145" s="6">
        <v>57.439098182335698</v>
      </c>
      <c r="D145">
        <f>INDEX(Dataset!$A$2:$A$122, MATCH(C145, $B$41:$B$161, 0))</f>
        <v>92</v>
      </c>
      <c r="E145" t="str">
        <f>INDEX(Dataset!$H$2:$H$122, MATCH(C145, $B$41:$B$161, 0))</f>
        <v>Sehat</v>
      </c>
    </row>
    <row r="146" spans="2:5" x14ac:dyDescent="0.35">
      <c r="B146" s="5">
        <f>SQRT(( $F$8 - Dataset!B107 )^2 + ( $F$9 - Dataset!C107 )^2 + ( $F$10 - Dataset!D107 )^2 + ( $F$11 - Dataset!E107 )^2 + ( $F$12 - Dataset!F107 )^2 + ( $F$13 - Dataset!G107 )^2)</f>
        <v>24.109126902482387</v>
      </c>
      <c r="C146" s="7">
        <v>57.941781125540146</v>
      </c>
      <c r="D146">
        <f>INDEX(Dataset!$A$2:$A$122, MATCH(C146, $B$41:$B$161, 0))</f>
        <v>58</v>
      </c>
      <c r="E146" t="str">
        <f>INDEX(Dataset!$H$2:$H$122, MATCH(C146, $B$41:$B$161, 0))</f>
        <v>Diabetes</v>
      </c>
    </row>
    <row r="147" spans="2:5" x14ac:dyDescent="0.35">
      <c r="B147" s="5">
        <f>SQRT(( $F$8 - Dataset!B108 )^2 + ( $F$9 - Dataset!C108 )^2 + ( $F$10 - Dataset!D108 )^2 + ( $F$11 - Dataset!E108 )^2 + ( $F$12 - Dataset!F108 )^2 + ( $F$13 - Dataset!G108 )^2)</f>
        <v>8.6168439698070429</v>
      </c>
      <c r="C147" s="6">
        <v>58.071077138279428</v>
      </c>
      <c r="D147">
        <f>INDEX(Dataset!$A$2:$A$122, MATCH(C147, $B$41:$B$161, 0))</f>
        <v>117</v>
      </c>
      <c r="E147" t="str">
        <f>INDEX(Dataset!$H$2:$H$122, MATCH(C147, $B$41:$B$161, 0))</f>
        <v>Sehat</v>
      </c>
    </row>
    <row r="148" spans="2:5" x14ac:dyDescent="0.35">
      <c r="B148" s="5">
        <f>SQRT(( $F$8 - Dataset!B109 )^2 + ( $F$9 - Dataset!C109 )^2 + ( $F$10 - Dataset!D109 )^2 + ( $F$11 - Dataset!E109 )^2 + ( $F$12 - Dataset!F109 )^2 + ( $F$13 - Dataset!G109 )^2)</f>
        <v>35.584406697316169</v>
      </c>
      <c r="C148" s="7">
        <v>58.985167627124703</v>
      </c>
      <c r="D148">
        <f>INDEX(Dataset!$A$2:$A$122, MATCH(C148, $B$41:$B$161, 0))</f>
        <v>101</v>
      </c>
      <c r="E148" t="str">
        <f>INDEX(Dataset!$H$2:$H$122, MATCH(C148, $B$41:$B$161, 0))</f>
        <v>Sehat</v>
      </c>
    </row>
    <row r="149" spans="2:5" x14ac:dyDescent="0.35">
      <c r="B149" s="5">
        <f>SQRT(( $F$8 - Dataset!B110 )^2 + ( $F$9 - Dataset!C110 )^2 + ( $F$10 - Dataset!D110 )^2 + ( $F$11 - Dataset!E110 )^2 + ( $F$12 - Dataset!F110 )^2 + ( $F$13 - Dataset!G110 )^2)</f>
        <v>28.848743473503312</v>
      </c>
      <c r="C149" s="6">
        <v>59.558794480748183</v>
      </c>
      <c r="D149">
        <f>INDEX(Dataset!$A$2:$A$122, MATCH(C149, $B$41:$B$161, 0))</f>
        <v>89</v>
      </c>
      <c r="E149" t="str">
        <f>INDEX(Dataset!$H$2:$H$122, MATCH(C149, $B$41:$B$161, 0))</f>
        <v>Diabetes</v>
      </c>
    </row>
    <row r="150" spans="2:5" x14ac:dyDescent="0.35">
      <c r="B150" s="5">
        <f>SQRT(( $F$8 - Dataset!B111 )^2 + ( $F$9 - Dataset!C111 )^2 + ( $F$10 - Dataset!D111 )^2 + ( $F$11 - Dataset!E111 )^2 + ( $F$12 - Dataset!F111 )^2 + ( $F$13 - Dataset!G111 )^2)</f>
        <v>63.405441406869805</v>
      </c>
      <c r="C150" s="7">
        <v>61.678602448499106</v>
      </c>
      <c r="D150">
        <f>INDEX(Dataset!$A$2:$A$122, MATCH(C150, $B$41:$B$161, 0))</f>
        <v>23</v>
      </c>
      <c r="E150" t="str">
        <f>INDEX(Dataset!$H$2:$H$122, MATCH(C150, $B$41:$B$161, 0))</f>
        <v>Sehat</v>
      </c>
    </row>
    <row r="151" spans="2:5" x14ac:dyDescent="0.35">
      <c r="B151" s="5">
        <f>SQRT(( $F$8 - Dataset!B112 )^2 + ( $F$9 - Dataset!C112 )^2 + ( $F$10 - Dataset!D112 )^2 + ( $F$11 - Dataset!E112 )^2 + ( $F$12 - Dataset!F112 )^2 + ( $F$13 - Dataset!G112 )^2)</f>
        <v>51.838692113131096</v>
      </c>
      <c r="C151" s="6">
        <v>63.389667927825592</v>
      </c>
      <c r="D151">
        <f>INDEX(Dataset!$A$2:$A$122, MATCH(C151, $B$41:$B$161, 0))</f>
        <v>50</v>
      </c>
      <c r="E151" t="str">
        <f>INDEX(Dataset!$H$2:$H$122, MATCH(C151, $B$41:$B$161, 0))</f>
        <v>Diabetes</v>
      </c>
    </row>
    <row r="152" spans="2:5" x14ac:dyDescent="0.35">
      <c r="B152" s="5">
        <f>SQRT(( $F$8 - Dataset!B113 )^2 + ( $F$9 - Dataset!C113 )^2 + ( $F$10 - Dataset!D113 )^2 + ( $F$11 - Dataset!E113 )^2 + ( $F$12 - Dataset!F113 )^2 + ( $F$13 - Dataset!G113 )^2)</f>
        <v>44.410021391573324</v>
      </c>
      <c r="C152" s="7">
        <v>63.405441406869805</v>
      </c>
      <c r="D152">
        <f>INDEX(Dataset!$A$2:$A$122, MATCH(C152, $B$41:$B$161, 0))</f>
        <v>110</v>
      </c>
      <c r="E152" t="str">
        <f>INDEX(Dataset!$H$2:$H$122, MATCH(C152, $B$41:$B$161, 0))</f>
        <v>Diabetes</v>
      </c>
    </row>
    <row r="153" spans="2:5" x14ac:dyDescent="0.35">
      <c r="B153" s="5">
        <f>SQRT(( $F$8 - Dataset!B114 )^2 + ( $F$9 - Dataset!C114 )^2 + ( $F$10 - Dataset!D114 )^2 + ( $F$11 - Dataset!E114 )^2 + ( $F$12 - Dataset!F114 )^2 + ( $F$13 - Dataset!G114 )^2)</f>
        <v>12.459935794377111</v>
      </c>
      <c r="C153" s="6">
        <v>63.947243881186935</v>
      </c>
      <c r="D153">
        <f>INDEX(Dataset!$A$2:$A$122, MATCH(C153, $B$41:$B$161, 0))</f>
        <v>54</v>
      </c>
      <c r="E153" t="str">
        <f>INDEX(Dataset!$H$2:$H$122, MATCH(C153, $B$41:$B$161, 0))</f>
        <v>Sehat</v>
      </c>
    </row>
    <row r="154" spans="2:5" x14ac:dyDescent="0.35">
      <c r="B154" s="5">
        <f>SQRT(( $F$8 - Dataset!B115 )^2 + ( $F$9 - Dataset!C115 )^2 + ( $F$10 - Dataset!D115 )^2 + ( $F$11 - Dataset!E115 )^2 + ( $F$12 - Dataset!F115 )^2 + ( $F$13 - Dataset!G115 )^2)</f>
        <v>26.119915773217954</v>
      </c>
      <c r="C154" s="7">
        <v>64.592956272336693</v>
      </c>
      <c r="D154">
        <f>INDEX(Dataset!$A$2:$A$122, MATCH(C154, $B$41:$B$161, 0))</f>
        <v>3</v>
      </c>
      <c r="E154" t="str">
        <f>INDEX(Dataset!$H$2:$H$122, MATCH(C154, $B$41:$B$161, 0))</f>
        <v>Sehat</v>
      </c>
    </row>
    <row r="155" spans="2:5" x14ac:dyDescent="0.35">
      <c r="B155" s="5">
        <f>SQRT(( $F$8 - Dataset!B116 )^2 + ( $F$9 - Dataset!C116 )^2 + ( $F$10 - Dataset!D116 )^2 + ( $F$11 - Dataset!E116 )^2 + ( $F$12 - Dataset!F116 )^2 + ( $F$13 - Dataset!G116 )^2)</f>
        <v>33.544746235439014</v>
      </c>
      <c r="C155" s="6">
        <v>64.708963830368972</v>
      </c>
      <c r="D155">
        <f>INDEX(Dataset!$A$2:$A$122, MATCH(C155, $B$41:$B$161, 0))</f>
        <v>29</v>
      </c>
      <c r="E155" t="str">
        <f>INDEX(Dataset!$H$2:$H$122, MATCH(C155, $B$41:$B$161, 0))</f>
        <v>Sehat</v>
      </c>
    </row>
    <row r="156" spans="2:5" x14ac:dyDescent="0.35">
      <c r="B156" s="5">
        <f>SQRT(( $F$8 - Dataset!B117 )^2 + ( $F$9 - Dataset!C117 )^2 + ( $F$10 - Dataset!D117 )^2 + ( $F$11 - Dataset!E117 )^2 + ( $F$12 - Dataset!F117 )^2 + ( $F$13 - Dataset!G117 )^2)</f>
        <v>5.123475382979799</v>
      </c>
      <c r="C156" s="7">
        <v>65.238025721200358</v>
      </c>
      <c r="D156">
        <f>INDEX(Dataset!$A$2:$A$122, MATCH(C156, $B$41:$B$161, 0))</f>
        <v>9</v>
      </c>
      <c r="E156" t="str">
        <f>INDEX(Dataset!$H$2:$H$122, MATCH(C156, $B$41:$B$161, 0))</f>
        <v>Diabetes</v>
      </c>
    </row>
    <row r="157" spans="2:5" x14ac:dyDescent="0.35">
      <c r="B157" s="5">
        <f>SQRT(( $F$8 - Dataset!B118 )^2 + ( $F$9 - Dataset!C118 )^2 + ( $F$10 - Dataset!D118 )^2 + ( $F$11 - Dataset!E118 )^2 + ( $F$12 - Dataset!F118 )^2 + ( $F$13 - Dataset!G118 )^2)</f>
        <v>58.071077138279428</v>
      </c>
      <c r="C157" s="6">
        <v>68.273347654849914</v>
      </c>
      <c r="D157">
        <f>INDEX(Dataset!$A$2:$A$122, MATCH(C157, $B$41:$B$161, 0))</f>
        <v>8</v>
      </c>
      <c r="E157" t="str">
        <f>INDEX(Dataset!$H$2:$H$122, MATCH(C157, $B$41:$B$161, 0))</f>
        <v>Sehat</v>
      </c>
    </row>
    <row r="158" spans="2:5" x14ac:dyDescent="0.35">
      <c r="B158" s="5">
        <f>SQRT(( $F$8 - Dataset!B119 )^2 + ( $F$9 - Dataset!C119 )^2 + ( $F$10 - Dataset!D119 )^2 + ( $F$11 - Dataset!E119 )^2 + ( $F$12 - Dataset!F119 )^2 + ( $F$13 - Dataset!G119 )^2)</f>
        <v>36.280159867343471</v>
      </c>
      <c r="C158" s="7">
        <v>70.044628630609495</v>
      </c>
      <c r="D158">
        <f>INDEX(Dataset!$A$2:$A$122, MATCH(C158, $B$41:$B$161, 0))</f>
        <v>25</v>
      </c>
      <c r="E158" t="str">
        <f>INDEX(Dataset!$H$2:$H$122, MATCH(C158, $B$41:$B$161, 0))</f>
        <v>Diabetes</v>
      </c>
    </row>
    <row r="159" spans="2:5" x14ac:dyDescent="0.35">
      <c r="B159" s="5">
        <f>SQRT(( $F$8 - Dataset!B120 )^2 + ( $F$9 - Dataset!C120 )^2 + ( $F$10 - Dataset!D120 )^2 + ( $F$11 - Dataset!E120 )^2 + ( $F$12 - Dataset!F120 )^2 + ( $F$13 - Dataset!G120 )^2)</f>
        <v>9.8615414616580104</v>
      </c>
      <c r="C159" s="6">
        <v>73.357003755606044</v>
      </c>
      <c r="D159">
        <f>INDEX(Dataset!$A$2:$A$122, MATCH(C159, $B$41:$B$161, 0))</f>
        <v>40</v>
      </c>
      <c r="E159" t="str">
        <f>INDEX(Dataset!$H$2:$H$122, MATCH(C159, $B$41:$B$161, 0))</f>
        <v>Diabetes</v>
      </c>
    </row>
    <row r="160" spans="2:5" x14ac:dyDescent="0.35">
      <c r="B160" s="5">
        <f>SQRT(( $F$8 - Dataset!B121 )^2 + ( $F$9 - Dataset!C121 )^2 + ( $F$10 - Dataset!D121 )^2 + ( $F$11 - Dataset!E121 )^2 + ( $F$12 - Dataset!F121 )^2 + ( $F$13 - Dataset!G121 )^2)</f>
        <v>41.512046444375635</v>
      </c>
      <c r="C160" s="7">
        <v>75.081622252053137</v>
      </c>
      <c r="D160">
        <f>INDEX(Dataset!$A$2:$A$122, MATCH(C160, $B$41:$B$161, 0))</f>
        <v>76</v>
      </c>
      <c r="E160" t="str">
        <f>INDEX(Dataset!$H$2:$H$122, MATCH(C160, $B$41:$B$161, 0))</f>
        <v>Sehat</v>
      </c>
    </row>
    <row r="161" spans="2:5" x14ac:dyDescent="0.35">
      <c r="B161" s="5">
        <f>SQRT(( $F$8 - Dataset!B122 )^2 + ( $F$9 - Dataset!C122 )^2 + ( $F$10 - Dataset!D122 )^2 + ( $F$11 - Dataset!E122 )^2 + ( $F$12 - Dataset!F122 )^2 + ( $F$13 - Dataset!G122 )^2)</f>
        <v>18.034688796871432</v>
      </c>
      <c r="C161" s="6">
        <v>75.539724648690637</v>
      </c>
      <c r="D161">
        <f>INDEX(Dataset!$A$2:$A$122, MATCH(C161, $B$41:$B$161, 0))</f>
        <v>6</v>
      </c>
      <c r="E161" t="str">
        <f>INDEX(Dataset!$H$2:$H$122, MATCH(C161, $B$41:$B$161, 0))</f>
        <v>Sehat</v>
      </c>
    </row>
  </sheetData>
  <dataValidations count="1">
    <dataValidation allowBlank="1" showInputMessage="1" showErrorMessage="1" errorTitle="Missing Value" sqref="B40:C161 F8:F13 D40" xr:uid="{D67DFC2B-EFD0-4FF4-BF73-14110E38B899}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Aplikasi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Nurrifqi;Reza Gartiwa F</dc:creator>
  <cp:lastModifiedBy>Reza Gartiwa F</cp:lastModifiedBy>
  <cp:lastPrinted>2024-11-08T07:50:27Z</cp:lastPrinted>
  <dcterms:created xsi:type="dcterms:W3CDTF">2024-11-01T04:16:16Z</dcterms:created>
  <dcterms:modified xsi:type="dcterms:W3CDTF">2024-11-24T12:15:29Z</dcterms:modified>
</cp:coreProperties>
</file>