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ullaurm\Documents\Casos de negocio\"/>
    </mc:Choice>
  </mc:AlternateContent>
  <xr:revisionPtr revIDLastSave="0" documentId="8_{D19164DC-FDD1-4CC9-B1E0-AF6AC23558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BG" sheetId="1" r:id="rId1"/>
    <sheet name="CONSIDERACIONES" sheetId="3" r:id="rId2"/>
  </sheets>
  <definedNames>
    <definedName name="_xlnm._FilterDatabase" localSheetId="0" hidden="1">JBG!#REF!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S45" i="1"/>
  <c r="S47" i="1" s="1"/>
  <c r="D48" i="1"/>
  <c r="D50" i="1" s="1"/>
  <c r="C48" i="1"/>
  <c r="C50" i="1" s="1"/>
  <c r="S46" i="1" s="1"/>
  <c r="B47" i="1"/>
  <c r="B48" i="1" s="1"/>
  <c r="B50" i="1" s="1"/>
  <c r="D42" i="1"/>
  <c r="P46" i="1" l="1"/>
  <c r="P48" i="1" s="1"/>
  <c r="Q46" i="1"/>
  <c r="Q48" i="1" s="1"/>
  <c r="I46" i="1"/>
  <c r="I48" i="1" s="1"/>
  <c r="K46" i="1"/>
  <c r="K48" i="1" s="1"/>
  <c r="L46" i="1"/>
  <c r="L48" i="1" s="1"/>
  <c r="M46" i="1"/>
  <c r="M48" i="1" s="1"/>
  <c r="J46" i="1"/>
  <c r="J48" i="1" s="1"/>
  <c r="R46" i="1"/>
  <c r="R48" i="1" s="1"/>
  <c r="N46" i="1"/>
  <c r="N48" i="1" s="1"/>
  <c r="S48" i="1"/>
  <c r="S49" i="1" s="1"/>
  <c r="O46" i="1"/>
  <c r="O48" i="1" s="1"/>
  <c r="H46" i="1"/>
  <c r="H48" i="1" s="1"/>
  <c r="J45" i="1"/>
  <c r="J47" i="1" s="1"/>
  <c r="R45" i="1"/>
  <c r="R47" i="1" s="1"/>
  <c r="K45" i="1"/>
  <c r="K47" i="1" s="1"/>
  <c r="K49" i="1" s="1"/>
  <c r="L45" i="1"/>
  <c r="L47" i="1" s="1"/>
  <c r="L49" i="1" s="1"/>
  <c r="M45" i="1"/>
  <c r="M47" i="1" s="1"/>
  <c r="M49" i="1" s="1"/>
  <c r="N45" i="1"/>
  <c r="N47" i="1" s="1"/>
  <c r="O45" i="1"/>
  <c r="O47" i="1" s="1"/>
  <c r="H45" i="1"/>
  <c r="H47" i="1" s="1"/>
  <c r="H49" i="1" s="1"/>
  <c r="P45" i="1"/>
  <c r="P47" i="1" s="1"/>
  <c r="I45" i="1"/>
  <c r="I47" i="1" s="1"/>
  <c r="I49" i="1" s="1"/>
  <c r="Q45" i="1"/>
  <c r="Q47" i="1" s="1"/>
  <c r="Q49" i="1" s="1"/>
  <c r="P49" i="1" l="1"/>
  <c r="N49" i="1"/>
  <c r="R49" i="1"/>
  <c r="J49" i="1"/>
  <c r="O49" i="1"/>
  <c r="T49" i="1" l="1"/>
  <c r="H50" i="1" s="1"/>
</calcChain>
</file>

<file path=xl/sharedStrings.xml><?xml version="1.0" encoding="utf-8"?>
<sst xmlns="http://schemas.openxmlformats.org/spreadsheetml/2006/main" count="130" uniqueCount="100">
  <si>
    <t>REPORTE RENTABILIDAD</t>
  </si>
  <si>
    <t>TIPO</t>
  </si>
  <si>
    <t>NIVEL 1</t>
  </si>
  <si>
    <t>NIVEL 2</t>
  </si>
  <si>
    <t>SALDO AL CIERRE</t>
  </si>
  <si>
    <t>SALDO PROMEDIO</t>
  </si>
  <si>
    <t>NUMERO TRX</t>
  </si>
  <si>
    <t>VOLUMEN TRX</t>
  </si>
  <si>
    <t>MARGEN FINANCIERO</t>
  </si>
  <si>
    <t>INGRESOS POR SERVICIOS</t>
  </si>
  <si>
    <t>RENTABILIDAD DIRECTA</t>
  </si>
  <si>
    <t>NOTA:</t>
  </si>
  <si>
    <t>RENTABILIDAD DIRECTA: MARGEN FINANCIERO + INGRESOS POR COMISIONES Y SERVICIOS</t>
  </si>
  <si>
    <t>PRODUCTO</t>
  </si>
  <si>
    <t>2_PASIVOS</t>
  </si>
  <si>
    <t>CUENTAS CORRIENTES</t>
  </si>
  <si>
    <t>Total PRODUCTO</t>
  </si>
  <si>
    <t>SERVICIOS</t>
  </si>
  <si>
    <t>SAT</t>
  </si>
  <si>
    <t>PAGO A PROVEEDORES</t>
  </si>
  <si>
    <t>Total general</t>
  </si>
  <si>
    <t>Total SAT</t>
  </si>
  <si>
    <t>Propuesta</t>
  </si>
  <si>
    <t>CLIENTE:</t>
  </si>
  <si>
    <t>1_ACTIVOS</t>
  </si>
  <si>
    <t>Ingresos acumulados a los 12 meses</t>
  </si>
  <si>
    <t>CARTERA</t>
  </si>
  <si>
    <t>3_CONTINGENTES</t>
  </si>
  <si>
    <t>CONTINGENTES</t>
  </si>
  <si>
    <t>OTROS SERVICIOS</t>
  </si>
  <si>
    <t>ADQUIRENCIAS</t>
  </si>
  <si>
    <t>Total SERVICIOS</t>
  </si>
  <si>
    <r>
      <rPr>
        <u/>
        <sz val="14"/>
        <color theme="1"/>
        <rFont val="Calibri"/>
        <family val="2"/>
        <scheme val="minor"/>
      </rPr>
      <t>Apalancamiento de Propuesta</t>
    </r>
    <r>
      <rPr>
        <sz val="14"/>
        <color theme="1"/>
        <rFont val="Calibri"/>
        <family val="2"/>
        <scheme val="minor"/>
      </rPr>
      <t>: Nuevos Ingresos para el servicio de Recaudación en Línea</t>
    </r>
  </si>
  <si>
    <t>5000 clientes</t>
  </si>
  <si>
    <t>DEPOSITOS A PLAZO</t>
  </si>
  <si>
    <t>RECAUDACIONES</t>
  </si>
  <si>
    <t>Total 2_PASIVOS</t>
  </si>
  <si>
    <t>PAGO DEL IESS</t>
  </si>
  <si>
    <t>COBROS INMEDIATOS</t>
  </si>
  <si>
    <t>.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</si>
  <si>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</si>
  <si>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</si>
  <si>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</si>
  <si>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</si>
  <si>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</si>
  <si>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</si>
  <si>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</si>
  <si>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</si>
  <si>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</si>
  <si>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</si>
  <si>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</si>
  <si>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</si>
  <si>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Caso de Negocio - NUEVA RECAUDACIÓN JUNTA DE BENEFICENCIA</t>
  </si>
  <si>
    <t>Colegios</t>
  </si>
  <si>
    <t>Cementerio</t>
  </si>
  <si>
    <t>Canales a activar</t>
  </si>
  <si>
    <t>Personas naturales</t>
  </si>
  <si>
    <t>24 online</t>
  </si>
  <si>
    <t>SI</t>
  </si>
  <si>
    <t>24 móvil</t>
  </si>
  <si>
    <t>Ventanilla</t>
  </si>
  <si>
    <t>CNB</t>
  </si>
  <si>
    <t>Personas jurídicas</t>
  </si>
  <si>
    <t>24 online SAT</t>
  </si>
  <si>
    <t>Suministro</t>
  </si>
  <si>
    <t>Cédula de cliente</t>
  </si>
  <si>
    <t>Formas de pago</t>
  </si>
  <si>
    <t>Efectivo y cheque</t>
  </si>
  <si>
    <t>Pagos parciales?</t>
  </si>
  <si>
    <t>No</t>
  </si>
  <si>
    <t>Comisión</t>
  </si>
  <si>
    <t>Usuario final</t>
  </si>
  <si>
    <t>Pago a la empresa</t>
  </si>
  <si>
    <t>El mismo día</t>
  </si>
  <si>
    <t>JUNTA DE BENEFICENCIA DE GUAYAQUIL  (3238)</t>
  </si>
  <si>
    <t>Mayo 2022 (Jun21-May22)</t>
  </si>
  <si>
    <t>Mayo 2023 (Jun22-May23)</t>
  </si>
  <si>
    <t>TARJETA DE CREDITO</t>
  </si>
  <si>
    <t>Total 1_ACTIVOS</t>
  </si>
  <si>
    <t>ORDEN DE PAGO</t>
  </si>
  <si>
    <t>PAGO A TERCEROS</t>
  </si>
  <si>
    <t>TRANSFERENCIAS INT</t>
  </si>
  <si>
    <t>DEPOSITO ESPECIAL</t>
  </si>
  <si>
    <t>PREAVISO DE CHEQUES</t>
  </si>
  <si>
    <t>COBROS PROGRAMADOS</t>
  </si>
  <si>
    <t>REC DE COLEGIOS</t>
  </si>
  <si>
    <t>FACTORING ELEC EMPRE</t>
  </si>
  <si>
    <t>TRANSPORTACION VALORES</t>
  </si>
  <si>
    <t>Total OTROS SERVICIOS</t>
  </si>
  <si>
    <t>Rentabilidad Corte Mayo 2023</t>
  </si>
  <si>
    <t>Universo Total</t>
  </si>
  <si>
    <t>Anual</t>
  </si>
  <si>
    <t>24online</t>
  </si>
  <si>
    <t>Promedio Mes</t>
  </si>
  <si>
    <t>24 Online</t>
  </si>
  <si>
    <t>Estimación Participación</t>
  </si>
  <si>
    <t>Trx Estimadas</t>
  </si>
  <si>
    <t># Trx</t>
  </si>
  <si>
    <t xml:space="preserve">Total Ingresos  </t>
  </si>
  <si>
    <t>Total Ingresos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</si>
</sst>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1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/>
      <diagonal/>
    </border>
    <border>
      <left style="dashed">
        <color indexed="8"/>
      </left>
      <right/>
      <top style="dashed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1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quotePrefix="1" applyFont="1" applyAlignment="1">
      <alignment horizontal="left"/>
    </xf>
    <xf numFmtId="164" fontId="5" fillId="0" borderId="0" xfId="0" applyNumberFormat="1" applyFont="1"/>
    <xf numFmtId="0" fontId="6" fillId="0" borderId="0" xfId="0" applyFont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5" fillId="0" borderId="0" xfId="6" applyFont="1"/>
    <xf numFmtId="0" fontId="10" fillId="5" borderId="0" xfId="6" applyFont="1" applyFill="1"/>
    <xf numFmtId="0" fontId="11" fillId="5" borderId="0" xfId="6" applyFont="1" applyFill="1"/>
    <xf numFmtId="0" fontId="12" fillId="0" borderId="0" xfId="6" applyFont="1"/>
    <xf numFmtId="0" fontId="13" fillId="0" borderId="0" xfId="7" applyFont="1" applyAlignment="1">
      <alignment horizontal="left" vertical="top" wrapText="1"/>
    </xf>
    <xf numFmtId="43" fontId="15" fillId="3" borderId="0" xfId="2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16" fillId="0" borderId="0" xfId="0" applyFont="1"/>
    <xf numFmtId="9" fontId="5" fillId="0" borderId="0" xfId="0" applyNumberFormat="1" applyFont="1"/>
    <xf numFmtId="0" fontId="5" fillId="0" borderId="21" xfId="0" applyFont="1" applyBorder="1"/>
    <xf numFmtId="166" fontId="5" fillId="0" borderId="0" xfId="9" applyNumberFormat="1" applyFont="1"/>
    <xf numFmtId="0" fontId="17" fillId="0" borderId="0" xfId="0" applyFont="1" applyAlignment="1">
      <alignment horizontal="center" vertical="center"/>
    </xf>
    <xf numFmtId="164" fontId="5" fillId="0" borderId="0" xfId="2" applyNumberFormat="1" applyFont="1" applyBorder="1"/>
    <xf numFmtId="0" fontId="17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164" fontId="0" fillId="0" borderId="9" xfId="2" applyNumberFormat="1" applyFont="1" applyFill="1" applyBorder="1"/>
    <xf numFmtId="164" fontId="0" fillId="0" borderId="10" xfId="2" applyNumberFormat="1" applyFont="1" applyFill="1" applyBorder="1"/>
    <xf numFmtId="164" fontId="0" fillId="0" borderId="11" xfId="2" applyNumberFormat="1" applyFont="1" applyFill="1" applyBorder="1"/>
    <xf numFmtId="164" fontId="0" fillId="0" borderId="18" xfId="2" applyNumberFormat="1" applyFont="1" applyFill="1" applyBorder="1"/>
    <xf numFmtId="164" fontId="0" fillId="0" borderId="0" xfId="2" applyNumberFormat="1" applyFont="1" applyFill="1"/>
    <xf numFmtId="164" fontId="0" fillId="0" borderId="19" xfId="2" applyNumberFormat="1" applyFont="1" applyFill="1" applyBorder="1"/>
    <xf numFmtId="164" fontId="0" fillId="0" borderId="14" xfId="2" applyNumberFormat="1" applyFont="1" applyFill="1" applyBorder="1"/>
    <xf numFmtId="164" fontId="0" fillId="0" borderId="16" xfId="2" applyNumberFormat="1" applyFont="1" applyFill="1" applyBorder="1"/>
    <xf numFmtId="164" fontId="0" fillId="0" borderId="17" xfId="2" applyNumberFormat="1" applyFont="1" applyFill="1" applyBorder="1"/>
    <xf numFmtId="0" fontId="18" fillId="7" borderId="21" xfId="0" applyFont="1" applyFill="1" applyBorder="1" applyAlignment="1">
      <alignment vertical="center"/>
    </xf>
    <xf numFmtId="0" fontId="15" fillId="3" borderId="20" xfId="3" applyFont="1" applyBorder="1" applyAlignment="1">
      <alignment horizontal="left" vertical="center" wrapText="1"/>
    </xf>
    <xf numFmtId="0" fontId="15" fillId="3" borderId="0" xfId="3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4" borderId="0" xfId="6" applyFont="1" applyFill="1" applyAlignment="1">
      <alignment horizontal="left"/>
    </xf>
    <xf numFmtId="0" fontId="13" fillId="6" borderId="20" xfId="7" applyFont="1" applyFill="1" applyBorder="1" applyAlignment="1">
      <alignment horizontal="left" vertical="top" wrapText="1"/>
    </xf>
    <xf numFmtId="0" fontId="13" fillId="6" borderId="0" xfId="7" applyFont="1" applyFill="1" applyAlignment="1">
      <alignment horizontal="left" vertical="top" wrapText="1"/>
    </xf>
    <xf numFmtId="0" fontId="13" fillId="6" borderId="20" xfId="7" applyFont="1" applyFill="1" applyBorder="1" applyAlignment="1">
      <alignment horizontal="left" vertical="center" wrapText="1"/>
    </xf>
    <xf numFmtId="0" fontId="13" fillId="6" borderId="0" xfId="7" applyFont="1" applyFill="1" applyAlignment="1">
      <alignment horizontal="left" vertical="center" wrapText="1"/>
    </xf>
    <xf numFmtId="0" fontId="18" fillId="0" borderId="21" xfId="0" applyFont="1" applyBorder="1" applyAlignment="1">
      <alignment horizontal="center" vertical="center"/>
    </xf>
    <xf numFmtId="164" fontId="0" fillId="0" borderId="0" xfId="2" applyNumberFormat="1" applyFont="1" applyFill="1" applyBorder="1"/>
    <xf numFmtId="1" fontId="5" fillId="0" borderId="0" xfId="0" applyNumberFormat="1" applyFont="1"/>
    <xf numFmtId="9" fontId="5" fillId="0" borderId="0" xfId="9" applyFont="1"/>
    <xf numFmtId="44" fontId="5" fillId="0" borderId="0" xfId="8" applyFont="1"/>
    <xf numFmtId="9" fontId="13" fillId="0" borderId="0" xfId="7" applyNumberFormat="1" applyFont="1" applyAlignment="1">
      <alignment horizontal="left" vertical="top" wrapText="1"/>
    </xf>
    <xf numFmtId="9" fontId="13" fillId="0" borderId="21" xfId="7" applyNumberFormat="1" applyFont="1" applyBorder="1" applyAlignment="1">
      <alignment horizontal="center" vertical="top" wrapText="1"/>
    </xf>
    <xf numFmtId="9" fontId="5" fillId="0" borderId="21" xfId="6" applyNumberFormat="1" applyFont="1" applyBorder="1" applyAlignment="1">
      <alignment horizontal="center"/>
    </xf>
    <xf numFmtId="9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44" fontId="5" fillId="0" borderId="0" xfId="0" applyNumberFormat="1" applyFont="1"/>
    <xf numFmtId="1" fontId="5" fillId="0" borderId="21" xfId="0" applyNumberFormat="1" applyFont="1" applyBorder="1"/>
    <xf numFmtId="44" fontId="5" fillId="0" borderId="21" xfId="0" applyNumberFormat="1" applyFont="1" applyBorder="1"/>
    <xf numFmtId="1" fontId="4" fillId="0" borderId="0" xfId="0" applyNumberFormat="1" applyFont="1"/>
    <xf numFmtId="44" fontId="4" fillId="0" borderId="21" xfId="0" applyNumberFormat="1" applyFont="1" applyBorder="1"/>
  </cellXfs>
  <cellStyles count="10">
    <cellStyle name="Incorrecto" xfId="3" builtinId="27"/>
    <cellStyle name="Millares" xfId="2" builtinId="3"/>
    <cellStyle name="Moneda" xfId="8" builtinId="4"/>
    <cellStyle name="Normal" xfId="0" builtinId="0"/>
    <cellStyle name="Normal 2" xfId="4" xr:uid="{00000000-0005-0000-0000-000004000000}"/>
    <cellStyle name="Normal 2 2" xfId="7" xr:uid="{00000000-0005-0000-0000-000005000000}"/>
    <cellStyle name="Normal 3" xfId="6" xr:uid="{00000000-0005-0000-0000-000006000000}"/>
    <cellStyle name="Normal 4" xfId="1" xr:uid="{00000000-0005-0000-0000-000007000000}"/>
    <cellStyle name="Porcentaje" xfId="9" builtinId="5"/>
    <cellStyle name="Porcentaj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695325</xdr:colOff>
      <xdr:row>31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2C3F85-D269-61B0-A1DA-01D1D4F85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350"/>
          <a:ext cx="57340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showGridLines="0" tabSelected="1" zoomScale="80" zoomScaleNormal="80" workbookViewId="0">
      <pane xSplit="3" ySplit="12" topLeftCell="D40" activePane="bottomRight" state="frozen"/>
      <selection pane="topRight" activeCell="D1" sqref="D1"/>
      <selection pane="bottomLeft" activeCell="A8" sqref="A8"/>
      <selection pane="bottomRight" activeCell="D42" sqref="D42"/>
    </sheetView>
  </sheetViews>
  <sheetFormatPr baseColWidth="10" defaultColWidth="16.5703125" defaultRowHeight="12.75" x14ac:dyDescent="0.2"/>
  <cols>
    <col min="1" max="1" width="16.5703125" style="5"/>
    <col min="2" max="2" width="23" style="5" bestFit="1" customWidth="1"/>
    <col min="3" max="3" width="29.28515625" style="5" customWidth="1"/>
    <col min="4" max="4" width="27.85546875" style="5" bestFit="1" customWidth="1"/>
    <col min="5" max="5" width="30.140625" style="5" bestFit="1" customWidth="1"/>
    <col min="6" max="6" width="12" style="5" customWidth="1"/>
    <col min="7" max="7" width="13.42578125" style="5" bestFit="1" customWidth="1"/>
    <col min="8" max="8" width="18.7109375" style="5" bestFit="1" customWidth="1"/>
    <col min="9" max="9" width="17.85546875" style="5" customWidth="1"/>
    <col min="10" max="10" width="16.5703125" style="5" customWidth="1"/>
    <col min="11" max="11" width="13.42578125" style="5" customWidth="1"/>
    <col min="12" max="12" width="14.7109375" style="5" customWidth="1"/>
    <col min="13" max="13" width="10.85546875" style="5" customWidth="1"/>
    <col min="14" max="14" width="14.5703125" style="5" customWidth="1"/>
    <col min="15" max="15" width="13.85546875" style="5" customWidth="1"/>
    <col min="16" max="16" width="16.7109375" style="5" customWidth="1"/>
    <col min="17" max="16384" width="16.5703125" style="5"/>
  </cols>
  <sheetData>
    <row r="1" spans="1:17" x14ac:dyDescent="0.2">
      <c r="A1" s="4" t="s">
        <v>0</v>
      </c>
    </row>
    <row r="2" spans="1:17" x14ac:dyDescent="0.2">
      <c r="A2" s="4" t="s">
        <v>23</v>
      </c>
      <c r="B2" s="4" t="s">
        <v>74</v>
      </c>
    </row>
    <row r="3" spans="1:17" x14ac:dyDescent="0.2">
      <c r="A3" s="6"/>
      <c r="F3" s="7"/>
      <c r="G3" s="7"/>
      <c r="K3" s="7"/>
      <c r="L3" s="7"/>
    </row>
    <row r="4" spans="1:17" x14ac:dyDescent="0.2">
      <c r="A4" s="4"/>
    </row>
    <row r="5" spans="1:17" x14ac:dyDescent="0.2">
      <c r="A5" s="8"/>
      <c r="B5" s="8"/>
      <c r="C5" s="8"/>
      <c r="D5" s="44" t="s">
        <v>75</v>
      </c>
      <c r="E5" s="45"/>
      <c r="F5" s="45"/>
      <c r="G5" s="45"/>
      <c r="H5" s="45"/>
      <c r="I5" s="45"/>
      <c r="J5" s="46"/>
      <c r="K5" s="44" t="s">
        <v>76</v>
      </c>
      <c r="L5" s="45"/>
      <c r="M5" s="45"/>
      <c r="N5" s="45"/>
      <c r="O5" s="45"/>
      <c r="P5" s="45"/>
      <c r="Q5" s="46"/>
    </row>
    <row r="6" spans="1:17" ht="25.5" x14ac:dyDescent="0.2">
      <c r="A6" s="21" t="s">
        <v>1</v>
      </c>
      <c r="B6" s="21" t="s">
        <v>2</v>
      </c>
      <c r="C6" s="22" t="s">
        <v>3</v>
      </c>
      <c r="D6" s="1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3" t="s">
        <v>10</v>
      </c>
      <c r="K6" s="1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3" t="s">
        <v>10</v>
      </c>
    </row>
    <row r="7" spans="1:17" x14ac:dyDescent="0.2">
      <c r="A7" s="9" t="s">
        <v>13</v>
      </c>
      <c r="B7" s="9" t="s">
        <v>24</v>
      </c>
      <c r="C7" s="9" t="s">
        <v>26</v>
      </c>
      <c r="D7" s="32">
        <v>41961458.579999998</v>
      </c>
      <c r="E7" s="33">
        <v>46332208.824166663</v>
      </c>
      <c r="F7" s="33">
        <v>0</v>
      </c>
      <c r="G7" s="33">
        <v>0</v>
      </c>
      <c r="H7" s="33">
        <v>867730.78160651634</v>
      </c>
      <c r="I7" s="33">
        <v>0</v>
      </c>
      <c r="J7" s="33">
        <v>867730.78160651634</v>
      </c>
      <c r="K7" s="32">
        <v>41288460.219999999</v>
      </c>
      <c r="L7" s="33">
        <v>37947883.666666664</v>
      </c>
      <c r="M7" s="33">
        <v>0</v>
      </c>
      <c r="N7" s="33">
        <v>0</v>
      </c>
      <c r="O7" s="33">
        <v>686298.59329138696</v>
      </c>
      <c r="P7" s="33">
        <v>0</v>
      </c>
      <c r="Q7" s="34">
        <v>686298.59329138696</v>
      </c>
    </row>
    <row r="8" spans="1:17" x14ac:dyDescent="0.2">
      <c r="A8" s="10"/>
      <c r="B8" s="10"/>
      <c r="C8" s="14" t="s">
        <v>77</v>
      </c>
      <c r="D8" s="35">
        <v>1323.93</v>
      </c>
      <c r="E8" s="36">
        <v>1721.8466666666666</v>
      </c>
      <c r="F8" s="36">
        <v>0</v>
      </c>
      <c r="G8" s="36">
        <v>0</v>
      </c>
      <c r="H8" s="36">
        <v>-66.916695494948428</v>
      </c>
      <c r="I8" s="36">
        <v>68.97</v>
      </c>
      <c r="J8" s="36">
        <v>2.053304505051571</v>
      </c>
      <c r="K8" s="35">
        <v>7107.67</v>
      </c>
      <c r="L8" s="36">
        <v>2450.8125</v>
      </c>
      <c r="M8" s="36">
        <v>0</v>
      </c>
      <c r="N8" s="36">
        <v>0</v>
      </c>
      <c r="O8" s="36">
        <v>-121.9514677985286</v>
      </c>
      <c r="P8" s="36">
        <v>69.7</v>
      </c>
      <c r="Q8" s="37">
        <v>-52.251467798528594</v>
      </c>
    </row>
    <row r="9" spans="1:17" x14ac:dyDescent="0.2">
      <c r="A9" s="10"/>
      <c r="B9" s="9" t="s">
        <v>78</v>
      </c>
      <c r="C9" s="11"/>
      <c r="D9" s="32">
        <v>41962782.509999998</v>
      </c>
      <c r="E9" s="33">
        <v>46333930.670833327</v>
      </c>
      <c r="F9" s="33">
        <v>0</v>
      </c>
      <c r="G9" s="33">
        <v>0</v>
      </c>
      <c r="H9" s="33">
        <v>867663.86491102143</v>
      </c>
      <c r="I9" s="33">
        <v>68.97</v>
      </c>
      <c r="J9" s="33">
        <v>867732.8349110214</v>
      </c>
      <c r="K9" s="32">
        <v>41295567.890000001</v>
      </c>
      <c r="L9" s="33">
        <v>37950334.479166664</v>
      </c>
      <c r="M9" s="33">
        <v>0</v>
      </c>
      <c r="N9" s="33">
        <v>0</v>
      </c>
      <c r="O9" s="33">
        <v>686176.6418235884</v>
      </c>
      <c r="P9" s="33">
        <v>69.7</v>
      </c>
      <c r="Q9" s="34">
        <v>686246.34182358847</v>
      </c>
    </row>
    <row r="10" spans="1:17" x14ac:dyDescent="0.2">
      <c r="A10" s="10"/>
      <c r="B10" s="9" t="s">
        <v>14</v>
      </c>
      <c r="C10" s="9" t="s">
        <v>15</v>
      </c>
      <c r="D10" s="32">
        <v>6724494.7000000002</v>
      </c>
      <c r="E10" s="33">
        <v>13669754.80583333</v>
      </c>
      <c r="F10" s="33">
        <v>0</v>
      </c>
      <c r="G10" s="33">
        <v>0</v>
      </c>
      <c r="H10" s="33">
        <v>229983.40557737072</v>
      </c>
      <c r="I10" s="33">
        <v>9606.3999999999942</v>
      </c>
      <c r="J10" s="33">
        <v>239589.80557737072</v>
      </c>
      <c r="K10" s="32">
        <v>6334545.04</v>
      </c>
      <c r="L10" s="33">
        <v>8857595.6550000012</v>
      </c>
      <c r="M10" s="33">
        <v>0</v>
      </c>
      <c r="N10" s="33">
        <v>0</v>
      </c>
      <c r="O10" s="33">
        <v>190628.2035389118</v>
      </c>
      <c r="P10" s="33">
        <v>12209.580000000002</v>
      </c>
      <c r="Q10" s="34">
        <v>202837.78353891178</v>
      </c>
    </row>
    <row r="11" spans="1:17" x14ac:dyDescent="0.2">
      <c r="A11" s="10"/>
      <c r="B11" s="10"/>
      <c r="C11" s="14" t="s">
        <v>34</v>
      </c>
      <c r="D11" s="35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5">
        <v>3000000</v>
      </c>
      <c r="L11" s="36">
        <v>1833333.3333333333</v>
      </c>
      <c r="M11" s="36">
        <v>0</v>
      </c>
      <c r="N11" s="36">
        <v>0</v>
      </c>
      <c r="O11" s="36">
        <v>-18844.441111111097</v>
      </c>
      <c r="P11" s="36">
        <v>0</v>
      </c>
      <c r="Q11" s="37">
        <v>-18844.441111111097</v>
      </c>
    </row>
    <row r="12" spans="1:17" x14ac:dyDescent="0.2">
      <c r="A12" s="10"/>
      <c r="B12" s="10"/>
      <c r="C12" s="14" t="s">
        <v>35</v>
      </c>
      <c r="D12" s="35">
        <v>30</v>
      </c>
      <c r="E12" s="36">
        <v>4534.2716666666665</v>
      </c>
      <c r="F12" s="36">
        <v>0</v>
      </c>
      <c r="G12" s="36">
        <v>0</v>
      </c>
      <c r="H12" s="36">
        <v>136.01017443055554</v>
      </c>
      <c r="I12" s="36">
        <v>0</v>
      </c>
      <c r="J12" s="36">
        <v>136.01017443055554</v>
      </c>
      <c r="K12" s="35">
        <v>5842</v>
      </c>
      <c r="L12" s="36">
        <v>3266.4974999999999</v>
      </c>
      <c r="M12" s="36">
        <v>0</v>
      </c>
      <c r="N12" s="36">
        <v>0</v>
      </c>
      <c r="O12" s="36">
        <v>93.85453583333333</v>
      </c>
      <c r="P12" s="36">
        <v>0</v>
      </c>
      <c r="Q12" s="37">
        <v>93.85453583333333</v>
      </c>
    </row>
    <row r="13" spans="1:17" x14ac:dyDescent="0.2">
      <c r="A13" s="10"/>
      <c r="B13" s="9" t="s">
        <v>36</v>
      </c>
      <c r="C13" s="11"/>
      <c r="D13" s="32">
        <v>6724524.7000000002</v>
      </c>
      <c r="E13" s="33">
        <v>13674289.077499997</v>
      </c>
      <c r="F13" s="33">
        <v>0</v>
      </c>
      <c r="G13" s="33">
        <v>0</v>
      </c>
      <c r="H13" s="33">
        <v>230119.41575180128</v>
      </c>
      <c r="I13" s="33">
        <v>9606.3999999999942</v>
      </c>
      <c r="J13" s="33">
        <v>239725.81575180127</v>
      </c>
      <c r="K13" s="32">
        <v>9340387.0399999991</v>
      </c>
      <c r="L13" s="33">
        <v>10694195.485833336</v>
      </c>
      <c r="M13" s="33">
        <v>0</v>
      </c>
      <c r="N13" s="33">
        <v>0</v>
      </c>
      <c r="O13" s="33">
        <v>171877.61696363401</v>
      </c>
      <c r="P13" s="33">
        <v>12209.580000000002</v>
      </c>
      <c r="Q13" s="34">
        <v>184087.19696363402</v>
      </c>
    </row>
    <row r="14" spans="1:17" x14ac:dyDescent="0.2">
      <c r="A14" s="10"/>
      <c r="B14" s="9" t="s">
        <v>27</v>
      </c>
      <c r="C14" s="9" t="s">
        <v>28</v>
      </c>
      <c r="D14" s="32">
        <v>3000</v>
      </c>
      <c r="E14" s="33">
        <v>434049.60499999998</v>
      </c>
      <c r="F14" s="33">
        <v>0</v>
      </c>
      <c r="G14" s="33">
        <v>0</v>
      </c>
      <c r="H14" s="33">
        <v>0</v>
      </c>
      <c r="I14" s="33">
        <v>60.83</v>
      </c>
      <c r="J14" s="33">
        <v>60.83</v>
      </c>
      <c r="K14" s="32">
        <v>4430555.58</v>
      </c>
      <c r="L14" s="33">
        <v>3473629.6416666661</v>
      </c>
      <c r="M14" s="33">
        <v>0</v>
      </c>
      <c r="N14" s="33">
        <v>0</v>
      </c>
      <c r="O14" s="33">
        <v>0</v>
      </c>
      <c r="P14" s="33">
        <v>27591.42</v>
      </c>
      <c r="Q14" s="34">
        <v>27591.42</v>
      </c>
    </row>
    <row r="15" spans="1:17" x14ac:dyDescent="0.2">
      <c r="A15" s="9" t="s">
        <v>16</v>
      </c>
      <c r="B15" s="11"/>
      <c r="C15" s="11"/>
      <c r="D15" s="32">
        <v>48690307.210000001</v>
      </c>
      <c r="E15" s="33">
        <v>60442269.353333324</v>
      </c>
      <c r="F15" s="33">
        <v>0</v>
      </c>
      <c r="G15" s="33">
        <v>0</v>
      </c>
      <c r="H15" s="33">
        <v>1097783.2806628225</v>
      </c>
      <c r="I15" s="33">
        <v>9736.1999999999935</v>
      </c>
      <c r="J15" s="33">
        <v>1107519.4806628227</v>
      </c>
      <c r="K15" s="32">
        <v>55066510.509999998</v>
      </c>
      <c r="L15" s="33">
        <v>52118159.606666669</v>
      </c>
      <c r="M15" s="33">
        <v>0</v>
      </c>
      <c r="N15" s="33">
        <v>0</v>
      </c>
      <c r="O15" s="33">
        <v>858054.25878722244</v>
      </c>
      <c r="P15" s="33">
        <v>39870.699999999997</v>
      </c>
      <c r="Q15" s="34">
        <v>897924.95878722263</v>
      </c>
    </row>
    <row r="16" spans="1:17" x14ac:dyDescent="0.2">
      <c r="A16" s="9" t="s">
        <v>17</v>
      </c>
      <c r="B16" s="9" t="s">
        <v>18</v>
      </c>
      <c r="C16" s="9" t="s">
        <v>79</v>
      </c>
      <c r="D16" s="32">
        <v>0</v>
      </c>
      <c r="E16" s="33">
        <v>0</v>
      </c>
      <c r="F16" s="33">
        <v>38885</v>
      </c>
      <c r="G16" s="33">
        <v>23518797.879999995</v>
      </c>
      <c r="H16" s="33">
        <v>0</v>
      </c>
      <c r="I16" s="33">
        <v>16895.5</v>
      </c>
      <c r="J16" s="33">
        <v>16895.5</v>
      </c>
      <c r="K16" s="32">
        <v>0</v>
      </c>
      <c r="L16" s="33">
        <v>0</v>
      </c>
      <c r="M16" s="33">
        <v>39205</v>
      </c>
      <c r="N16" s="33">
        <v>23508132.659999996</v>
      </c>
      <c r="O16" s="33">
        <v>0</v>
      </c>
      <c r="P16" s="33">
        <v>17313.5</v>
      </c>
      <c r="Q16" s="34">
        <v>17313.5</v>
      </c>
    </row>
    <row r="17" spans="1:17" x14ac:dyDescent="0.2">
      <c r="A17" s="10"/>
      <c r="B17" s="10"/>
      <c r="C17" s="14" t="s">
        <v>19</v>
      </c>
      <c r="D17" s="35">
        <v>0</v>
      </c>
      <c r="E17" s="36">
        <v>0</v>
      </c>
      <c r="F17" s="36">
        <v>46186</v>
      </c>
      <c r="G17" s="36">
        <v>219321934.05000001</v>
      </c>
      <c r="H17" s="36">
        <v>0</v>
      </c>
      <c r="I17" s="36">
        <v>19361.231400000001</v>
      </c>
      <c r="J17" s="36">
        <v>19361.231400000001</v>
      </c>
      <c r="K17" s="35">
        <v>0</v>
      </c>
      <c r="L17" s="36">
        <v>0</v>
      </c>
      <c r="M17" s="36">
        <v>46546</v>
      </c>
      <c r="N17" s="36">
        <v>237236682.04000002</v>
      </c>
      <c r="O17" s="36">
        <v>0</v>
      </c>
      <c r="P17" s="36">
        <v>19975.470100000002</v>
      </c>
      <c r="Q17" s="37">
        <v>19975.470100000002</v>
      </c>
    </row>
    <row r="18" spans="1:17" x14ac:dyDescent="0.2">
      <c r="A18" s="10"/>
      <c r="B18" s="10"/>
      <c r="C18" s="14" t="s">
        <v>80</v>
      </c>
      <c r="D18" s="35">
        <v>0</v>
      </c>
      <c r="E18" s="36">
        <v>0</v>
      </c>
      <c r="F18" s="36">
        <v>2236</v>
      </c>
      <c r="G18" s="36">
        <v>965509.52999999991</v>
      </c>
      <c r="H18" s="36">
        <v>0</v>
      </c>
      <c r="I18" s="36">
        <v>1119.4971</v>
      </c>
      <c r="J18" s="36">
        <v>1119.4971</v>
      </c>
      <c r="K18" s="35">
        <v>0</v>
      </c>
      <c r="L18" s="36">
        <v>0</v>
      </c>
      <c r="M18" s="36">
        <v>2239</v>
      </c>
      <c r="N18" s="36">
        <v>1191399.719</v>
      </c>
      <c r="O18" s="36">
        <v>0</v>
      </c>
      <c r="P18" s="36">
        <v>1111.4997000000001</v>
      </c>
      <c r="Q18" s="37">
        <v>1111.4997000000001</v>
      </c>
    </row>
    <row r="19" spans="1:17" x14ac:dyDescent="0.2">
      <c r="A19" s="10"/>
      <c r="B19" s="10"/>
      <c r="C19" s="14" t="s">
        <v>37</v>
      </c>
      <c r="D19" s="35">
        <v>0</v>
      </c>
      <c r="E19" s="36">
        <v>0</v>
      </c>
      <c r="F19" s="36">
        <v>167</v>
      </c>
      <c r="G19" s="36">
        <v>25466631.66</v>
      </c>
      <c r="H19" s="36">
        <v>0</v>
      </c>
      <c r="I19" s="36">
        <v>49.499999999999993</v>
      </c>
      <c r="J19" s="36">
        <v>49.499999999999993</v>
      </c>
      <c r="K19" s="35">
        <v>0</v>
      </c>
      <c r="L19" s="36">
        <v>0</v>
      </c>
      <c r="M19" s="36">
        <v>144</v>
      </c>
      <c r="N19" s="36">
        <v>23824189.329999998</v>
      </c>
      <c r="O19" s="36">
        <v>0</v>
      </c>
      <c r="P19" s="36">
        <v>43.199999999999996</v>
      </c>
      <c r="Q19" s="37">
        <v>43.199999999999996</v>
      </c>
    </row>
    <row r="20" spans="1:17" x14ac:dyDescent="0.2">
      <c r="A20" s="10"/>
      <c r="B20" s="10"/>
      <c r="C20" s="14" t="s">
        <v>81</v>
      </c>
      <c r="D20" s="35">
        <v>0</v>
      </c>
      <c r="E20" s="36">
        <v>0</v>
      </c>
      <c r="F20" s="36">
        <v>80</v>
      </c>
      <c r="G20" s="36">
        <v>8011344.1799999997</v>
      </c>
      <c r="H20" s="36">
        <v>0</v>
      </c>
      <c r="I20" s="36">
        <v>3910</v>
      </c>
      <c r="J20" s="36">
        <v>3910</v>
      </c>
      <c r="K20" s="35">
        <v>0</v>
      </c>
      <c r="L20" s="36">
        <v>0</v>
      </c>
      <c r="M20" s="36">
        <v>86</v>
      </c>
      <c r="N20" s="36">
        <v>3910941.5299999993</v>
      </c>
      <c r="O20" s="36">
        <v>0</v>
      </c>
      <c r="P20" s="36">
        <v>3280</v>
      </c>
      <c r="Q20" s="37">
        <v>3280</v>
      </c>
    </row>
    <row r="21" spans="1:17" x14ac:dyDescent="0.2">
      <c r="A21" s="10"/>
      <c r="B21" s="10"/>
      <c r="C21" s="14" t="s">
        <v>82</v>
      </c>
      <c r="D21" s="35">
        <v>0</v>
      </c>
      <c r="E21" s="36">
        <v>0</v>
      </c>
      <c r="F21" s="36">
        <v>1084</v>
      </c>
      <c r="G21" s="36">
        <v>5969831.7793999985</v>
      </c>
      <c r="H21" s="36">
        <v>0</v>
      </c>
      <c r="I21" s="36">
        <v>272.60000000000002</v>
      </c>
      <c r="J21" s="36">
        <v>272.60000000000002</v>
      </c>
      <c r="K21" s="35">
        <v>0</v>
      </c>
      <c r="L21" s="36">
        <v>0</v>
      </c>
      <c r="M21" s="36">
        <v>1221</v>
      </c>
      <c r="N21" s="36">
        <v>1475328.82</v>
      </c>
      <c r="O21" s="36">
        <v>0</v>
      </c>
      <c r="P21" s="36">
        <v>400.09999999999997</v>
      </c>
      <c r="Q21" s="37">
        <v>400.09999999999997</v>
      </c>
    </row>
    <row r="22" spans="1:17" x14ac:dyDescent="0.2">
      <c r="A22" s="10"/>
      <c r="B22" s="10"/>
      <c r="C22" s="14" t="s">
        <v>83</v>
      </c>
      <c r="D22" s="35">
        <v>0</v>
      </c>
      <c r="E22" s="36">
        <v>0</v>
      </c>
      <c r="F22" s="36">
        <v>65</v>
      </c>
      <c r="G22" s="36">
        <v>4120343.8699999996</v>
      </c>
      <c r="H22" s="36">
        <v>0</v>
      </c>
      <c r="I22" s="36">
        <v>0</v>
      </c>
      <c r="J22" s="36">
        <v>0</v>
      </c>
      <c r="K22" s="35">
        <v>0</v>
      </c>
      <c r="L22" s="36">
        <v>0</v>
      </c>
      <c r="M22" s="36">
        <v>36</v>
      </c>
      <c r="N22" s="36">
        <v>281208.64999999997</v>
      </c>
      <c r="O22" s="36">
        <v>0</v>
      </c>
      <c r="P22" s="36">
        <v>0</v>
      </c>
      <c r="Q22" s="37">
        <v>0</v>
      </c>
    </row>
    <row r="23" spans="1:17" x14ac:dyDescent="0.2">
      <c r="A23" s="10"/>
      <c r="B23" s="10"/>
      <c r="C23" s="14" t="s">
        <v>84</v>
      </c>
      <c r="D23" s="35">
        <v>0</v>
      </c>
      <c r="E23" s="36">
        <v>0</v>
      </c>
      <c r="F23" s="36">
        <v>367</v>
      </c>
      <c r="G23" s="36">
        <v>94179.86</v>
      </c>
      <c r="H23" s="36">
        <v>0</v>
      </c>
      <c r="I23" s="36">
        <v>143</v>
      </c>
      <c r="J23" s="36">
        <v>143</v>
      </c>
      <c r="K23" s="35">
        <v>0</v>
      </c>
      <c r="L23" s="36">
        <v>0</v>
      </c>
      <c r="M23" s="36">
        <v>377</v>
      </c>
      <c r="N23" s="36">
        <v>122965.46</v>
      </c>
      <c r="O23" s="36">
        <v>0</v>
      </c>
      <c r="P23" s="36">
        <v>176</v>
      </c>
      <c r="Q23" s="37">
        <v>176</v>
      </c>
    </row>
    <row r="24" spans="1:17" x14ac:dyDescent="0.2">
      <c r="A24" s="10"/>
      <c r="B24" s="10"/>
      <c r="C24" s="14" t="s">
        <v>38</v>
      </c>
      <c r="D24" s="35">
        <v>0</v>
      </c>
      <c r="E24" s="36">
        <v>0</v>
      </c>
      <c r="F24" s="36">
        <v>1282</v>
      </c>
      <c r="G24" s="36">
        <v>114667.36999999998</v>
      </c>
      <c r="H24" s="36">
        <v>0</v>
      </c>
      <c r="I24" s="36">
        <v>315.00000000000006</v>
      </c>
      <c r="J24" s="36">
        <v>315.00000000000006</v>
      </c>
      <c r="K24" s="35">
        <v>0</v>
      </c>
      <c r="L24" s="36">
        <v>0</v>
      </c>
      <c r="M24" s="36">
        <v>1191</v>
      </c>
      <c r="N24" s="36">
        <v>139518.34</v>
      </c>
      <c r="O24" s="36">
        <v>0</v>
      </c>
      <c r="P24" s="36">
        <v>331.79999999999995</v>
      </c>
      <c r="Q24" s="37">
        <v>331.79999999999995</v>
      </c>
    </row>
    <row r="25" spans="1:17" x14ac:dyDescent="0.2">
      <c r="A25" s="10"/>
      <c r="B25" s="10"/>
      <c r="C25" s="14" t="s">
        <v>85</v>
      </c>
      <c r="D25" s="35">
        <v>0</v>
      </c>
      <c r="E25" s="36">
        <v>0</v>
      </c>
      <c r="F25" s="36">
        <v>10867</v>
      </c>
      <c r="G25" s="36">
        <v>1375220.75</v>
      </c>
      <c r="H25" s="36">
        <v>0</v>
      </c>
      <c r="I25" s="36">
        <v>4350.6000000000004</v>
      </c>
      <c r="J25" s="36">
        <v>4350.6000000000004</v>
      </c>
      <c r="K25" s="35">
        <v>0</v>
      </c>
      <c r="L25" s="36">
        <v>0</v>
      </c>
      <c r="M25" s="36">
        <v>8725</v>
      </c>
      <c r="N25" s="36">
        <v>1018180.97</v>
      </c>
      <c r="O25" s="36">
        <v>0</v>
      </c>
      <c r="P25" s="36">
        <v>3823.48</v>
      </c>
      <c r="Q25" s="37">
        <v>3823.48</v>
      </c>
    </row>
    <row r="26" spans="1:17" x14ac:dyDescent="0.2">
      <c r="A26" s="10"/>
      <c r="B26" s="10"/>
      <c r="C26" s="14" t="s">
        <v>86</v>
      </c>
      <c r="D26" s="35">
        <v>0</v>
      </c>
      <c r="E26" s="36">
        <v>0</v>
      </c>
      <c r="F26" s="36">
        <v>4446</v>
      </c>
      <c r="G26" s="36">
        <v>9587325.1699999981</v>
      </c>
      <c r="H26" s="36">
        <v>0</v>
      </c>
      <c r="I26" s="36">
        <v>0</v>
      </c>
      <c r="J26" s="36">
        <v>0</v>
      </c>
      <c r="K26" s="35">
        <v>0</v>
      </c>
      <c r="L26" s="36">
        <v>0</v>
      </c>
      <c r="M26" s="36">
        <v>6056</v>
      </c>
      <c r="N26" s="36">
        <v>12395151.039999999</v>
      </c>
      <c r="O26" s="36">
        <v>0</v>
      </c>
      <c r="P26" s="36">
        <v>0</v>
      </c>
      <c r="Q26" s="37">
        <v>0</v>
      </c>
    </row>
    <row r="27" spans="1:17" x14ac:dyDescent="0.2">
      <c r="A27" s="10"/>
      <c r="B27" s="9" t="s">
        <v>21</v>
      </c>
      <c r="C27" s="11"/>
      <c r="D27" s="32">
        <v>0</v>
      </c>
      <c r="E27" s="33">
        <v>0</v>
      </c>
      <c r="F27" s="33">
        <v>105665</v>
      </c>
      <c r="G27" s="33">
        <v>298545786.09940004</v>
      </c>
      <c r="H27" s="33">
        <v>0</v>
      </c>
      <c r="I27" s="33">
        <v>46416.928500000002</v>
      </c>
      <c r="J27" s="33">
        <v>46416.928500000002</v>
      </c>
      <c r="K27" s="32">
        <v>0</v>
      </c>
      <c r="L27" s="33">
        <v>0</v>
      </c>
      <c r="M27" s="33">
        <v>105826</v>
      </c>
      <c r="N27" s="33">
        <v>305103698.55899996</v>
      </c>
      <c r="O27" s="33">
        <v>0</v>
      </c>
      <c r="P27" s="33">
        <v>46455.049800000008</v>
      </c>
      <c r="Q27" s="34">
        <v>46455.049800000008</v>
      </c>
    </row>
    <row r="28" spans="1:17" x14ac:dyDescent="0.2">
      <c r="A28" s="10"/>
      <c r="B28" s="9" t="s">
        <v>29</v>
      </c>
      <c r="C28" s="9" t="s">
        <v>87</v>
      </c>
      <c r="D28" s="32">
        <v>0</v>
      </c>
      <c r="E28" s="33">
        <v>0</v>
      </c>
      <c r="F28" s="33">
        <v>3341</v>
      </c>
      <c r="G28" s="33">
        <v>26443356.289999995</v>
      </c>
      <c r="H28" s="33">
        <v>0</v>
      </c>
      <c r="I28" s="33">
        <v>40163.558700083537</v>
      </c>
      <c r="J28" s="33">
        <v>40163.558700083537</v>
      </c>
      <c r="K28" s="32">
        <v>0</v>
      </c>
      <c r="L28" s="33">
        <v>0</v>
      </c>
      <c r="M28" s="33">
        <v>3484</v>
      </c>
      <c r="N28" s="33">
        <v>24778408.419999991</v>
      </c>
      <c r="O28" s="33">
        <v>0</v>
      </c>
      <c r="P28" s="33">
        <v>50782.039489601506</v>
      </c>
      <c r="Q28" s="34">
        <v>50782.039489601506</v>
      </c>
    </row>
    <row r="29" spans="1:17" x14ac:dyDescent="0.2">
      <c r="A29" s="10"/>
      <c r="B29" s="10"/>
      <c r="C29" s="14" t="s">
        <v>30</v>
      </c>
      <c r="D29" s="35">
        <v>0</v>
      </c>
      <c r="E29" s="36">
        <v>0</v>
      </c>
      <c r="F29" s="36">
        <v>33881</v>
      </c>
      <c r="G29" s="36">
        <v>798810.18</v>
      </c>
      <c r="H29" s="36">
        <v>0</v>
      </c>
      <c r="I29" s="36">
        <v>11311.61</v>
      </c>
      <c r="J29" s="36">
        <v>11311.61</v>
      </c>
      <c r="K29" s="35">
        <v>0</v>
      </c>
      <c r="L29" s="36">
        <v>0</v>
      </c>
      <c r="M29" s="36">
        <v>7439</v>
      </c>
      <c r="N29" s="36">
        <v>1084079.1500000001</v>
      </c>
      <c r="O29" s="36">
        <v>0</v>
      </c>
      <c r="P29" s="36">
        <v>14667.16</v>
      </c>
      <c r="Q29" s="37">
        <v>14667.16</v>
      </c>
    </row>
    <row r="30" spans="1:17" x14ac:dyDescent="0.2">
      <c r="A30" s="10"/>
      <c r="B30" s="9" t="s">
        <v>88</v>
      </c>
      <c r="C30" s="11"/>
      <c r="D30" s="32">
        <v>0</v>
      </c>
      <c r="E30" s="33">
        <v>0</v>
      </c>
      <c r="F30" s="33">
        <v>37222</v>
      </c>
      <c r="G30" s="33">
        <v>27242166.469999995</v>
      </c>
      <c r="H30" s="33">
        <v>0</v>
      </c>
      <c r="I30" s="33">
        <v>51475.168700083537</v>
      </c>
      <c r="J30" s="33">
        <v>51475.168700083537</v>
      </c>
      <c r="K30" s="32">
        <v>0</v>
      </c>
      <c r="L30" s="33">
        <v>0</v>
      </c>
      <c r="M30" s="33">
        <v>10923</v>
      </c>
      <c r="N30" s="33">
        <v>25862487.569999989</v>
      </c>
      <c r="O30" s="33">
        <v>0</v>
      </c>
      <c r="P30" s="33">
        <v>65449.199489601509</v>
      </c>
      <c r="Q30" s="34">
        <v>65449.199489601509</v>
      </c>
    </row>
    <row r="31" spans="1:17" x14ac:dyDescent="0.2">
      <c r="A31" s="9" t="s">
        <v>31</v>
      </c>
      <c r="B31" s="11"/>
      <c r="C31" s="11"/>
      <c r="D31" s="32">
        <v>0</v>
      </c>
      <c r="E31" s="33">
        <v>0</v>
      </c>
      <c r="F31" s="33">
        <v>142887</v>
      </c>
      <c r="G31" s="33">
        <v>325787952.56940007</v>
      </c>
      <c r="H31" s="33">
        <v>0</v>
      </c>
      <c r="I31" s="33">
        <v>97892.097200083532</v>
      </c>
      <c r="J31" s="33">
        <v>97892.097200083532</v>
      </c>
      <c r="K31" s="32">
        <v>0</v>
      </c>
      <c r="L31" s="33">
        <v>0</v>
      </c>
      <c r="M31" s="33">
        <v>116749</v>
      </c>
      <c r="N31" s="33">
        <v>330966186.12899995</v>
      </c>
      <c r="O31" s="33">
        <v>0</v>
      </c>
      <c r="P31" s="33">
        <v>111904.24928960152</v>
      </c>
      <c r="Q31" s="34">
        <v>111904.24928960152</v>
      </c>
    </row>
    <row r="32" spans="1:17" x14ac:dyDescent="0.2">
      <c r="A32" s="12" t="s">
        <v>20</v>
      </c>
      <c r="B32" s="13"/>
      <c r="C32" s="13"/>
      <c r="D32" s="38">
        <v>48690307.210000001</v>
      </c>
      <c r="E32" s="39">
        <v>60442269.353333324</v>
      </c>
      <c r="F32" s="39">
        <v>142887</v>
      </c>
      <c r="G32" s="39">
        <v>325787952.56940007</v>
      </c>
      <c r="H32" s="39">
        <v>1097783.2806628225</v>
      </c>
      <c r="I32" s="39">
        <v>107628.29720008353</v>
      </c>
      <c r="J32" s="39">
        <v>1205411.5778629065</v>
      </c>
      <c r="K32" s="38">
        <v>55066510.509999998</v>
      </c>
      <c r="L32" s="39">
        <v>52118159.606666669</v>
      </c>
      <c r="M32" s="39">
        <v>116749</v>
      </c>
      <c r="N32" s="39">
        <v>330966186.12899995</v>
      </c>
      <c r="O32" s="39">
        <v>858054.25878722244</v>
      </c>
      <c r="P32" s="39">
        <v>151774.9492896015</v>
      </c>
      <c r="Q32" s="40">
        <v>1009829.2080768242</v>
      </c>
    </row>
    <row r="33" spans="1:20" x14ac:dyDescent="0.2">
      <c r="A33"/>
      <c r="B33"/>
      <c r="C3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20" x14ac:dyDescent="0.2">
      <c r="A34" s="23" t="s">
        <v>11</v>
      </c>
    </row>
    <row r="35" spans="1:20" x14ac:dyDescent="0.2">
      <c r="A35" s="23" t="s">
        <v>12</v>
      </c>
    </row>
    <row r="36" spans="1:20" ht="21" x14ac:dyDescent="0.35">
      <c r="A36" s="47" t="s">
        <v>52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spans="1:20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20" ht="21" x14ac:dyDescent="0.35">
      <c r="A38" s="16" t="s">
        <v>22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20" ht="18.7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5"/>
      <c r="L39" s="15"/>
      <c r="M39" s="15"/>
      <c r="N39" s="15"/>
      <c r="O39" s="15"/>
      <c r="P39" s="15"/>
      <c r="Q39" s="15"/>
      <c r="R39" s="15"/>
    </row>
    <row r="40" spans="1:20" ht="18.75" x14ac:dyDescent="0.2">
      <c r="A40" s="48" t="s">
        <v>32</v>
      </c>
      <c r="B40" s="49"/>
      <c r="C40" s="49"/>
      <c r="D40" s="49"/>
      <c r="E40" s="49"/>
      <c r="F40" s="49"/>
      <c r="G40" s="49"/>
      <c r="H40" s="49"/>
      <c r="I40" s="49"/>
      <c r="J40" s="49"/>
      <c r="K40" s="15"/>
      <c r="L40" s="15"/>
      <c r="M40" s="15"/>
      <c r="N40" s="15"/>
      <c r="O40" s="15"/>
      <c r="P40" s="15"/>
      <c r="Q40" s="15"/>
      <c r="R40" s="15"/>
    </row>
    <row r="41" spans="1:20" ht="18.75" x14ac:dyDescent="0.2">
      <c r="A41" s="50"/>
      <c r="B41" s="51"/>
      <c r="C41" s="51"/>
      <c r="D41" s="49"/>
      <c r="E41" s="49"/>
      <c r="F41" s="49"/>
      <c r="G41" s="49"/>
      <c r="H41" s="49"/>
      <c r="I41" s="49"/>
      <c r="J41" s="49"/>
      <c r="K41" s="15"/>
      <c r="L41" s="15"/>
      <c r="M41" s="15"/>
      <c r="N41" s="15"/>
      <c r="O41" s="15"/>
      <c r="P41" s="15"/>
      <c r="Q41" s="15"/>
      <c r="R41" s="15"/>
    </row>
    <row r="42" spans="1:20" ht="18.75" customHeight="1" x14ac:dyDescent="0.2">
      <c r="A42" s="42" t="s">
        <v>89</v>
      </c>
      <c r="B42" s="43"/>
      <c r="C42" s="43"/>
      <c r="D42" s="20">
        <f>+Q32</f>
        <v>1009829.2080768242</v>
      </c>
      <c r="E42" s="19"/>
      <c r="F42" s="19"/>
      <c r="G42" s="19"/>
      <c r="H42" s="1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20" ht="21" customHeight="1" x14ac:dyDescent="0.2">
      <c r="A43" s="42" t="s">
        <v>25</v>
      </c>
      <c r="B43" s="43"/>
      <c r="C43" s="43"/>
      <c r="D43" s="20">
        <f>+H50</f>
        <v>1419.1963250000001</v>
      </c>
      <c r="E43" s="19"/>
      <c r="F43" s="19"/>
      <c r="G43" s="19"/>
      <c r="H43" s="58">
        <v>0.1</v>
      </c>
      <c r="I43" s="58">
        <v>0.15</v>
      </c>
      <c r="J43" s="58">
        <v>0.2</v>
      </c>
      <c r="K43" s="59">
        <v>0.25</v>
      </c>
      <c r="L43" s="59">
        <v>0.3</v>
      </c>
      <c r="M43" s="59">
        <v>0.4</v>
      </c>
      <c r="N43" s="59">
        <v>0.5</v>
      </c>
      <c r="O43" s="59">
        <v>0.6</v>
      </c>
      <c r="P43" s="59">
        <v>0.7</v>
      </c>
      <c r="Q43" s="59">
        <v>0.8</v>
      </c>
      <c r="R43" s="59">
        <v>0.9</v>
      </c>
      <c r="S43" s="60">
        <v>1</v>
      </c>
    </row>
    <row r="44" spans="1:20" x14ac:dyDescent="0.2">
      <c r="H44" s="61" t="s">
        <v>40</v>
      </c>
      <c r="I44" s="61" t="s">
        <v>41</v>
      </c>
      <c r="J44" s="61" t="s">
        <v>42</v>
      </c>
      <c r="K44" s="61" t="s">
        <v>43</v>
      </c>
      <c r="L44" s="61" t="s">
        <v>44</v>
      </c>
      <c r="M44" s="61" t="s">
        <v>45</v>
      </c>
      <c r="N44" s="61" t="s">
        <v>46</v>
      </c>
      <c r="O44" s="61" t="s">
        <v>47</v>
      </c>
      <c r="P44" s="61" t="s">
        <v>48</v>
      </c>
      <c r="Q44" s="61" t="s">
        <v>49</v>
      </c>
      <c r="R44" s="61" t="s">
        <v>50</v>
      </c>
      <c r="S44" s="61" t="s">
        <v>51</v>
      </c>
    </row>
    <row r="45" spans="1:20" x14ac:dyDescent="0.2">
      <c r="D45" s="5" t="s">
        <v>39</v>
      </c>
      <c r="F45" s="5" t="s">
        <v>60</v>
      </c>
      <c r="G45" s="56" t="s">
        <v>97</v>
      </c>
      <c r="H45" s="25">
        <f>+$S$45*H43</f>
        <v>22.320000000000004</v>
      </c>
      <c r="I45" s="25">
        <f t="shared" ref="I45:R45" si="0">+$S$45*I43</f>
        <v>33.480000000000004</v>
      </c>
      <c r="J45" s="25">
        <f t="shared" si="0"/>
        <v>44.640000000000008</v>
      </c>
      <c r="K45" s="25">
        <f t="shared" si="0"/>
        <v>55.800000000000004</v>
      </c>
      <c r="L45" s="25">
        <f t="shared" si="0"/>
        <v>66.960000000000008</v>
      </c>
      <c r="M45" s="25">
        <f t="shared" si="0"/>
        <v>89.280000000000015</v>
      </c>
      <c r="N45" s="25">
        <f t="shared" si="0"/>
        <v>111.60000000000001</v>
      </c>
      <c r="O45" s="25">
        <f t="shared" si="0"/>
        <v>133.92000000000002</v>
      </c>
      <c r="P45" s="25">
        <f t="shared" si="0"/>
        <v>156.24</v>
      </c>
      <c r="Q45" s="25">
        <f t="shared" si="0"/>
        <v>178.56000000000003</v>
      </c>
      <c r="R45" s="25">
        <f t="shared" si="0"/>
        <v>200.88000000000002</v>
      </c>
      <c r="S45" s="63">
        <f>+B50</f>
        <v>223.20000000000002</v>
      </c>
      <c r="T45" s="24"/>
    </row>
    <row r="46" spans="1:20" x14ac:dyDescent="0.2">
      <c r="A46" s="5" t="s">
        <v>90</v>
      </c>
      <c r="B46" s="5" t="s">
        <v>60</v>
      </c>
      <c r="C46" s="5" t="s">
        <v>92</v>
      </c>
      <c r="D46" s="5" t="s">
        <v>61</v>
      </c>
      <c r="F46" s="5" t="s">
        <v>94</v>
      </c>
      <c r="G46" s="56" t="s">
        <v>97</v>
      </c>
      <c r="H46" s="25">
        <f>+$S$46*H43</f>
        <v>37.772583333333337</v>
      </c>
      <c r="I46" s="25">
        <f t="shared" ref="I46:R46" si="1">+$S$46*I43</f>
        <v>56.658875000000002</v>
      </c>
      <c r="J46" s="25">
        <f t="shared" si="1"/>
        <v>75.545166666666674</v>
      </c>
      <c r="K46" s="25">
        <f t="shared" si="1"/>
        <v>94.431458333333339</v>
      </c>
      <c r="L46" s="25">
        <f t="shared" si="1"/>
        <v>113.31775</v>
      </c>
      <c r="M46" s="25">
        <f t="shared" si="1"/>
        <v>151.09033333333335</v>
      </c>
      <c r="N46" s="25">
        <f t="shared" si="1"/>
        <v>188.86291666666668</v>
      </c>
      <c r="O46" s="25">
        <f t="shared" si="1"/>
        <v>226.63550000000001</v>
      </c>
      <c r="P46" s="25">
        <f t="shared" si="1"/>
        <v>264.40808333333331</v>
      </c>
      <c r="Q46" s="25">
        <f t="shared" si="1"/>
        <v>302.1806666666667</v>
      </c>
      <c r="R46" s="25">
        <f t="shared" si="1"/>
        <v>339.95325000000003</v>
      </c>
      <c r="S46" s="63">
        <f>+C50</f>
        <v>377.72583333333336</v>
      </c>
    </row>
    <row r="47" spans="1:20" x14ac:dyDescent="0.2">
      <c r="A47" s="5" t="s">
        <v>91</v>
      </c>
      <c r="B47" s="5">
        <f>10283+23197</f>
        <v>33480</v>
      </c>
      <c r="C47" s="5">
        <v>64753</v>
      </c>
      <c r="D47" s="5">
        <v>5954</v>
      </c>
      <c r="F47" s="5" t="s">
        <v>60</v>
      </c>
      <c r="G47" s="56">
        <v>0.56999999999999995</v>
      </c>
      <c r="H47" s="64">
        <f>+H45*$G$47</f>
        <v>12.7224</v>
      </c>
      <c r="I47" s="64">
        <f t="shared" ref="I47:S47" si="2">+I45*$G$47</f>
        <v>19.083600000000001</v>
      </c>
      <c r="J47" s="64">
        <f t="shared" si="2"/>
        <v>25.444800000000001</v>
      </c>
      <c r="K47" s="64">
        <f t="shared" si="2"/>
        <v>31.806000000000001</v>
      </c>
      <c r="L47" s="64">
        <f t="shared" si="2"/>
        <v>38.167200000000001</v>
      </c>
      <c r="M47" s="64">
        <f t="shared" si="2"/>
        <v>50.889600000000002</v>
      </c>
      <c r="N47" s="64">
        <f t="shared" si="2"/>
        <v>63.612000000000002</v>
      </c>
      <c r="O47" s="64">
        <f t="shared" si="2"/>
        <v>76.334400000000002</v>
      </c>
      <c r="P47" s="64">
        <f t="shared" si="2"/>
        <v>89.056799999999996</v>
      </c>
      <c r="Q47" s="64">
        <f t="shared" si="2"/>
        <v>101.7792</v>
      </c>
      <c r="R47" s="64">
        <f t="shared" si="2"/>
        <v>114.50160000000001</v>
      </c>
      <c r="S47" s="64">
        <f t="shared" si="2"/>
        <v>127.224</v>
      </c>
    </row>
    <row r="48" spans="1:20" x14ac:dyDescent="0.2">
      <c r="A48" s="5" t="s">
        <v>93</v>
      </c>
      <c r="B48" s="5">
        <f>+B47/12</f>
        <v>2790</v>
      </c>
      <c r="C48" s="54">
        <f t="shared" ref="C48:D48" si="3">+C47/12</f>
        <v>5396.083333333333</v>
      </c>
      <c r="D48" s="54">
        <f t="shared" si="3"/>
        <v>496.16666666666669</v>
      </c>
      <c r="E48" s="54"/>
      <c r="F48" s="5" t="s">
        <v>94</v>
      </c>
      <c r="G48" s="56">
        <v>0.3</v>
      </c>
      <c r="H48" s="64">
        <f>+H46*$G$48</f>
        <v>11.331775</v>
      </c>
      <c r="I48" s="64">
        <f t="shared" ref="I48:S48" si="4">+I46*$G$48</f>
        <v>16.997662500000001</v>
      </c>
      <c r="J48" s="64">
        <f t="shared" si="4"/>
        <v>22.663550000000001</v>
      </c>
      <c r="K48" s="64">
        <f t="shared" si="4"/>
        <v>28.329437500000001</v>
      </c>
      <c r="L48" s="64">
        <f t="shared" si="4"/>
        <v>33.995325000000001</v>
      </c>
      <c r="M48" s="64">
        <f t="shared" si="4"/>
        <v>45.327100000000002</v>
      </c>
      <c r="N48" s="64">
        <f t="shared" si="4"/>
        <v>56.658875000000002</v>
      </c>
      <c r="O48" s="64">
        <f t="shared" si="4"/>
        <v>67.990650000000002</v>
      </c>
      <c r="P48" s="64">
        <f t="shared" si="4"/>
        <v>79.322424999999996</v>
      </c>
      <c r="Q48" s="64">
        <f t="shared" si="4"/>
        <v>90.654200000000003</v>
      </c>
      <c r="R48" s="64">
        <f t="shared" si="4"/>
        <v>101.98597500000001</v>
      </c>
      <c r="S48" s="64">
        <f t="shared" si="4"/>
        <v>113.31775</v>
      </c>
    </row>
    <row r="49" spans="1:20" x14ac:dyDescent="0.2">
      <c r="A49" s="5" t="s">
        <v>95</v>
      </c>
      <c r="B49" s="55">
        <v>0.08</v>
      </c>
      <c r="C49" s="55">
        <v>7.0000000000000007E-2</v>
      </c>
      <c r="D49" s="54">
        <v>0</v>
      </c>
      <c r="E49" s="54"/>
      <c r="F49" s="65" t="s">
        <v>98</v>
      </c>
      <c r="G49" s="4"/>
      <c r="H49" s="66">
        <f>SUM(H47:H48)</f>
        <v>24.054175000000001</v>
      </c>
      <c r="I49" s="66">
        <f t="shared" ref="I49:S49" si="5">SUM(I47:I48)</f>
        <v>36.081262500000001</v>
      </c>
      <c r="J49" s="66">
        <f t="shared" si="5"/>
        <v>48.108350000000002</v>
      </c>
      <c r="K49" s="66">
        <f t="shared" si="5"/>
        <v>60.135437500000002</v>
      </c>
      <c r="L49" s="66">
        <f t="shared" si="5"/>
        <v>72.162525000000002</v>
      </c>
      <c r="M49" s="66">
        <f t="shared" si="5"/>
        <v>96.216700000000003</v>
      </c>
      <c r="N49" s="66">
        <f t="shared" si="5"/>
        <v>120.270875</v>
      </c>
      <c r="O49" s="66">
        <f t="shared" si="5"/>
        <v>144.32505</v>
      </c>
      <c r="P49" s="66">
        <f t="shared" si="5"/>
        <v>168.37922499999999</v>
      </c>
      <c r="Q49" s="66">
        <f t="shared" si="5"/>
        <v>192.43340000000001</v>
      </c>
      <c r="R49" s="66">
        <f t="shared" si="5"/>
        <v>216.48757500000002</v>
      </c>
      <c r="S49" s="66">
        <f t="shared" si="5"/>
        <v>240.54175000000001</v>
      </c>
      <c r="T49" s="62">
        <f>SUM(H49:S49)</f>
        <v>1419.1963250000001</v>
      </c>
    </row>
    <row r="50" spans="1:20" x14ac:dyDescent="0.2">
      <c r="A50" s="5" t="s">
        <v>96</v>
      </c>
      <c r="B50" s="54">
        <f>+B48*B49</f>
        <v>223.20000000000002</v>
      </c>
      <c r="C50" s="54">
        <f>+C48*C49</f>
        <v>377.72583333333336</v>
      </c>
      <c r="D50" s="54">
        <f>+D48*D49</f>
        <v>0</v>
      </c>
      <c r="F50" s="5" t="s">
        <v>99</v>
      </c>
      <c r="H50" s="62">
        <f>+T49</f>
        <v>1419.1963250000001</v>
      </c>
      <c r="T50" s="62"/>
    </row>
    <row r="62" spans="1:20" ht="15" x14ac:dyDescent="0.2">
      <c r="C62" s="27"/>
    </row>
    <row r="65" spans="2:3" x14ac:dyDescent="0.2">
      <c r="C65" s="28"/>
    </row>
    <row r="69" spans="2:3" x14ac:dyDescent="0.2">
      <c r="C69" s="26"/>
    </row>
    <row r="73" spans="2:3" x14ac:dyDescent="0.2">
      <c r="B73" s="5" t="s">
        <v>33</v>
      </c>
    </row>
  </sheetData>
  <mergeCells count="8">
    <mergeCell ref="A42:C42"/>
    <mergeCell ref="D5:J5"/>
    <mergeCell ref="K5:Q5"/>
    <mergeCell ref="A43:C43"/>
    <mergeCell ref="A36:R36"/>
    <mergeCell ref="A40:J40"/>
    <mergeCell ref="A41:C41"/>
    <mergeCell ref="D41:J41"/>
  </mergeCells>
  <phoneticPr fontId="19" type="noConversion"/>
  <printOptions horizontalCentered="1" verticalCentered="1"/>
  <pageMargins left="0.7" right="0.7" top="0.75" bottom="0.75" header="0.3" footer="0.3"/>
  <pageSetup paperSize="9" scale="34" orientation="landscape" r:id="rId1"/>
  <headerFooter>
    <oddHeader>&amp;L&amp;G</oddHeader>
    <oddFooter>&amp;LPlanificación Financiera&amp;RFecha: Diciembre-16-2020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9B7E-F54E-4F72-A9AE-856D72ADFD0C}">
  <dimension ref="A1:D15"/>
  <sheetViews>
    <sheetView topLeftCell="A19" workbookViewId="0">
      <selection activeCell="H22" sqref="H22"/>
    </sheetView>
  </sheetViews>
  <sheetFormatPr baseColWidth="10" defaultRowHeight="12.75" x14ac:dyDescent="0.2"/>
  <cols>
    <col min="1" max="1" width="17.85546875" bestFit="1" customWidth="1"/>
    <col min="2" max="2" width="12.85546875" bestFit="1" customWidth="1"/>
    <col min="3" max="4" width="16.7109375" bestFit="1" customWidth="1"/>
  </cols>
  <sheetData>
    <row r="1" spans="1:4" ht="15" x14ac:dyDescent="0.2">
      <c r="A1" s="52"/>
      <c r="B1" s="52"/>
      <c r="C1" s="29" t="s">
        <v>53</v>
      </c>
      <c r="D1" s="29" t="s">
        <v>54</v>
      </c>
    </row>
    <row r="2" spans="1:4" ht="15" x14ac:dyDescent="0.2">
      <c r="A2" s="31" t="s">
        <v>55</v>
      </c>
      <c r="B2" s="30"/>
      <c r="C2" s="30"/>
      <c r="D2" s="30"/>
    </row>
    <row r="3" spans="1:4" ht="15" x14ac:dyDescent="0.2">
      <c r="A3" s="31" t="s">
        <v>56</v>
      </c>
      <c r="B3" s="30"/>
      <c r="C3" s="30"/>
      <c r="D3" s="30"/>
    </row>
    <row r="4" spans="1:4" ht="15" x14ac:dyDescent="0.2">
      <c r="A4" s="30"/>
      <c r="B4" s="30" t="s">
        <v>57</v>
      </c>
      <c r="C4" s="30" t="s">
        <v>58</v>
      </c>
      <c r="D4" s="30" t="s">
        <v>58</v>
      </c>
    </row>
    <row r="5" spans="1:4" ht="15" x14ac:dyDescent="0.2">
      <c r="A5" s="30"/>
      <c r="B5" s="30" t="s">
        <v>59</v>
      </c>
      <c r="C5" s="30" t="s">
        <v>58</v>
      </c>
      <c r="D5" s="30" t="s">
        <v>58</v>
      </c>
    </row>
    <row r="6" spans="1:4" ht="15" x14ac:dyDescent="0.2">
      <c r="A6" s="30"/>
      <c r="B6" s="30" t="s">
        <v>60</v>
      </c>
      <c r="C6" s="30" t="s">
        <v>58</v>
      </c>
      <c r="D6" s="30" t="s">
        <v>58</v>
      </c>
    </row>
    <row r="7" spans="1:4" ht="15" x14ac:dyDescent="0.2">
      <c r="A7" s="30"/>
      <c r="B7" s="30" t="s">
        <v>61</v>
      </c>
      <c r="C7" s="30" t="s">
        <v>58</v>
      </c>
      <c r="D7" s="41" t="s">
        <v>58</v>
      </c>
    </row>
    <row r="8" spans="1:4" ht="15" x14ac:dyDescent="0.2">
      <c r="A8" s="31" t="s">
        <v>62</v>
      </c>
      <c r="B8" s="30"/>
      <c r="C8" s="30"/>
      <c r="D8" s="30"/>
    </row>
    <row r="9" spans="1:4" ht="15" x14ac:dyDescent="0.2">
      <c r="A9" s="30"/>
      <c r="B9" s="30" t="s">
        <v>63</v>
      </c>
      <c r="C9" s="30" t="s">
        <v>58</v>
      </c>
      <c r="D9" s="30" t="s">
        <v>58</v>
      </c>
    </row>
    <row r="10" spans="1:4" ht="15" x14ac:dyDescent="0.2">
      <c r="A10" s="30"/>
      <c r="B10" s="30" t="s">
        <v>60</v>
      </c>
      <c r="C10" s="30" t="s">
        <v>58</v>
      </c>
      <c r="D10" s="30" t="s">
        <v>58</v>
      </c>
    </row>
    <row r="11" spans="1:4" ht="15" x14ac:dyDescent="0.2">
      <c r="A11" s="31" t="s">
        <v>64</v>
      </c>
      <c r="B11" s="30"/>
      <c r="C11" s="30" t="s">
        <v>65</v>
      </c>
      <c r="D11" s="30" t="s">
        <v>65</v>
      </c>
    </row>
    <row r="12" spans="1:4" ht="15" x14ac:dyDescent="0.2">
      <c r="A12" s="31" t="s">
        <v>66</v>
      </c>
      <c r="B12" s="31"/>
      <c r="C12" s="30" t="s">
        <v>67</v>
      </c>
      <c r="D12" s="30" t="s">
        <v>67</v>
      </c>
    </row>
    <row r="13" spans="1:4" ht="15" x14ac:dyDescent="0.2">
      <c r="A13" s="31" t="s">
        <v>68</v>
      </c>
      <c r="B13" s="31"/>
      <c r="C13" s="30" t="s">
        <v>69</v>
      </c>
      <c r="D13" s="30" t="s">
        <v>58</v>
      </c>
    </row>
    <row r="14" spans="1:4" ht="15" x14ac:dyDescent="0.2">
      <c r="A14" s="31" t="s">
        <v>70</v>
      </c>
      <c r="B14" s="31"/>
      <c r="C14" s="30" t="s">
        <v>71</v>
      </c>
      <c r="D14" s="30" t="s">
        <v>71</v>
      </c>
    </row>
    <row r="15" spans="1:4" ht="15" x14ac:dyDescent="0.2">
      <c r="A15" s="31" t="s">
        <v>72</v>
      </c>
      <c r="B15" s="31"/>
      <c r="C15" s="30" t="s">
        <v>73</v>
      </c>
      <c r="D15" s="30" t="s">
        <v>73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JBG</vt:lpstr>
      <vt:lpstr>CONSIDERACIONES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Romero Decimavilla</dc:creator>
  <cp:lastModifiedBy>Sofia Ullauri Merizalde</cp:lastModifiedBy>
  <dcterms:created xsi:type="dcterms:W3CDTF">2020-04-07T20:35:52Z</dcterms:created>
  <dcterms:modified xsi:type="dcterms:W3CDTF">2023-07-10T22:34:41Z</dcterms:modified>
</cp:coreProperties>
</file>