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\\172.16.23.44\Proyectos\Nueva Plataforma Notificaciones\Documentos del Proyecto\"/>
    </mc:Choice>
  </mc:AlternateContent>
  <bookViews>
    <workbookView xWindow="0" yWindow="0" windowWidth="21600" windowHeight="9810" activeTab="3"/>
  </bookViews>
  <sheets>
    <sheet name="Analisis X Canal" sheetId="2" r:id="rId1"/>
    <sheet name="Analisis X Lider" sheetId="3" r:id="rId2"/>
    <sheet name="Detalle de Notificaciones" sheetId="1" r:id="rId3"/>
    <sheet name="Not_por_servicio" sheetId="4" r:id="rId4"/>
    <sheet name="Tramas" sheetId="5" r:id="rId5"/>
  </sheets>
  <definedNames>
    <definedName name="_xlnm._FilterDatabase" localSheetId="2" hidden="1">'Detalle de Notificaciones'!$A$3:$BT$394</definedName>
  </definedNames>
  <calcPr calcId="162913"/>
  <pivotCaches>
    <pivotCache cacheId="4" r:id="rId6"/>
    <pivotCache cacheId="5" r:id="rId7"/>
  </pivotCaches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4" l="1"/>
  <c r="G83" i="4"/>
  <c r="G84" i="4"/>
  <c r="G3" i="4"/>
  <c r="G85" i="4"/>
  <c r="G4" i="4"/>
  <c r="G86" i="4"/>
  <c r="G5" i="4"/>
  <c r="G6" i="4"/>
  <c r="G87" i="4"/>
  <c r="G88" i="4"/>
  <c r="G7" i="4"/>
  <c r="G89" i="4"/>
  <c r="G90" i="4"/>
  <c r="G91" i="4"/>
  <c r="G8" i="4"/>
  <c r="G9" i="4"/>
  <c r="G92" i="4"/>
  <c r="G93" i="4"/>
  <c r="G10" i="4"/>
  <c r="G11" i="4"/>
  <c r="G12" i="4"/>
  <c r="G94" i="4"/>
  <c r="G95" i="4"/>
  <c r="G13" i="4"/>
  <c r="G96" i="4"/>
  <c r="G14" i="4"/>
  <c r="G15" i="4"/>
  <c r="G97" i="4"/>
  <c r="G98" i="4"/>
  <c r="G99" i="4"/>
  <c r="G100" i="4"/>
  <c r="G101" i="4"/>
  <c r="G102" i="4"/>
  <c r="G103" i="4"/>
  <c r="G16" i="4"/>
  <c r="G104" i="4"/>
  <c r="G105" i="4"/>
  <c r="G106" i="4"/>
  <c r="G107" i="4"/>
  <c r="G17" i="4"/>
  <c r="G108" i="4"/>
  <c r="G18" i="4"/>
  <c r="G19" i="4"/>
  <c r="G109" i="4"/>
  <c r="G20" i="4"/>
  <c r="G110" i="4"/>
  <c r="G21" i="4"/>
  <c r="G22" i="4"/>
  <c r="G111" i="4"/>
  <c r="G112" i="4"/>
  <c r="G113" i="4"/>
  <c r="G114" i="4"/>
  <c r="G23" i="4"/>
  <c r="G24" i="4"/>
  <c r="G115" i="4"/>
  <c r="G25" i="4"/>
  <c r="G116" i="4"/>
  <c r="G117" i="4"/>
  <c r="G118" i="4"/>
  <c r="G119" i="4"/>
  <c r="G120" i="4"/>
  <c r="G121" i="4"/>
  <c r="G122" i="4"/>
  <c r="G123" i="4"/>
  <c r="G26" i="4"/>
  <c r="G27" i="4"/>
  <c r="G28" i="4"/>
  <c r="G124" i="4"/>
  <c r="G125" i="4"/>
  <c r="G126" i="4"/>
  <c r="G127" i="4"/>
  <c r="G128" i="4"/>
  <c r="G129" i="4"/>
  <c r="G130" i="4"/>
  <c r="G131" i="4"/>
  <c r="G29" i="4"/>
  <c r="G132" i="4"/>
  <c r="G133" i="4"/>
  <c r="G30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31" i="4"/>
  <c r="G153" i="4"/>
  <c r="G154" i="4"/>
  <c r="G155" i="4"/>
  <c r="G156" i="4"/>
  <c r="G32" i="4"/>
  <c r="G33" i="4"/>
  <c r="G157" i="4"/>
  <c r="G34" i="4"/>
  <c r="G35" i="4"/>
  <c r="G158" i="4"/>
  <c r="G159" i="4"/>
  <c r="G160" i="4"/>
  <c r="G36" i="4"/>
  <c r="G161" i="4"/>
  <c r="G162" i="4"/>
  <c r="G37" i="4"/>
  <c r="G163" i="4"/>
  <c r="G164" i="4"/>
  <c r="G165" i="4"/>
  <c r="G166" i="4"/>
  <c r="G167" i="4"/>
  <c r="G38" i="4"/>
  <c r="G39" i="4"/>
  <c r="G168" i="4"/>
  <c r="G40" i="4"/>
  <c r="G41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42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43" i="4"/>
  <c r="G210" i="4"/>
  <c r="G44" i="4"/>
  <c r="G45" i="4"/>
  <c r="G46" i="4"/>
  <c r="G47" i="4"/>
  <c r="G211" i="4"/>
  <c r="G212" i="4"/>
  <c r="G213" i="4"/>
  <c r="G48" i="4"/>
  <c r="G214" i="4"/>
  <c r="G215" i="4"/>
  <c r="G216" i="4"/>
  <c r="G217" i="4"/>
  <c r="G49" i="4"/>
  <c r="G50" i="4"/>
  <c r="G51" i="4"/>
  <c r="G218" i="4"/>
  <c r="G219" i="4"/>
  <c r="G220" i="4"/>
  <c r="G52" i="4"/>
  <c r="G53" i="4"/>
  <c r="G54" i="4"/>
  <c r="G55" i="4"/>
  <c r="G56" i="4"/>
  <c r="G57" i="4"/>
  <c r="G58" i="4"/>
  <c r="G59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60" i="4"/>
  <c r="G61" i="4"/>
  <c r="G62" i="4"/>
  <c r="G236" i="4"/>
  <c r="G237" i="4"/>
  <c r="G238" i="4"/>
  <c r="G63" i="4"/>
  <c r="G239" i="4"/>
  <c r="G240" i="4"/>
  <c r="G241" i="4"/>
  <c r="G242" i="4"/>
  <c r="G243" i="4"/>
  <c r="G244" i="4"/>
  <c r="G245" i="4"/>
  <c r="G246" i="4"/>
  <c r="G247" i="4"/>
  <c r="G64" i="4"/>
  <c r="G248" i="4"/>
  <c r="G249" i="4"/>
  <c r="G250" i="4"/>
  <c r="G251" i="4"/>
  <c r="G252" i="4"/>
  <c r="G253" i="4"/>
  <c r="G65" i="4"/>
  <c r="G254" i="4"/>
  <c r="G255" i="4"/>
  <c r="G256" i="4"/>
  <c r="G257" i="4"/>
  <c r="G258" i="4"/>
  <c r="G259" i="4"/>
  <c r="G66" i="4"/>
  <c r="G260" i="4"/>
  <c r="G261" i="4"/>
  <c r="G67" i="4"/>
  <c r="G68" i="4"/>
  <c r="G262" i="4"/>
  <c r="G263" i="4"/>
  <c r="G264" i="4"/>
  <c r="G265" i="4"/>
  <c r="G266" i="4"/>
  <c r="G267" i="4"/>
  <c r="G69" i="4"/>
  <c r="G268" i="4"/>
  <c r="G269" i="4"/>
  <c r="G270" i="4"/>
  <c r="G271" i="4"/>
  <c r="G272" i="4"/>
  <c r="G273" i="4"/>
  <c r="G70" i="4"/>
  <c r="G274" i="4"/>
  <c r="G275" i="4"/>
  <c r="G71" i="4"/>
  <c r="G276" i="4"/>
  <c r="G72" i="4"/>
  <c r="G277" i="4"/>
  <c r="G73" i="4"/>
  <c r="G278" i="4"/>
  <c r="G279" i="4"/>
  <c r="G280" i="4"/>
  <c r="G74" i="4"/>
  <c r="G75" i="4"/>
  <c r="G76" i="4"/>
  <c r="G281" i="4"/>
  <c r="G77" i="4"/>
  <c r="G78" i="4"/>
  <c r="G79" i="4"/>
  <c r="G282" i="4"/>
  <c r="G80" i="4"/>
  <c r="G283" i="4"/>
  <c r="G81" i="4"/>
  <c r="G284" i="4"/>
  <c r="G285" i="4"/>
  <c r="G286" i="4"/>
  <c r="G287" i="4"/>
  <c r="G4" i="3"/>
  <c r="F24" i="2"/>
  <c r="F22" i="2"/>
  <c r="F13" i="2"/>
  <c r="F11" i="2"/>
  <c r="F5" i="2"/>
  <c r="F8" i="2"/>
  <c r="F26" i="2"/>
  <c r="F20" i="2"/>
  <c r="F18" i="2"/>
  <c r="G10" i="3"/>
  <c r="F19" i="2"/>
  <c r="F25" i="2"/>
  <c r="F16" i="2"/>
  <c r="F14" i="2"/>
  <c r="F3" i="2"/>
  <c r="F6" i="2"/>
  <c r="F28" i="2"/>
  <c r="F31" i="2"/>
  <c r="F15" i="2"/>
  <c r="F17" i="2"/>
  <c r="F12" i="2"/>
  <c r="G6" i="3"/>
  <c r="F32" i="2"/>
  <c r="F9" i="2"/>
  <c r="G12" i="3"/>
  <c r="F23" i="2"/>
  <c r="F7" i="2"/>
  <c r="F4" i="2"/>
  <c r="G7" i="3"/>
  <c r="G8" i="3"/>
  <c r="F30" i="2"/>
  <c r="G5" i="3"/>
  <c r="F21" i="2"/>
  <c r="F10" i="2"/>
  <c r="G11" i="3"/>
  <c r="G9" i="3"/>
  <c r="F29" i="2"/>
  <c r="F27" i="2"/>
  <c r="F33" i="2" l="1"/>
  <c r="G13" i="3"/>
</calcChain>
</file>

<file path=xl/sharedStrings.xml><?xml version="1.0" encoding="utf-8"?>
<sst xmlns="http://schemas.openxmlformats.org/spreadsheetml/2006/main" count="3755" uniqueCount="938">
  <si>
    <t xml:space="preserve">CUADRO DE NOTIFICACIONES </t>
  </si>
  <si>
    <t>Transacción</t>
  </si>
  <si>
    <t>Envía Canal</t>
  </si>
  <si>
    <t>Envía Avisos24</t>
  </si>
  <si>
    <t>Incluye Adjunto</t>
  </si>
  <si>
    <t>Cyberbank</t>
  </si>
  <si>
    <t>Ingreso de Usuario  - Exitoso</t>
  </si>
  <si>
    <t>SI</t>
  </si>
  <si>
    <t>NO</t>
  </si>
  <si>
    <t>Ingreso de Usuario - Fallido</t>
  </si>
  <si>
    <t>Acceso Internacional</t>
  </si>
  <si>
    <t>Pregunta Secreta</t>
  </si>
  <si>
    <t>Segundo factor Invalido</t>
  </si>
  <si>
    <t>Cambio de Clave</t>
  </si>
  <si>
    <t>Clave Temporal Incorrecta (OTP Invalido)</t>
  </si>
  <si>
    <t>Autoadhesión y Olvido de Usuario</t>
  </si>
  <si>
    <t>Autodesbloqueo</t>
  </si>
  <si>
    <t>Bloqueo de clave</t>
  </si>
  <si>
    <t>Creacion de usuario AD</t>
  </si>
  <si>
    <t>Bloqueo de clave de Coordenadas o Token</t>
  </si>
  <si>
    <t>Matriculacion de Cuentas</t>
  </si>
  <si>
    <t>Matriculacion de Tarjetas Locales</t>
  </si>
  <si>
    <t>Matriculacion de Servicios</t>
  </si>
  <si>
    <t>Matriculacion de Tarjetas Internacionales</t>
  </si>
  <si>
    <t>Matriculacion para trasferencias especiales</t>
  </si>
  <si>
    <t>Eliminacion de Matriculacion Cuentas</t>
  </si>
  <si>
    <t>Eliminacion de Matriculacion Tarjetas</t>
  </si>
  <si>
    <t>Transferencias entre Cuentas Propias y Tercero BB</t>
  </si>
  <si>
    <t>Transferencias Interbancarias (SPI)</t>
  </si>
  <si>
    <t>Transferencias Interbancarias (Pago Directo)</t>
  </si>
  <si>
    <t>Transferencias Internacional</t>
  </si>
  <si>
    <t>Pago de Tarjeta propia</t>
  </si>
  <si>
    <t>Pago de Tarjeta de Terceros Bankard</t>
  </si>
  <si>
    <t>Pago de Tarjeta de Terceros (SPI)</t>
  </si>
  <si>
    <t>Pago de Tarjeta de Terceros (Pago Directo)</t>
  </si>
  <si>
    <t>Pago de Tarjeta Internacional</t>
  </si>
  <si>
    <t>Pago de Tarjetas Corporativas</t>
  </si>
  <si>
    <t>Pago de Servicios Especiales</t>
  </si>
  <si>
    <t>Pago de Servicio -Municipio - Predio</t>
  </si>
  <si>
    <t>Pagos IESS</t>
  </si>
  <si>
    <t>Pagos de impuestos aduaneros</t>
  </si>
  <si>
    <t>Donaciones</t>
  </si>
  <si>
    <t>Cambio de Clave de Tarjeta de Débito</t>
  </si>
  <si>
    <t>Gestion de limites Tarjetas de Debito</t>
  </si>
  <si>
    <t>Gestion Uso Internacional de Tarjetas</t>
  </si>
  <si>
    <t>Activación/Desactivación de 24móvil</t>
  </si>
  <si>
    <t>Activación/Desactivación de Avisos24</t>
  </si>
  <si>
    <t>Recarga de tarjeta prepaga</t>
  </si>
  <si>
    <t>Pago servicios basicos(AGUA ,LUZ , TELEFONO)</t>
  </si>
  <si>
    <t>Logico</t>
  </si>
  <si>
    <t>Aplicación</t>
  </si>
  <si>
    <t>CANAL</t>
  </si>
  <si>
    <t>SAT</t>
  </si>
  <si>
    <t>Banca Móvil 2.0</t>
  </si>
  <si>
    <t>Registro de Equipo</t>
  </si>
  <si>
    <t>Bloqueo Definitivo de Tarjeta Débito</t>
  </si>
  <si>
    <t>Bloqueo Definitivo de Cuenta Ahorros</t>
  </si>
  <si>
    <t>Bloqueo Temporal Dispositivo Seguridad</t>
  </si>
  <si>
    <t>Bloqueo Temporal Exitoso de Dispositivo Seguridad</t>
  </si>
  <si>
    <t>Bloqueo Temporal Fallido de Dispositivo Seguridad</t>
  </si>
  <si>
    <t>Generación Clave Tarjeta Crédito</t>
  </si>
  <si>
    <t>Generación Clave Tarjeta Crédito Exitoso</t>
  </si>
  <si>
    <t>Generación Clave Tarjeta Crédito Fallido</t>
  </si>
  <si>
    <t>Generación Clave Tarjeta Crédito Bloqueo Acceso Canal</t>
  </si>
  <si>
    <t xml:space="preserve">Desbloqueo de Dispositivo </t>
  </si>
  <si>
    <t>Desbloqueo de Dispositivo Exitoso</t>
  </si>
  <si>
    <t>Desbloqueo de Dispositivo Fallido</t>
  </si>
  <si>
    <t>Desbloqueo de Dispositivo Bloqueo Acceso Canal</t>
  </si>
  <si>
    <t>Matriculación de Cuentas Exitoso</t>
  </si>
  <si>
    <t>Matriculación de Cuentas Fallido</t>
  </si>
  <si>
    <t>Matriculación de Cuentas Bloqueo Acceso Canal</t>
  </si>
  <si>
    <t>24Fono</t>
  </si>
  <si>
    <t>MIS</t>
  </si>
  <si>
    <t>Actualización de información del cliente del MIS.</t>
  </si>
  <si>
    <t>COBRANZAS</t>
  </si>
  <si>
    <t>Alerta Clientes Vinculados / Peps. Formato HTML</t>
  </si>
  <si>
    <t>Notificación de Observaciones</t>
  </si>
  <si>
    <t>Cartera</t>
  </si>
  <si>
    <t>Cuentas</t>
  </si>
  <si>
    <t xml:space="preserve">de alertas de saldos diarios </t>
  </si>
  <si>
    <t>pago de servicios CNB</t>
  </si>
  <si>
    <t>deposito cnb</t>
  </si>
  <si>
    <t>CompraTarjetaPrepago</t>
  </si>
  <si>
    <t>Apertura Cuenta</t>
  </si>
  <si>
    <t>Reverso Pago de cheques</t>
  </si>
  <si>
    <t>Avance en Efectivo</t>
  </si>
  <si>
    <t>Credito por Recepcion de Giros</t>
  </si>
  <si>
    <t>Depósitos recibidos</t>
  </si>
  <si>
    <t>avisos de vencimientos TC</t>
  </si>
  <si>
    <t>Pago de Cheques girados</t>
  </si>
  <si>
    <t>Reverso de Recepción de depósito</t>
  </si>
  <si>
    <t>Saldos diarios</t>
  </si>
  <si>
    <t>Avisos de pagos vencidos TC</t>
  </si>
  <si>
    <t>Cambio de dirección de envío de E/C</t>
  </si>
  <si>
    <t>Cheque devuelto</t>
  </si>
  <si>
    <t>Alerta de Recepción de Giro</t>
  </si>
  <si>
    <t>Cheque protestado</t>
  </si>
  <si>
    <t>Pago de  Tarjetas de  Credito</t>
  </si>
  <si>
    <t xml:space="preserve">TRANSFERENCIA OTROS BANCOS DEBITO  </t>
  </si>
  <si>
    <t>Vencimiento de tarjeta de crédito</t>
  </si>
  <si>
    <t>ATX-Recaudacion Debito CTA</t>
  </si>
  <si>
    <t>Recargas Claro</t>
  </si>
  <si>
    <t>CNB</t>
  </si>
  <si>
    <t>Pago de IESS</t>
  </si>
  <si>
    <t>Pago de ATM - CTE</t>
  </si>
  <si>
    <t>Pago de TVCABLE</t>
  </si>
  <si>
    <t>Pago de Belcorp</t>
  </si>
  <si>
    <t>Pago de DEPRATI</t>
  </si>
  <si>
    <t>Pago de Claro Postpago</t>
  </si>
  <si>
    <t>Recuperación de usuario</t>
  </si>
  <si>
    <t>Recuperación de clave</t>
  </si>
  <si>
    <t>Ingreso de una orden</t>
  </si>
  <si>
    <t>Aprobación de una orden</t>
  </si>
  <si>
    <t>Procesamiento de una orden</t>
  </si>
  <si>
    <t>Confirmación de transferencia SPI enviada</t>
  </si>
  <si>
    <t>Notificación ordenes no cobradas por beneciarios</t>
  </si>
  <si>
    <t>Duplicado</t>
  </si>
  <si>
    <t>Pago Servicios Basicos</t>
  </si>
  <si>
    <t>Retiros mayores a</t>
  </si>
  <si>
    <t>VALIDACION IP INTERNACIONAL</t>
  </si>
  <si>
    <t>Devolucion de Cheque Sat</t>
  </si>
  <si>
    <t>CHEQUE PENDIENTE DE DEVOLUCION</t>
  </si>
  <si>
    <t>AJUSTE DE DEPOSITO</t>
  </si>
  <si>
    <t>CAMBIO USUARIO Y CONTRASEÑA</t>
  </si>
  <si>
    <t>ASIGNA CLAVE/DISPOSITIVO SAT</t>
  </si>
  <si>
    <t>ACTUALIZA BASE CONOCIMIENTO</t>
  </si>
  <si>
    <t>CAMBIO IMAGEN DE SEGURIDAD</t>
  </si>
  <si>
    <t>Activacion y reverso de Tiempo Aire</t>
  </si>
  <si>
    <t>ATM-BANKING</t>
  </si>
  <si>
    <t>MATRICULACION Y ELIMINACION DE EQUIPOS</t>
  </si>
  <si>
    <t>CAMBIO DE CONTRASEÑA</t>
  </si>
  <si>
    <t>CREADO SU CONTRASEÑA</t>
  </si>
  <si>
    <t>Bloqueo de Clave</t>
  </si>
  <si>
    <t>IBK</t>
  </si>
  <si>
    <t>Notificacion por forma de pago</t>
  </si>
  <si>
    <t>BLOQUEO MASIVO DE TARJETAS POR ID</t>
  </si>
  <si>
    <t>WAP</t>
  </si>
  <si>
    <t>TRANSFERENCIASPIRECIBIDAEXITOSA</t>
  </si>
  <si>
    <t>Devolucion de Cheque</t>
  </si>
  <si>
    <t>Orden de Pago Efectivo</t>
  </si>
  <si>
    <t>Orden Anulada</t>
  </si>
  <si>
    <t>Orden en espera de Aprobación</t>
  </si>
  <si>
    <t>Orden Aceptada/Rechazada por el beneficiario</t>
  </si>
  <si>
    <t>Acceso fallido a 24Movil de manera biometrica</t>
  </si>
  <si>
    <t>Ordenes eliminadas por no aceptación del pago</t>
  </si>
  <si>
    <t>Orden de Pago Corresponsal No Bancario</t>
  </si>
  <si>
    <t>Activación de QuickView</t>
  </si>
  <si>
    <t>Eliminación Envio Dinero</t>
  </si>
  <si>
    <t>Clave temporal CNB beneficiario</t>
  </si>
  <si>
    <t>Envío de clave QuickPay Propio</t>
  </si>
  <si>
    <t>Estado de cuenta digital tarjeta credito</t>
  </si>
  <si>
    <t>ESTADO DE CUENTA DIGITAL</t>
  </si>
  <si>
    <t>DESCARGA DOCUMENTOS OPERATIVOS</t>
  </si>
  <si>
    <t xml:space="preserve">TRANSFERENCIA INTERNACIONALES CREDITO  </t>
  </si>
  <si>
    <t>Ingreso de clave de supervisor</t>
  </si>
  <si>
    <t>Reverso retiros</t>
  </si>
  <si>
    <t>PagoInstitucionesEducativas</t>
  </si>
  <si>
    <t>Conciliacion CLARO</t>
  </si>
  <si>
    <t>Conciliacion CNT</t>
  </si>
  <si>
    <t>Trámites
CDO</t>
  </si>
  <si>
    <t>Trámites
Winsock</t>
  </si>
  <si>
    <t>SMS Preventivo de Cartera por Vencer</t>
  </si>
  <si>
    <t>Crédito - Mail Files</t>
  </si>
  <si>
    <t>Comext - Mail Files</t>
  </si>
  <si>
    <t>Factoring - Mail Files</t>
  </si>
  <si>
    <t>Leasing - Mail Files</t>
  </si>
  <si>
    <t>Seguros - Mail Files</t>
  </si>
  <si>
    <t>Contabilidad - Mail Files</t>
  </si>
  <si>
    <t>ATC - Mail Files</t>
  </si>
  <si>
    <t>Garantías - Mail Files</t>
  </si>
  <si>
    <t xml:space="preserve">Recordatorio Pago a Proveedor </t>
  </si>
  <si>
    <t xml:space="preserve">Notificacion Diaria Pago a Proveedor </t>
  </si>
  <si>
    <t>Notificacion Nomina</t>
  </si>
  <si>
    <t>Notificacion Pago Directo Ordenante</t>
  </si>
  <si>
    <t>Notificacion Integracion SAP.SAT</t>
  </si>
  <si>
    <t>Notificacion conciliacion factura Unica</t>
  </si>
  <si>
    <t>Notificacion activacion facturas</t>
  </si>
  <si>
    <t>Reporte de facturas no autorizads por SRI</t>
  </si>
  <si>
    <t>Reporte de SAT Pagos Transaccional e Ingresos (BiSat)</t>
  </si>
  <si>
    <t>SAT-LISTADO DE PAGO DE PENSIONES</t>
  </si>
  <si>
    <t>SAT-ARCHIVOS DE PENSIONES</t>
  </si>
  <si>
    <t>Resultado Carga de archivos colegios</t>
  </si>
  <si>
    <t>SAT- carga de archivos depósitos especiales</t>
  </si>
  <si>
    <t>SAT - Procesamiento Orden SCI2</t>
  </si>
  <si>
    <t>SAT - Alerta Temprana Problemas Ordenes no Procesadas</t>
  </si>
  <si>
    <t>Reporte de SAT Pagos Transacciones Fallidas SENAE-IESS</t>
  </si>
  <si>
    <t>SAT - Reintento mensajeria</t>
  </si>
  <si>
    <t>BizTarifario - Tarifas por vencer</t>
  </si>
  <si>
    <t>BizTarifario - Tarifa no exitosa</t>
  </si>
  <si>
    <t xml:space="preserve">SAT - Archivo SCI3 </t>
  </si>
  <si>
    <t>SAT-Reporte de movimientos</t>
  </si>
  <si>
    <t>SAT-Reporte de Rentabilidad Ecuasistencia</t>
  </si>
  <si>
    <t>Reporte de Sat Cobros</t>
  </si>
  <si>
    <t>Error Servidor</t>
  </si>
  <si>
    <t>SAT-BATCH DIARIO LOG</t>
  </si>
  <si>
    <t>SAT-BATCH SEMANAL LOG</t>
  </si>
  <si>
    <t>Notificacion factura electronica</t>
  </si>
  <si>
    <t>Servicio BizCarga</t>
  </si>
  <si>
    <t>ActivacionTiempoAire</t>
  </si>
  <si>
    <t>Acceso exitoso a 24Movil de manera biometrica</t>
  </si>
  <si>
    <t xml:space="preserve">REPORTE DE CODEUDORES Y GARANTES EN NUEVAS OPERACIONES </t>
  </si>
  <si>
    <t xml:space="preserve">REPORTE DE COMPROBANTES CONTABLES POR OFICINA Y DPTO. </t>
  </si>
  <si>
    <t xml:space="preserve">Mail a Aseguradora para Aprobación del Seguro de Vehiculo. </t>
  </si>
  <si>
    <t xml:space="preserve">Mail a Aseguradora para Aprobación del Seguro Todo Riesgo. </t>
  </si>
  <si>
    <t xml:space="preserve">Mail a Aseguradora para Aprobación del Seguro Desgravamen. </t>
  </si>
  <si>
    <t>Mail a Aseguradora para Aprobación del Seguro Cesantía y Desgravamen.</t>
  </si>
  <si>
    <t>Notificación de proceso de cierre definitivo.</t>
  </si>
  <si>
    <t xml:space="preserve">Reporte de Errores en Comext Previa Digitalizacion en VDM </t>
  </si>
  <si>
    <t>Envía al correo electrónico al cliente y al operativo de Comext</t>
  </si>
  <si>
    <t>INFORMACION BENEFICARIO y ORDENANTE</t>
  </si>
  <si>
    <t xml:space="preserve">Reporte de Errores en Factoring Previa Digitalizacion en VDM </t>
  </si>
  <si>
    <t xml:space="preserve">REPORTE DE ERRORES EN EL PROCESO DE PAGO A PROVEEDORES </t>
  </si>
  <si>
    <t xml:space="preserve">Reporte de operaciones amparadas por Garantias CERDEP </t>
  </si>
  <si>
    <t xml:space="preserve">VALIDACION DE INFORMACION GARANTIAS BLOQUEADAS </t>
  </si>
  <si>
    <t xml:space="preserve">REPORTE DE OPERACIONES NO PROCESADAS </t>
  </si>
  <si>
    <t xml:space="preserve">Reporte de Errores en Leasing Previa Digitalizacion en VDM </t>
  </si>
  <si>
    <t>Reporte de Errores en Cartera Previa Digitalizacion en VDM</t>
  </si>
  <si>
    <t xml:space="preserve">Reporte de Errores A06 - Cartera </t>
  </si>
  <si>
    <t xml:space="preserve">REPORTE DE ELIMINACION DE SEGURO PLURIANUAL </t>
  </si>
  <si>
    <t xml:space="preserve">Archivos A07 y A08 </t>
  </si>
  <si>
    <t xml:space="preserve">OPERACIONES CASTIGADAS </t>
  </si>
  <si>
    <t xml:space="preserve">Operaciones CCA No procesadas </t>
  </si>
  <si>
    <t xml:space="preserve">Cuenta sobregirada - Credirol </t>
  </si>
  <si>
    <t xml:space="preserve">Pagos Realizados Empresa </t>
  </si>
  <si>
    <t xml:space="preserve">LIQUIDACION DE OPERACIONES EMPRESA </t>
  </si>
  <si>
    <t xml:space="preserve">Reporte de Castigados </t>
  </si>
  <si>
    <t xml:space="preserve">Operaciones con rubros de Cesantia </t>
  </si>
  <si>
    <t xml:space="preserve">TASAS PERSONALIZADAS EXCEDIDAS DE LAS MÁXIMAS </t>
  </si>
  <si>
    <t xml:space="preserve">REPORTE GCOA </t>
  </si>
  <si>
    <t xml:space="preserve">Reporte de Titularización CTH - Reporte de Cartera Vencida </t>
  </si>
  <si>
    <t xml:space="preserve">Garantías que respaldan a más de una operación </t>
  </si>
  <si>
    <t xml:space="preserve">Reporte de Titularización CTH - Reporte Acrual de Cartera </t>
  </si>
  <si>
    <t xml:space="preserve">Titularizaciones/Recompras No procesadas </t>
  </si>
  <si>
    <t xml:space="preserve">VALIDADOR ROTEF </t>
  </si>
  <si>
    <t xml:space="preserve">VALIDADOR DE IDENTIFICACION CLIENTE ROTEF </t>
  </si>
  <si>
    <t xml:space="preserve">Reporte Resumen Pagos Fallidos - Compra Cartera </t>
  </si>
  <si>
    <t xml:space="preserve">Reporte Resumen Pagos Exitosos - Compra Cartera </t>
  </si>
  <si>
    <t xml:space="preserve">Reporte Resumen Errores Tecnicos - Compra Cartera </t>
  </si>
  <si>
    <t xml:space="preserve">Actualizacion del rubro GCOA por recalculo </t>
  </si>
  <si>
    <t xml:space="preserve">Reporte de Clientes Ina por Calificacion </t>
  </si>
  <si>
    <t xml:space="preserve">Archivos de operaciones concedidas generados al corte </t>
  </si>
  <si>
    <t xml:space="preserve">VALIDACION DE INFORMACION TARJETAS DE CREDITO </t>
  </si>
  <si>
    <t xml:space="preserve">LINEAS DE CREDITO PROXIMAS A VENCER </t>
  </si>
  <si>
    <t xml:space="preserve">Monitoreo de Tramites con Seguros </t>
  </si>
  <si>
    <t xml:space="preserve">Inconsistencias Carga Visa BBP </t>
  </si>
  <si>
    <t xml:space="preserve">Inconsistencias Riesgo </t>
  </si>
  <si>
    <t xml:space="preserve">Aviso de Cierre de las siguientes operaciones </t>
  </si>
  <si>
    <t xml:space="preserve">Alerta de Códigos SIB Pendientes </t>
  </si>
  <si>
    <t xml:space="preserve">Confirmacion Seguro </t>
  </si>
  <si>
    <t xml:space="preserve">Inconsistencias Corte </t>
  </si>
  <si>
    <t xml:space="preserve">Aviso Vencimiento </t>
  </si>
  <si>
    <t xml:space="preserve">Pagos a Cias de Seguro Atlas </t>
  </si>
  <si>
    <t xml:space="preserve">Pagos a Cias de Seguro </t>
  </si>
  <si>
    <t xml:space="preserve">Novedades en Migracion </t>
  </si>
  <si>
    <t xml:space="preserve">Operaciones para Recalculo </t>
  </si>
  <si>
    <t xml:space="preserve">COMPOBANTES PENDIENTES DE REVISION </t>
  </si>
  <si>
    <t xml:space="preserve">COMPOBANTES PENDIENTES DE APROBACION </t>
  </si>
  <si>
    <t xml:space="preserve">Cotizaciones no ingresadas a la fecha </t>
  </si>
  <si>
    <t xml:space="preserve">REPORTE DE COMPROBANTES CONTABLES QUE SUPERAN CUPO MAXIMO AUTORIZADO </t>
  </si>
  <si>
    <t xml:space="preserve">Reporte de Cuentas Contables por Oficina </t>
  </si>
  <si>
    <t xml:space="preserve">Reporte Semanal de Tasas BCE </t>
  </si>
  <si>
    <t xml:space="preserve">Notificación de Procesamiento Semanal para Archivo de Tasas BCE </t>
  </si>
  <si>
    <t xml:space="preserve">DESBLOQUEO FRANQUICIADO BANCO BOLIVARIANO </t>
  </si>
  <si>
    <t xml:space="preserve">Cartera en Financiamiento </t>
  </si>
  <si>
    <t xml:space="preserve">Aplicacion de Fianza </t>
  </si>
  <si>
    <t xml:space="preserve">Anexos Transaccionales </t>
  </si>
  <si>
    <t xml:space="preserve">Archivo de Pendientes de Conciliar </t>
  </si>
  <si>
    <t xml:space="preserve">Reporte Tarjetahabientes </t>
  </si>
  <si>
    <t xml:space="preserve">Cartera Vencida </t>
  </si>
  <si>
    <t xml:space="preserve">Reporte de Cartera Vencida por Regional </t>
  </si>
  <si>
    <t xml:space="preserve">Debito por compras Banco Bolivariano </t>
  </si>
  <si>
    <t xml:space="preserve">TARJETAS QUE INGRESAN A RENOVACION POR EXPIRACION </t>
  </si>
  <si>
    <t xml:space="preserve">Reporte de Titularización - Reporte de Garantias </t>
  </si>
  <si>
    <t>ATM</t>
  </si>
  <si>
    <t>Actualizacion de cupos de tarjeta de debito</t>
  </si>
  <si>
    <t>ReversoActivacionTiempoAire</t>
  </si>
  <si>
    <t>Compra con Tarjeta</t>
  </si>
  <si>
    <t>Acceso a los medios24</t>
  </si>
  <si>
    <t>Intento Fallido</t>
  </si>
  <si>
    <t>BLOQUEO TARJETA DE DEBITO</t>
  </si>
  <si>
    <t>Compra con Tarjeta de Debito Internacional</t>
  </si>
  <si>
    <t>RETIRO INTENTO FALLIDO</t>
  </si>
  <si>
    <t>Retiro con Tarjeta de Debito Internacional</t>
  </si>
  <si>
    <t>Retiro de Cajero Ordenante</t>
  </si>
  <si>
    <t>Retiro de Cajero Beneficiario</t>
  </si>
  <si>
    <t>TRANSFERENCIA OTROS BANCOS DEBITO</t>
  </si>
  <si>
    <t>Retiro QuickPay Propio</t>
  </si>
  <si>
    <t>DESACTIVACION NOTIFICACIONES AVISOS24</t>
  </si>
  <si>
    <t>ACTIVACION NOTIFICACIONES AVISOS24</t>
  </si>
  <si>
    <t>BATCH</t>
  </si>
  <si>
    <t>BPD</t>
  </si>
  <si>
    <t>BPM</t>
  </si>
  <si>
    <t>BTC</t>
  </si>
  <si>
    <t>Reverso Pago de Tarjetas de Credito</t>
  </si>
  <si>
    <t>Ingreso de retencion judicial</t>
  </si>
  <si>
    <t>Bloqueo de cuenta retencion judicial</t>
  </si>
  <si>
    <t>Operaciones de Cartera</t>
  </si>
  <si>
    <t>Notificaciones generales de CHATBOT</t>
  </si>
  <si>
    <t>Ingreso exitoso OTP</t>
  </si>
  <si>
    <t>Notificación Acepta terminos y Condiciones</t>
  </si>
  <si>
    <t>INGRESO FALLIDO OTP</t>
  </si>
  <si>
    <t>Notificación Desvinculación Exitosa</t>
  </si>
  <si>
    <t>CRE</t>
  </si>
  <si>
    <t>Compra con tarjeta Bankard y Visa Electron</t>
  </si>
  <si>
    <t>Compra con Tarjeta de Crédito Internacional</t>
  </si>
  <si>
    <t>TOTAL</t>
  </si>
  <si>
    <t>CANT. DUPLICADO</t>
  </si>
  <si>
    <t>NOTIFICACIONES DUPLICADAS</t>
  </si>
  <si>
    <t>Lider Aplicativo</t>
  </si>
  <si>
    <t>No se Envía</t>
  </si>
  <si>
    <t>No Envía</t>
  </si>
  <si>
    <t>CHATBOT</t>
  </si>
  <si>
    <t>Renzo Seminario</t>
  </si>
  <si>
    <t>Talia Rugel</t>
  </si>
  <si>
    <t>Darío Barco</t>
  </si>
  <si>
    <t>Julio Caicedo</t>
  </si>
  <si>
    <t>Ivan Zanga</t>
  </si>
  <si>
    <t>Orlando Velez</t>
  </si>
  <si>
    <t>José Bustillos</t>
  </si>
  <si>
    <t>Patricio Lopez</t>
  </si>
  <si>
    <t>REPORTE DE NOTIFICACIONES POR LIDER APLICATIVO</t>
  </si>
  <si>
    <t>Total Notificaciones</t>
  </si>
  <si>
    <t>Envía X Canal</t>
  </si>
  <si>
    <t>Envía X Avisos24</t>
  </si>
  <si>
    <t>Con Adjunto</t>
  </si>
  <si>
    <t>Envio Centralizado</t>
  </si>
  <si>
    <t>Pago de Tarjeta Interbancaria (SPI)</t>
  </si>
  <si>
    <t>Pago de Tarjeta Interbancaria (Pago Directo)</t>
  </si>
  <si>
    <t>Bloqueo Temporal de Tarjeta Débito para opción 3</t>
  </si>
  <si>
    <t>Bloqueo temporal de tarjeta de débito para opción 2</t>
  </si>
  <si>
    <t>Activacion / Desactivacion de deposito express</t>
  </si>
  <si>
    <t>Activacion / Desactivacion 24Compras (Boton de Pago)</t>
  </si>
  <si>
    <t>Cuenta de No Envía</t>
  </si>
  <si>
    <t>Canal</t>
  </si>
  <si>
    <t>Cuenta de Envio Centralizado</t>
  </si>
  <si>
    <t>Cuenta de Envía Canal</t>
  </si>
  <si>
    <t>Cuenta de Envía Avisos24</t>
  </si>
  <si>
    <t>Cuenta de Incluye Adjunto</t>
  </si>
  <si>
    <t>APLICACIÓN</t>
  </si>
  <si>
    <t>Centralizado</t>
  </si>
  <si>
    <t>NOTIFICACIONES QUE NO SE ENVÍA</t>
  </si>
  <si>
    <t>Plataformas</t>
  </si>
  <si>
    <t>Windows - Microsoft CDO cdosys.dll</t>
  </si>
  <si>
    <t>Windows - componente Winsock Visual Basic 6.0 - Cliente/Servidor</t>
  </si>
  <si>
    <t>Unix - Sybase - sp_eventos</t>
  </si>
  <si>
    <t>Unix - Script Unix - mail_files</t>
  </si>
  <si>
    <t xml:space="preserve">Factoring </t>
  </si>
  <si>
    <t>Notificacion Factoring/Confirming por vencer - AFACX</t>
  </si>
  <si>
    <t>Notificacion Factoring/Confirming vencidas - AFACV</t>
  </si>
  <si>
    <t>Notificación Factoring/Confirming - Acreditaciones - AFCGC</t>
  </si>
  <si>
    <t>Comext</t>
  </si>
  <si>
    <t>AVISO DE APERTURA CARTA DE CRÉDITO DE IMPORTACIÓN</t>
  </si>
  <si>
    <t>AVISO DE ENMIENDA CARTA DE CRÉDITO DE IMPORTACIÓN</t>
  </si>
  <si>
    <t>AVISO DE OTROS CARGOS</t>
  </si>
  <si>
    <t>RETIRO DE GARANTÍA</t>
  </si>
  <si>
    <t>AVISO DE APERTURA COBRANZA DE IMPORTACIÓN</t>
  </si>
  <si>
    <t>AVISO DE CIERRE</t>
  </si>
  <si>
    <t>AVISO DE APERTURA COBRANZAS DE EXPORTACIÓN VIRTUAL</t>
  </si>
  <si>
    <t>AVISO DE APERTURA COBRANZAS DE EXPORTACIÓN (NORMAL)</t>
  </si>
  <si>
    <t>AVISO DE APERTURA CARTA DE CRÉDITO DE EXPORTACIÓN</t>
  </si>
  <si>
    <t>AVISO DE ENMIENDA CARTA DE CRÉDITO DE EXPORTACIÓN</t>
  </si>
  <si>
    <t>AVISO DE APERTURA CARTA DE CRÉDITO STANDBY (Exportación)</t>
  </si>
  <si>
    <t>AVISO DE ENMIENDA CARTA DE CRÉDITO STANDBY (Exportación)</t>
  </si>
  <si>
    <t>AVISO DE APERTURA AVAL BANCARIO LOCAL</t>
  </si>
  <si>
    <t>AVISO DE APERTURA AVAL BANCARIO EXTERIOR</t>
  </si>
  <si>
    <t>AVISO DE APERTURA CARTA DE CRÉDITO DOMESTICA</t>
  </si>
  <si>
    <t>NEGOCIACIÓN CARTA DE CRÉDITO DOMÉSTICA</t>
  </si>
  <si>
    <t>AVISO DE APERTURA FINANCIAMIENTO DE IMPORTACIÓN</t>
  </si>
  <si>
    <t>AVISO DE APERTURA FINANCIAMIENTO DE EXPORTACIÓN</t>
  </si>
  <si>
    <t>AVISO DE APERTURA CARTA DE CRÉDITO STANDBY</t>
  </si>
  <si>
    <t>AVISO DE ENMIENDA CARTA DE CRÉDITO STANDBY</t>
  </si>
  <si>
    <t>NOTIFICACIÓN DE OTROS CARGOS</t>
  </si>
  <si>
    <t>AVISO DE LIQUIDACIÓN</t>
  </si>
  <si>
    <t>Notificacion Comext por vencer y vencidas</t>
  </si>
  <si>
    <t>Notificacion Comext vencidas</t>
  </si>
  <si>
    <t>Notificacion Comext por vencer</t>
  </si>
  <si>
    <t>Observación</t>
  </si>
  <si>
    <t>Envía canal SAT</t>
  </si>
  <si>
    <t>ESTA FUNCIONALIDAD NO ES DEL GRUPO DE PRODUCTOS INTERNOS</t>
  </si>
  <si>
    <t>Envío de SMS clientes de TC vencidos y Por vencer</t>
  </si>
  <si>
    <t>Notificación de acreditaciones instruida por RRHH</t>
  </si>
  <si>
    <t>RECURSOS HUMANOS</t>
  </si>
  <si>
    <t>COBIS - KERNEL</t>
  </si>
  <si>
    <t>DTS SQL SERVER</t>
  </si>
  <si>
    <t>DB_CONNECTOR - CSP</t>
  </si>
  <si>
    <t>Diana Moreira</t>
  </si>
  <si>
    <t>COBIS</t>
  </si>
  <si>
    <t>NO ES DE CUENTAS</t>
  </si>
  <si>
    <t>WINDOWS - Microservicio JAVA</t>
  </si>
  <si>
    <t>IVR en migración-octubre</t>
  </si>
  <si>
    <t>Bloqueo definitivo de tarjeta de débito</t>
  </si>
  <si>
    <t>Bloqueo de tarjeta de crédito</t>
  </si>
  <si>
    <t>Activación de uso internacional de tarjeta de crédito</t>
  </si>
  <si>
    <t>Activación de uso internacional de tarjeta de débito</t>
  </si>
  <si>
    <t>Desactivación de uso internacional de tarjeta de crédito</t>
  </si>
  <si>
    <t>Desactivación de uso internacional de tarjeta de débito</t>
  </si>
  <si>
    <t>Recuperación de Login</t>
  </si>
  <si>
    <t>Registro de Ip Internacional</t>
  </si>
  <si>
    <t>Actualización de términos y condiciones</t>
  </si>
  <si>
    <t>Intentos excedidos</t>
  </si>
  <si>
    <t>Fallida por respuesta errónea</t>
  </si>
  <si>
    <t>Matriculacion de cuentas en el exterior</t>
  </si>
  <si>
    <t>Matriculacion de Cuentas de Terceros</t>
  </si>
  <si>
    <t>Modificacion Matriculacion de Cuentas de Terceros</t>
  </si>
  <si>
    <t>Modificacion Matriculacion de cuentas en el exterior</t>
  </si>
  <si>
    <t>Modificacion Matriculacion de Tarjetas Locales</t>
  </si>
  <si>
    <t>Modificacion Matriculacion de Tarjetas Internacionales</t>
  </si>
  <si>
    <t>Modificacion Matriculacion para trasferencias especiales</t>
  </si>
  <si>
    <t>Modificacion Matriculacion de Servicios</t>
  </si>
  <si>
    <t>Eliminacion Matriculacion de Cuentas de Terceros</t>
  </si>
  <si>
    <t>Eliminacion Matriculacion de cuentas en el exterior</t>
  </si>
  <si>
    <t>Eliminacion Matriculacion de Tarjetas Locales</t>
  </si>
  <si>
    <t>Eliminacion Matriculacion de Tarjetas Internacionales</t>
  </si>
  <si>
    <t>Eliminacion Matriculacion para trasferencias especiales</t>
  </si>
  <si>
    <t>Eliminacion Matriculacion de Servicios</t>
  </si>
  <si>
    <t>Pago de Tarjeta de Terceros (Beneficiario del pago)</t>
  </si>
  <si>
    <t>Central de Riesgos - Consulta Buro de Credito</t>
  </si>
  <si>
    <t>Bloqueo de Tarjeta Debito</t>
  </si>
  <si>
    <t>Administracion Cupos Tarjeta Debito</t>
  </si>
  <si>
    <t>(en blanco)</t>
  </si>
  <si>
    <t>ABPAY</t>
  </si>
  <si>
    <t>V</t>
  </si>
  <si>
    <t>S</t>
  </si>
  <si>
    <t>ACA24</t>
  </si>
  <si>
    <t>N</t>
  </si>
  <si>
    <t>ACCEX</t>
  </si>
  <si>
    <t>INGRESO EXITOSO</t>
  </si>
  <si>
    <t>ACCTD</t>
  </si>
  <si>
    <t>NULL</t>
  </si>
  <si>
    <t>ACEPT</t>
  </si>
  <si>
    <t>Aceptacion Estado Cuenta Cajeros</t>
  </si>
  <si>
    <t>ACNOM</t>
  </si>
  <si>
    <t>Acreditación de Nómina</t>
  </si>
  <si>
    <t>ACONB</t>
  </si>
  <si>
    <t>Activacion tarjeta onboarding</t>
  </si>
  <si>
    <t>ACPAI</t>
  </si>
  <si>
    <t>Aviso canal de pago activaciones IVR</t>
  </si>
  <si>
    <t>ACSAT</t>
  </si>
  <si>
    <t>ACCESO EXITOSO SAT</t>
  </si>
  <si>
    <t>ACTBC</t>
  </si>
  <si>
    <t>ACTEQ</t>
  </si>
  <si>
    <t>ACTUALIZA LISTA DE EQUIPOS SEGUROS</t>
  </si>
  <si>
    <t>ADMIS</t>
  </si>
  <si>
    <t>Actualizacion Datos</t>
  </si>
  <si>
    <t>AECTA</t>
  </si>
  <si>
    <t>Avance Efectivo Tarjeta Credito Cuenta</t>
  </si>
  <si>
    <t>AEFEC</t>
  </si>
  <si>
    <t>AEFIC</t>
  </si>
  <si>
    <t>AFACV</t>
  </si>
  <si>
    <t>Notificacion Factoring/Confirming vencidas</t>
  </si>
  <si>
    <t>AFACX</t>
  </si>
  <si>
    <t>Notificacion Factoring/Confirming por vencer</t>
  </si>
  <si>
    <t>AFCGC</t>
  </si>
  <si>
    <t>Notificacion Factoring/Confirming</t>
  </si>
  <si>
    <t>AFYCN</t>
  </si>
  <si>
    <t>Factoring y Confirming negociacion</t>
  </si>
  <si>
    <t>AGRGI</t>
  </si>
  <si>
    <t>Acreditación de Giros</t>
  </si>
  <si>
    <t>AJUST</t>
  </si>
  <si>
    <t>APCHR</t>
  </si>
  <si>
    <t>ARBMO</t>
  </si>
  <si>
    <t>Solicitud de Cobro Aceptada/Rechazada</t>
  </si>
  <si>
    <t>ARPAY</t>
  </si>
  <si>
    <t>ASIGS</t>
  </si>
  <si>
    <t>ASPIF</t>
  </si>
  <si>
    <t>Notificación FACTORING - SPI</t>
  </si>
  <si>
    <t>ATCEX</t>
  </si>
  <si>
    <t>AVACT</t>
  </si>
  <si>
    <t>ACTUALIZACION DE DATOS</t>
  </si>
  <si>
    <t>AVADE</t>
  </si>
  <si>
    <t>Activación Depósito Express</t>
  </si>
  <si>
    <t>AVAEB</t>
  </si>
  <si>
    <t>AVAFB</t>
  </si>
  <si>
    <t>AVAGC</t>
  </si>
  <si>
    <t>Autogestion de clave SAT</t>
  </si>
  <si>
    <t>AVAGD</t>
  </si>
  <si>
    <t>Desbloqueo de Usuario para Autogestion</t>
  </si>
  <si>
    <t>AVAGM</t>
  </si>
  <si>
    <t>Cambio de clave SAT</t>
  </si>
  <si>
    <t>AVAGR</t>
  </si>
  <si>
    <t>Recuperacion de credenciales para Autogestion</t>
  </si>
  <si>
    <t>AVATA</t>
  </si>
  <si>
    <t>ACTIVACION TIEMPO AIRE</t>
  </si>
  <si>
    <t>AVBAC</t>
  </si>
  <si>
    <t>Bloqueo de acceso al canal</t>
  </si>
  <si>
    <t>AVBDS</t>
  </si>
  <si>
    <t>AVBPW</t>
  </si>
  <si>
    <t>AVCAU</t>
  </si>
  <si>
    <t>Cambio de usuario</t>
  </si>
  <si>
    <t>AVCEX</t>
  </si>
  <si>
    <t>AVCPW</t>
  </si>
  <si>
    <t>CAMBIO DE CLAVE</t>
  </si>
  <si>
    <t>AVCTC</t>
  </si>
  <si>
    <t>CONSUMO DE T/C EN EL EXTERIOR</t>
  </si>
  <si>
    <t>AVCTD</t>
  </si>
  <si>
    <t>CONSUMO DE T/D EN EL EXTERIOR</t>
  </si>
  <si>
    <t>AVDDS</t>
  </si>
  <si>
    <t>Desbloqueo de clave de Coordenadas o Token</t>
  </si>
  <si>
    <t>AVDEP</t>
  </si>
  <si>
    <t>RECEPCION DE DEPOSITO EN UN RANGO</t>
  </si>
  <si>
    <t>AVDIS</t>
  </si>
  <si>
    <t>Intento fallido de Coordenadas o Token</t>
  </si>
  <si>
    <t>AVECH</t>
  </si>
  <si>
    <t>EMISION DE CHEQUERAS</t>
  </si>
  <si>
    <t>AVETD</t>
  </si>
  <si>
    <t>EMISION DE TARJETA DE DEBITO</t>
  </si>
  <si>
    <t>AVFYC</t>
  </si>
  <si>
    <t>Factoring y Confirming</t>
  </si>
  <si>
    <t>AVGCA</t>
  </si>
  <si>
    <t>Generacion de clave de avance</t>
  </si>
  <si>
    <t>AVIEX</t>
  </si>
  <si>
    <t>Ingreso Exitoso</t>
  </si>
  <si>
    <t>AVIFA</t>
  </si>
  <si>
    <t>AVPAY</t>
  </si>
  <si>
    <t>COMPRA/RECARGA TARJETA PAYKARD</t>
  </si>
  <si>
    <t>AVPCH</t>
  </si>
  <si>
    <t>PAGO DE CHEQUES</t>
  </si>
  <si>
    <t>AVQVW</t>
  </si>
  <si>
    <t>AVREV</t>
  </si>
  <si>
    <t>AVREX</t>
  </si>
  <si>
    <t>Registro Internacional exitoso</t>
  </si>
  <si>
    <t>AVRFA</t>
  </si>
  <si>
    <t>Registro Internacional fallido</t>
  </si>
  <si>
    <t>AVRPI</t>
  </si>
  <si>
    <t>Registro de imágenes y preguntas</t>
  </si>
  <si>
    <t>AVRRC</t>
  </si>
  <si>
    <t>Notificación de Reactivación de Clientes</t>
  </si>
  <si>
    <t>AVRRE</t>
  </si>
  <si>
    <t>Notificación de Reactivación a Empresas</t>
  </si>
  <si>
    <t>AVRSC</t>
  </si>
  <si>
    <t>Notificación de Suspensión de Clientes</t>
  </si>
  <si>
    <t>AVRSE</t>
  </si>
  <si>
    <t>Notificación de Suspención a Empresas</t>
  </si>
  <si>
    <t>AVRUS</t>
  </si>
  <si>
    <t>Registro de nuevo usuario</t>
  </si>
  <si>
    <t>AVSLD</t>
  </si>
  <si>
    <t>SALDOS INI/FIN DE DIA</t>
  </si>
  <si>
    <t>AVVTC</t>
  </si>
  <si>
    <t>AVISO DE VENCIMIENTO DE TARJETA DE CREDITO</t>
  </si>
  <si>
    <t>AXCEX</t>
  </si>
  <si>
    <t>BASAT</t>
  </si>
  <si>
    <t>BLOQUEO DE CHEQUES</t>
  </si>
  <si>
    <t>BCSAT</t>
  </si>
  <si>
    <t>BLOQT</t>
  </si>
  <si>
    <t>BLOQUEO TARJETA DEBITO</t>
  </si>
  <si>
    <t>BLQMT</t>
  </si>
  <si>
    <t>BPSAT</t>
  </si>
  <si>
    <t>BLOQUEO DEFINITIVO DE TOKEN</t>
  </si>
  <si>
    <t>BQCTA</t>
  </si>
  <si>
    <t>BQDTD</t>
  </si>
  <si>
    <t>Bloqueo Definitivo de Tarjeta de Debito</t>
  </si>
  <si>
    <t>BQTTD</t>
  </si>
  <si>
    <t>Bloqueo Temporal de Tarjeta de Debito</t>
  </si>
  <si>
    <t>BTNPG</t>
  </si>
  <si>
    <t>Boton de pagos transaccion realizada</t>
  </si>
  <si>
    <t>BTSAT</t>
  </si>
  <si>
    <t>CACRE</t>
  </si>
  <si>
    <t>Notificacion Credito Aprobado</t>
  </si>
  <si>
    <t>CAEFE</t>
  </si>
  <si>
    <t>CBBMO</t>
  </si>
  <si>
    <t>Solicitud de Cobro Beneficiario</t>
  </si>
  <si>
    <t>CBEQP</t>
  </si>
  <si>
    <t>Clave temporal Beneficiario</t>
  </si>
  <si>
    <t>CDCRE</t>
  </si>
  <si>
    <t>Notificacion Credito Desembolsado</t>
  </si>
  <si>
    <t>CDIRE</t>
  </si>
  <si>
    <t>Cambio de dirección de envío de est/cuenta</t>
  </si>
  <si>
    <t>CEBMO</t>
  </si>
  <si>
    <t>Solicitud de Cobro Eliminadas</t>
  </si>
  <si>
    <t>CHBAC</t>
  </si>
  <si>
    <t>Notificación Activación y Desactivación Uso Int TC</t>
  </si>
  <si>
    <t>CHBAD</t>
  </si>
  <si>
    <t>Notificación Activación y Desactivación Uso Int TD</t>
  </si>
  <si>
    <t>CHBAT</t>
  </si>
  <si>
    <t>Notificación Actualizacion de T y C</t>
  </si>
  <si>
    <t>CHBBC</t>
  </si>
  <si>
    <t>Notificación Bloqueo de Tarjeta de Crédito</t>
  </si>
  <si>
    <t>CHBBD</t>
  </si>
  <si>
    <t>Notificación Bloqueo de Tarjeta Débito</t>
  </si>
  <si>
    <t>CHBDE</t>
  </si>
  <si>
    <t>CHBIE</t>
  </si>
  <si>
    <t>Notificación Ingreso Exitoso</t>
  </si>
  <si>
    <t>CHBIF</t>
  </si>
  <si>
    <t>Notificación Intento Fallido de Pregunta Seguridad</t>
  </si>
  <si>
    <t>CHBII</t>
  </si>
  <si>
    <t>Notificación Acceso Internacional</t>
  </si>
  <si>
    <t>CHBMI</t>
  </si>
  <si>
    <t>Notificación maximo intentos de Pregunta Seguridad</t>
  </si>
  <si>
    <t>CHBNT</t>
  </si>
  <si>
    <t>CHBRU</t>
  </si>
  <si>
    <t>Notificación Recuperación Usuario</t>
  </si>
  <si>
    <t>CHBTC</t>
  </si>
  <si>
    <t>CHQXE</t>
  </si>
  <si>
    <t>Chequera Disponible</t>
  </si>
  <si>
    <t>CLVTR</t>
  </si>
  <si>
    <t>CNBGP</t>
  </si>
  <si>
    <t>Generar Pago CNB</t>
  </si>
  <si>
    <t>CNBRT</t>
  </si>
  <si>
    <t>RETIROS MAYORES A</t>
  </si>
  <si>
    <t>CNDBK</t>
  </si>
  <si>
    <t>Cancelacion deposito a plazo 24online</t>
  </si>
  <si>
    <t>COBTC</t>
  </si>
  <si>
    <t>CPTAR</t>
  </si>
  <si>
    <t>Compra Tarjeta Prepago</t>
  </si>
  <si>
    <t>CREAD</t>
  </si>
  <si>
    <t>Cr&amp;eacute;dito Desarrollo Administrativo</t>
  </si>
  <si>
    <t>CREDR</t>
  </si>
  <si>
    <t>CREDITOS RECIBIDOS</t>
  </si>
  <si>
    <t>CRLCS</t>
  </si>
  <si>
    <t>Credito Rol</t>
  </si>
  <si>
    <t>CRLSS</t>
  </si>
  <si>
    <t>Credito Rol sin suscripcion</t>
  </si>
  <si>
    <t>CTADG</t>
  </si>
  <si>
    <t>ESTADO CUENTA DIGITAL</t>
  </si>
  <si>
    <t>CTAIC</t>
  </si>
  <si>
    <t>CTAID</t>
  </si>
  <si>
    <t>Compra con Tarjeta Internacional</t>
  </si>
  <si>
    <t>CTAPE</t>
  </si>
  <si>
    <t>CTARC</t>
  </si>
  <si>
    <t>CTARD</t>
  </si>
  <si>
    <t>CTASD</t>
  </si>
  <si>
    <t>Solicitud de apertura de cuenta</t>
  </si>
  <si>
    <t>CTATC</t>
  </si>
  <si>
    <t>ESTADO CUENTA DIGITAL TC</t>
  </si>
  <si>
    <t>CUSTC</t>
  </si>
  <si>
    <t>Compra tarjeta Pais-estado</t>
  </si>
  <si>
    <t>CUSTD</t>
  </si>
  <si>
    <t>CWAID</t>
  </si>
  <si>
    <t>Compra con tarjeta de Débito Internacional</t>
  </si>
  <si>
    <t>CWBTD</t>
  </si>
  <si>
    <t>Compra con tarjeta de Debito In</t>
  </si>
  <si>
    <t>DCHQP</t>
  </si>
  <si>
    <t>DCHQS</t>
  </si>
  <si>
    <t>DELPC</t>
  </si>
  <si>
    <t>ELIMINACION DE EQUIPO</t>
  </si>
  <si>
    <t>DEPCH</t>
  </si>
  <si>
    <t>DEVOLUCION DE CHEQUES</t>
  </si>
  <si>
    <t>DEPOC</t>
  </si>
  <si>
    <t>DOCOP</t>
  </si>
  <si>
    <t>DSECH</t>
  </si>
  <si>
    <t>Declaratoria sin efecto cheque</t>
  </si>
  <si>
    <t>DSECN</t>
  </si>
  <si>
    <t>Declaratoria cheque</t>
  </si>
  <si>
    <t>DTSAT</t>
  </si>
  <si>
    <t>DESBLOQUEO DE TOKEN</t>
  </si>
  <si>
    <t>EAPAY</t>
  </si>
  <si>
    <t>ECSWF</t>
  </si>
  <si>
    <t>Estado de Cuenta SWIFT</t>
  </si>
  <si>
    <t>ECUAQ</t>
  </si>
  <si>
    <t>Recaudacion ECUAQUIMICA</t>
  </si>
  <si>
    <t>EEDQP</t>
  </si>
  <si>
    <t>Elininación Envio Dinero</t>
  </si>
  <si>
    <t>ELIMI</t>
  </si>
  <si>
    <t>ELIMINACION MATRICULACION</t>
  </si>
  <si>
    <t>ENDBK</t>
  </si>
  <si>
    <t>Embargo deposito a plazo 24online</t>
  </si>
  <si>
    <t>ESQSG</t>
  </si>
  <si>
    <t>ESQUEMA DE SEGURIDAD</t>
  </si>
  <si>
    <t>EVDEP</t>
  </si>
  <si>
    <t>Depósito Especial Exitoso</t>
  </si>
  <si>
    <t>EXDEP</t>
  </si>
  <si>
    <t>Transferencia Especial Exitosa</t>
  </si>
  <si>
    <t>IFBQA</t>
  </si>
  <si>
    <t>Intento fallido de Retiro Beneficiario</t>
  </si>
  <si>
    <t>IFOQA</t>
  </si>
  <si>
    <t>Intento fallido de Retiro Ordenante</t>
  </si>
  <si>
    <t>INCSP</t>
  </si>
  <si>
    <t>INDBK</t>
  </si>
  <si>
    <t>Ingreso deposito a plazo 24online</t>
  </si>
  <si>
    <t>INGOR</t>
  </si>
  <si>
    <t>INGRESO ORDEN  SAT</t>
  </si>
  <si>
    <t>MATEQ</t>
  </si>
  <si>
    <t>REGISTRO EQUIPO</t>
  </si>
  <si>
    <t>MINTS</t>
  </si>
  <si>
    <t>MAXIMOS INTENTOS PERMITIDO</t>
  </si>
  <si>
    <t>MODIG</t>
  </si>
  <si>
    <t>MODPW</t>
  </si>
  <si>
    <t>NAPMC</t>
  </si>
  <si>
    <t>Aperturas Masivas de Cuentas</t>
  </si>
  <si>
    <t>NBCTM</t>
  </si>
  <si>
    <t>Bonificaciones para cuentas Mas</t>
  </si>
  <si>
    <t>NCPXI</t>
  </si>
  <si>
    <t>Cuentas Proximas a Inactivarse</t>
  </si>
  <si>
    <t>NDA24</t>
  </si>
  <si>
    <t>NEWPW</t>
  </si>
  <si>
    <t>NOTIP</t>
  </si>
  <si>
    <t>NOTSS</t>
  </si>
  <si>
    <t>Genera NOTificación carga o aprovación de archivos Sat-Sap</t>
  </si>
  <si>
    <t>NXFNI</t>
  </si>
  <si>
    <t>Cuentas con fondos insuficientes</t>
  </si>
  <si>
    <t>OAPAY</t>
  </si>
  <si>
    <t>OEPAY</t>
  </si>
  <si>
    <t>OPCAR</t>
  </si>
  <si>
    <t>Operaciones Cartera</t>
  </si>
  <si>
    <t>OPECB</t>
  </si>
  <si>
    <t>OPECO</t>
  </si>
  <si>
    <t>OPEQP</t>
  </si>
  <si>
    <t>OPPAY</t>
  </si>
  <si>
    <t>Orden de Pago</t>
  </si>
  <si>
    <t>OTPBM</t>
  </si>
  <si>
    <t>Generacion de clave OTP</t>
  </si>
  <si>
    <t>OTPFA</t>
  </si>
  <si>
    <t>INGRESO INCORRECTO OTP</t>
  </si>
  <si>
    <t>OTPIN</t>
  </si>
  <si>
    <t>INGRESO EXITOSO OTP</t>
  </si>
  <si>
    <t>PAGCF</t>
  </si>
  <si>
    <t>Pago Instituciones Educativas Intento Fallido</t>
  </si>
  <si>
    <t>PAGCL</t>
  </si>
  <si>
    <t>PAGO INSTITUCIONES EDUCATIVAS</t>
  </si>
  <si>
    <t>PAGCN</t>
  </si>
  <si>
    <t>PAGO SERVICIOS BASICOS</t>
  </si>
  <si>
    <t>PAGCR</t>
  </si>
  <si>
    <t>Pago Instituciones Educativas Reverso</t>
  </si>
  <si>
    <t>PAGED</t>
  </si>
  <si>
    <t>PAGFI</t>
  </si>
  <si>
    <t>PAGO IMPUESTOS FISCALES</t>
  </si>
  <si>
    <t>PAGMU</t>
  </si>
  <si>
    <t>PAGO IMPUESTOS MUNICIPALES</t>
  </si>
  <si>
    <t>PAGMV</t>
  </si>
  <si>
    <t>PAGO MATRICULA VEHICULAR</t>
  </si>
  <si>
    <t>PAGSB</t>
  </si>
  <si>
    <t>PAGSR</t>
  </si>
  <si>
    <t>Reverso Pago Servicios Basicos</t>
  </si>
  <si>
    <t>PAGTC</t>
  </si>
  <si>
    <t>Pago Tarjetas De Credito</t>
  </si>
  <si>
    <t>PAGTO</t>
  </si>
  <si>
    <t>PAGO TARJETAS OTROS BANCOS</t>
  </si>
  <si>
    <t>PBASE</t>
  </si>
  <si>
    <t>PREGUNTAS SEGURIDAD</t>
  </si>
  <si>
    <t>PBPAY</t>
  </si>
  <si>
    <t>Transfer. Enviada Otro Bco. Beneficiario</t>
  </si>
  <si>
    <t>PCBMO</t>
  </si>
  <si>
    <t>Solicitud de Pago de Credito</t>
  </si>
  <si>
    <t>PDBMO</t>
  </si>
  <si>
    <t>Solicitud de Pago Debito</t>
  </si>
  <si>
    <t>PGCRN</t>
  </si>
  <si>
    <t>PGTCC</t>
  </si>
  <si>
    <t>PLVEN</t>
  </si>
  <si>
    <t>Plazo vencido</t>
  </si>
  <si>
    <t>POBMO</t>
  </si>
  <si>
    <t>Solicitud de Pago Ordenante</t>
  </si>
  <si>
    <t>POPAY</t>
  </si>
  <si>
    <t>Transfer. Enviada Otro Bco. Ordenante</t>
  </si>
  <si>
    <t>PPCPD</t>
  </si>
  <si>
    <t>Notificacion por forma de pago detalle</t>
  </si>
  <si>
    <t>PPCPX</t>
  </si>
  <si>
    <t>PPRCD</t>
  </si>
  <si>
    <t>Pago a Proveedores con credito a la cta DET.</t>
  </si>
  <si>
    <t>PPRCF</t>
  </si>
  <si>
    <t>Pago a proveedores credito no exitoso</t>
  </si>
  <si>
    <t>PPRCX</t>
  </si>
  <si>
    <t>Pago a Proveedores  credito exitoso</t>
  </si>
  <si>
    <t>PPREF</t>
  </si>
  <si>
    <t>Pago a Proveedores Efectivo</t>
  </si>
  <si>
    <t>PPRID</t>
  </si>
  <si>
    <t>Pago a Proveedores interbancaria exitosa DET.</t>
  </si>
  <si>
    <t>PPRIF</t>
  </si>
  <si>
    <t>Pago a Proveedores interbancaria fallida</t>
  </si>
  <si>
    <t>PPRIX</t>
  </si>
  <si>
    <t>Pago a Proveedores interbancaria exitosa</t>
  </si>
  <si>
    <t>PSSAT</t>
  </si>
  <si>
    <t>PAGO DE SERVICIOS SAT</t>
  </si>
  <si>
    <t>PTCIN</t>
  </si>
  <si>
    <t>Pago de Tarjeta de Credito Internacional</t>
  </si>
  <si>
    <t>PTCOB</t>
  </si>
  <si>
    <t>Pago de Tarjeta de Credito a Otros Bancos</t>
  </si>
  <si>
    <t>PTCTE</t>
  </si>
  <si>
    <t>Pago de Tarjeta de Credito a Terceros</t>
  </si>
  <si>
    <t>QAVAE</t>
  </si>
  <si>
    <t>Acceso exitoso QuickPay</t>
  </si>
  <si>
    <t>QAVBC</t>
  </si>
  <si>
    <t>Bloqueo de Clave QuickPay</t>
  </si>
  <si>
    <t>QAVCC</t>
  </si>
  <si>
    <t>Cambio de clave QuickPay</t>
  </si>
  <si>
    <t>QAVIF</t>
  </si>
  <si>
    <t>Intento Fallido QuickPay</t>
  </si>
  <si>
    <t>QAVNC</t>
  </si>
  <si>
    <t>Creación de Clave QuickPay</t>
  </si>
  <si>
    <t>QAVRU</t>
  </si>
  <si>
    <t>Recuperacion de usuario QuickPay</t>
  </si>
  <si>
    <t>QOTPI</t>
  </si>
  <si>
    <t>QPCPR</t>
  </si>
  <si>
    <t>QPEXI</t>
  </si>
  <si>
    <t>Suscripcion QuickPay Bimo</t>
  </si>
  <si>
    <t>QPREP</t>
  </si>
  <si>
    <t>QPRRP</t>
  </si>
  <si>
    <t>Reverso QuickPay Retiro Propio</t>
  </si>
  <si>
    <t>RACNO</t>
  </si>
  <si>
    <t>Reverso de Acreditación de Nómina</t>
  </si>
  <si>
    <t>RACRG</t>
  </si>
  <si>
    <t>Reverso de Acreditación de Giros</t>
  </si>
  <si>
    <t>RAEFC</t>
  </si>
  <si>
    <t>Reverso de Avance en Efectivo</t>
  </si>
  <si>
    <t>RAEFE</t>
  </si>
  <si>
    <t>RAEFI</t>
  </si>
  <si>
    <t>RAGUA</t>
  </si>
  <si>
    <t>RECORDATORIO DE PLANILLA DE AGUA</t>
  </si>
  <si>
    <t>RAVAT</t>
  </si>
  <si>
    <t>Reverso Activacion Tiempo Aire</t>
  </si>
  <si>
    <t>RBBMO</t>
  </si>
  <si>
    <t>Retiro Exitoso Beneficiario</t>
  </si>
  <si>
    <t>RBPAY</t>
  </si>
  <si>
    <t>Resultado del pago Beneficiario</t>
  </si>
  <si>
    <t>RCABL</t>
  </si>
  <si>
    <t>RECORDATORIO DE PAGO DE TV CABLE</t>
  </si>
  <si>
    <t>RCBQP</t>
  </si>
  <si>
    <t>RCNBB</t>
  </si>
  <si>
    <t>Retiro de Cajero Beneficiario CNB</t>
  </si>
  <si>
    <t>RCNBO</t>
  </si>
  <si>
    <t>Retiro de Cajero Ordenante CNB</t>
  </si>
  <si>
    <t>RCNRT</t>
  </si>
  <si>
    <t>REVERSO RETIROS</t>
  </si>
  <si>
    <t>RCOL</t>
  </si>
  <si>
    <t>RECORDATORIO DE PAGO DE COLEGIO</t>
  </si>
  <si>
    <t>RCOQP</t>
  </si>
  <si>
    <t>RCPAI</t>
  </si>
  <si>
    <t>Reverso canal de pago activaciones IVR</t>
  </si>
  <si>
    <t>RCTAC</t>
  </si>
  <si>
    <t>Reverso de compra con Tarjeta</t>
  </si>
  <si>
    <t>RCTAD</t>
  </si>
  <si>
    <t>RCTIC</t>
  </si>
  <si>
    <t>REVERSO COMPRAS</t>
  </si>
  <si>
    <t>RCUTC</t>
  </si>
  <si>
    <t>RCUTD</t>
  </si>
  <si>
    <t>RDCRE</t>
  </si>
  <si>
    <t>Notificacion Reverso de Desembolso</t>
  </si>
  <si>
    <t>RDEPC</t>
  </si>
  <si>
    <t>RDPAY</t>
  </si>
  <si>
    <t>Resumen Diario</t>
  </si>
  <si>
    <t>REATI</t>
  </si>
  <si>
    <t>Retiro Tarjeta debito Internacional</t>
  </si>
  <si>
    <t>REATM</t>
  </si>
  <si>
    <t>RETIROS CAJEROS</t>
  </si>
  <si>
    <t>RECTA</t>
  </si>
  <si>
    <t>Reverso Avance Efectivo TC Cuenta</t>
  </si>
  <si>
    <t>RECUQ</t>
  </si>
  <si>
    <t>Reverso Recaudacion ECUAQUIMICA</t>
  </si>
  <si>
    <t>REGQP</t>
  </si>
  <si>
    <t>Registro usuario QuickPay</t>
  </si>
  <si>
    <t>REPTR</t>
  </si>
  <si>
    <t>Transferencias al exterior</t>
  </si>
  <si>
    <t>RETIF</t>
  </si>
  <si>
    <t>RETIR</t>
  </si>
  <si>
    <t>AVISO DE RETIRO MAYOR A UN MONTO</t>
  </si>
  <si>
    <t>RGTCC</t>
  </si>
  <si>
    <t>RJCCA</t>
  </si>
  <si>
    <t>Notificacion Reajuste de Prestamos Correo</t>
  </si>
  <si>
    <t>RJSMS</t>
  </si>
  <si>
    <t>Notificacion Reajuste de Prestamos SMS</t>
  </si>
  <si>
    <t>RLUZ</t>
  </si>
  <si>
    <t>RECORDATORIO DE PLANILLA DE LUZ</t>
  </si>
  <si>
    <t>RNDBK</t>
  </si>
  <si>
    <t>Renovacion deposito a plazo 24online</t>
  </si>
  <si>
    <t>ROBMO</t>
  </si>
  <si>
    <t>Retiro Exitoso Ordenante</t>
  </si>
  <si>
    <t>ROPAY</t>
  </si>
  <si>
    <t>Resultado del pago Ordenante</t>
  </si>
  <si>
    <t>RPAGT</t>
  </si>
  <si>
    <t>RPTAR</t>
  </si>
  <si>
    <t>RECORDATORIO DE PAGO DE TARJETA</t>
  </si>
  <si>
    <t>RTEL</t>
  </si>
  <si>
    <t>RECORDATORIO DE PLANILLA DE TELEFONO</t>
  </si>
  <si>
    <t>RTNJD</t>
  </si>
  <si>
    <t>RVATM</t>
  </si>
  <si>
    <t>REVERSO RETIROS CAJEROS</t>
  </si>
  <si>
    <t>RVBBM</t>
  </si>
  <si>
    <t>Reverso Retiro Beneficiario</t>
  </si>
  <si>
    <t>RVDEP</t>
  </si>
  <si>
    <t>Reverso de Depósito Especial</t>
  </si>
  <si>
    <t>RVOBM</t>
  </si>
  <si>
    <t>Reverso Retiro Ordenante</t>
  </si>
  <si>
    <t>RVT3C</t>
  </si>
  <si>
    <t>REVERSO TRANSFERENCIA A TERCEROS CREDITO</t>
  </si>
  <si>
    <t>RVT3D</t>
  </si>
  <si>
    <t>REVERSO TRANSFERENCIA A TERCEROS DEBITO</t>
  </si>
  <si>
    <t>RVTDB</t>
  </si>
  <si>
    <t>REVERSO TRANSFERENCIA PROPIA DEBITO</t>
  </si>
  <si>
    <t>RVTIC</t>
  </si>
  <si>
    <t>REVERSO TRANSFERENCIA INTERNACIONALES CREDITO</t>
  </si>
  <si>
    <t>RVTID</t>
  </si>
  <si>
    <t>REVERSO TRANSFERENCIA INTERNACIONALES DEBITO</t>
  </si>
  <si>
    <t>RVTOC</t>
  </si>
  <si>
    <t>REVERSO TRANSFERENCIA OTROS BANCOS CREDITO</t>
  </si>
  <si>
    <t>RVTOD</t>
  </si>
  <si>
    <t>REVERSO TRANSFERENCIA OTROS BANCOS DEBITO</t>
  </si>
  <si>
    <t>SALTR</t>
  </si>
  <si>
    <t>SALDO DE TARJETA EN LINEA</t>
  </si>
  <si>
    <t>SMSCB</t>
  </si>
  <si>
    <t>Sms servicio de pagos rolpago-cob, pagoprv-cob, pagtercer-cob</t>
  </si>
  <si>
    <t>SMSCT</t>
  </si>
  <si>
    <t>Sms servicios pagos rolpago-cue_efe, pagoprv-cue, pagtercer-cue</t>
  </si>
  <si>
    <t>SMSEF</t>
  </si>
  <si>
    <t>Sms servicios de pagos  pagoprv-che_pef, pagtercer-efe_pef</t>
  </si>
  <si>
    <t>TCS4F</t>
  </si>
  <si>
    <t>SPI4 TARJETA RESPUESTA FALLIDA</t>
  </si>
  <si>
    <t>TCS4X</t>
  </si>
  <si>
    <t>SPI4 TARJETA DE CREDITO EXITOSO</t>
  </si>
  <si>
    <t>TR3CR</t>
  </si>
  <si>
    <t>TRANSFERENCIA A TERCEROS CREDITO</t>
  </si>
  <si>
    <t>TR3DB</t>
  </si>
  <si>
    <t>TRANSFERENCIA A TERCEROS DEBITO</t>
  </si>
  <si>
    <t>TRCRE</t>
  </si>
  <si>
    <t>TRANSFERENCIA PROPIA CREDITO</t>
  </si>
  <si>
    <t>TRCRF</t>
  </si>
  <si>
    <t>TRANSFERENCIA SPI RECIBIDA  FALLIDA</t>
  </si>
  <si>
    <t>TRCRX</t>
  </si>
  <si>
    <t>TRANSFERENCIA SPI RECIBIDA EXITOSA</t>
  </si>
  <si>
    <t>TRDEB</t>
  </si>
  <si>
    <t>TRANSFERENCIA PROPIA DEBITO</t>
  </si>
  <si>
    <t>TRICR</t>
  </si>
  <si>
    <t>TRANSFERENCIA INTERNACIONALES CREDITO</t>
  </si>
  <si>
    <t>TRIDB</t>
  </si>
  <si>
    <t>TRANSFERENCIA INTERNACIONALES DEBITO</t>
  </si>
  <si>
    <t>TROCR</t>
  </si>
  <si>
    <t>TRANSFERENCIA OTROS BANCOS CREDITO</t>
  </si>
  <si>
    <t>TRODB</t>
  </si>
  <si>
    <t>TSPRO</t>
  </si>
  <si>
    <t>Ordenes Pendientes por Procesamiento</t>
  </si>
  <si>
    <t>TSTRA</t>
  </si>
  <si>
    <t>Ordenes pendientes de aprobación / transmisión</t>
  </si>
  <si>
    <t>USEPW</t>
  </si>
  <si>
    <t>Servicio</t>
  </si>
  <si>
    <t>Descrición</t>
  </si>
  <si>
    <t>Estado</t>
  </si>
  <si>
    <t>SMS</t>
  </si>
  <si>
    <t>MAIL</t>
  </si>
  <si>
    <t>SUSCRITAS</t>
  </si>
  <si>
    <t>Trama</t>
  </si>
  <si>
    <t>DBFilter</t>
  </si>
  <si>
    <t>WS</t>
  </si>
  <si>
    <t>FileReader</t>
  </si>
  <si>
    <t>PNS</t>
  </si>
  <si>
    <t>ADAPTADOR IN</t>
  </si>
  <si>
    <t>CANAL OUT</t>
  </si>
  <si>
    <t>Mensaje Mail</t>
  </si>
  <si>
    <t>Mensaje SMS</t>
  </si>
  <si>
    <t>Mensaje PNS</t>
  </si>
  <si>
    <t>PLANTILLAS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</si>
</sst>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name val="Calibri"/>
      <family val="2"/>
    </font>
    <font>
      <b/>
      <sz val="10"/>
      <color rgb="FFFFFFFF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Font="1"/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center"/>
    </xf>
    <xf numFmtId="49" fontId="5" fillId="0" borderId="2" xfId="0" applyNumberFormat="1" applyFont="1" applyFill="1" applyBorder="1"/>
    <xf numFmtId="0" fontId="0" fillId="0" borderId="2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7" fillId="4" borderId="2" xfId="0" applyNumberFormat="1" applyFont="1" applyFill="1" applyBorder="1"/>
    <xf numFmtId="0" fontId="8" fillId="5" borderId="2" xfId="0" applyFont="1" applyFill="1" applyBorder="1"/>
    <xf numFmtId="0" fontId="1" fillId="5" borderId="2" xfId="0" applyFont="1" applyFill="1" applyBorder="1"/>
    <xf numFmtId="0" fontId="0" fillId="0" borderId="0" xfId="0" applyNumberFormat="1" applyBorder="1"/>
    <xf numFmtId="49" fontId="3" fillId="3" borderId="2" xfId="0" applyNumberFormat="1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8" fillId="5" borderId="2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/>
    </xf>
    <xf numFmtId="0" fontId="8" fillId="5" borderId="2" xfId="0" applyNumberFormat="1" applyFont="1" applyFill="1" applyBorder="1"/>
    <xf numFmtId="0" fontId="1" fillId="5" borderId="2" xfId="0" applyFont="1" applyFill="1" applyBorder="1" applyAlignment="1">
      <alignment horizontal="left"/>
    </xf>
    <xf numFmtId="0" fontId="1" fillId="5" borderId="2" xfId="0" applyNumberFormat="1" applyFont="1" applyFill="1" applyBorder="1"/>
    <xf numFmtId="0" fontId="3" fillId="3" borderId="0" xfId="0" applyFont="1" applyFill="1" applyBorder="1" applyAlignment="1">
      <alignment horizontal="center" wrapText="1"/>
    </xf>
    <xf numFmtId="0" fontId="9" fillId="0" borderId="2" xfId="0" applyFont="1" applyFill="1" applyBorder="1"/>
    <xf numFmtId="0" fontId="9" fillId="0" borderId="0" xfId="0" applyFont="1" applyFill="1"/>
    <xf numFmtId="0" fontId="7" fillId="0" borderId="2" xfId="0" applyFont="1" applyFill="1" applyBorder="1"/>
    <xf numFmtId="0" fontId="3" fillId="3" borderId="3" xfId="0" applyFont="1" applyFill="1" applyBorder="1" applyAlignment="1">
      <alignment horizontal="center" wrapText="1"/>
    </xf>
    <xf numFmtId="0" fontId="0" fillId="0" borderId="2" xfId="0" applyFill="1" applyBorder="1"/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ont="1" applyFill="1" applyBorder="1"/>
    <xf numFmtId="0" fontId="4" fillId="0" borderId="2" xfId="0" applyFont="1" applyFill="1" applyBorder="1"/>
    <xf numFmtId="0" fontId="0" fillId="0" borderId="2" xfId="0" applyFill="1" applyBorder="1" applyAlignment="1">
      <alignment horizontal="center" vertical="center"/>
    </xf>
    <xf numFmtId="49" fontId="0" fillId="0" borderId="2" xfId="0" applyNumberFormat="1" applyFill="1" applyBorder="1"/>
    <xf numFmtId="0" fontId="4" fillId="0" borderId="2" xfId="0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6" borderId="2" xfId="0" applyFill="1" applyBorder="1"/>
    <xf numFmtId="0" fontId="0" fillId="0" borderId="6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4" xfId="0" applyNumberFormat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Border="1" applyAlignment="1">
      <alignment horizontal="left"/>
    </xf>
    <xf numFmtId="0" fontId="1" fillId="5" borderId="7" xfId="0" applyNumberFormat="1" applyFont="1" applyFill="1" applyBorder="1"/>
    <xf numFmtId="0" fontId="1" fillId="5" borderId="8" xfId="0" applyNumberFormat="1" applyFont="1" applyFill="1" applyBorder="1"/>
    <xf numFmtId="0" fontId="1" fillId="5" borderId="9" xfId="0" applyNumberFormat="1" applyFont="1" applyFill="1" applyBorder="1"/>
    <xf numFmtId="0" fontId="1" fillId="5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0" xfId="0" applyFont="1" applyFill="1" applyAlignment="1">
      <alignment horizontal="center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70">
    <dxf>
      <numFmt numFmtId="0" formatCode="General"/>
    </dxf>
    <dxf>
      <font>
        <color theme="0"/>
      </font>
      <fill>
        <patternFill patternType="solid">
          <fgColor indexed="64"/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rgb="FF0070C0"/>
        </patternFill>
      </fill>
    </dxf>
    <dxf>
      <fill>
        <patternFill patternType="solid"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rlando Vélez Alava" refreshedDate="43689.730680208333" createdVersion="6" refreshedVersion="6" minRefreshableVersion="3" recordCount="390">
  <cacheSource type="worksheet">
    <worksheetSource ref="A3:I393" sheet="Detalle de Notificaciones"/>
  </cacheSource>
  <cacheFields count="9">
    <cacheField name="Lider Aplicativo" numFmtId="0">
      <sharedItems containsBlank="1" count="11">
        <s v="Diana Moreira"/>
        <s v="Talia Rugel"/>
        <s v="Renzo Seminario"/>
        <s v="Darío Barco"/>
        <s v="Orlando Velez"/>
        <s v="Ivan Zanga"/>
        <s v="José Bustillos"/>
        <s v="Patricio Lopez"/>
        <m/>
        <s v="Julio Caicedo"/>
        <s v="Héctor Pintag" u="1"/>
      </sharedItems>
    </cacheField>
    <cacheField name="Aplicación" numFmtId="0">
      <sharedItems containsBlank="1" count="33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m/>
        <s v="Comext - Mail Files"/>
        <s v="Comext"/>
        <s v="Contabilidad - Mail Files"/>
        <s v="CRE"/>
        <s v="Crédito - Mail Files"/>
        <s v="Cuentas"/>
        <s v="Cyberbank"/>
        <s v="Factoring - Mail Files"/>
        <s v="Factoring 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/>
    </cacheField>
    <cacheField name="No Envía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rlando Vélez Alava" refreshedDate="43689.730861574077" createdVersion="6" refreshedVersion="6" minRefreshableVersion="3" recordCount="390">
  <cacheSource type="worksheet">
    <worksheetSource ref="B3:H393" sheet="Detalle de Notificaciones"/>
  </cacheSource>
  <cacheFields count="7">
    <cacheField name="Aplicación" numFmtId="0">
      <sharedItems containsBlank="1" count="34">
        <s v="24Fono"/>
        <s v="ATC - Mail Files"/>
        <s v="ATM"/>
        <s v="ATM-BANKING"/>
        <s v="ATX-Recaudacion Debito CTA"/>
        <s v="Banca Móvil 2.0"/>
        <s v="BATCH"/>
        <s v="BPD"/>
        <s v="BPM"/>
        <s v="BTC"/>
        <s v="Cartera"/>
        <s v="CHATBOT"/>
        <s v="CNB"/>
        <s v="COBRANZAS"/>
        <m/>
        <s v="Comext - Mail Files"/>
        <s v="Comext"/>
        <s v="Contabilidad - Mail Files"/>
        <s v="CRE"/>
        <s v="Crédito - Mail Files"/>
        <s v="Cuentas"/>
        <s v="Cyberbank"/>
        <s v="Factoring - Mail Files"/>
        <s v="Factoring "/>
        <s v="Garantías - Mail Files"/>
        <s v="IBK"/>
        <s v="Leasing - Mail Files"/>
        <s v="MIS"/>
        <s v="SAT"/>
        <s v="Seguros - Mail Files"/>
        <s v="Trámites_x000a_CDO"/>
        <s v="Trámites_x000a_Winsock"/>
        <s v="WAP"/>
        <s v="CHB" u="1"/>
      </sharedItems>
    </cacheField>
    <cacheField name="Transacción" numFmtId="0">
      <sharedItems/>
    </cacheField>
    <cacheField name="Envía Canal" numFmtId="0">
      <sharedItems containsBlank="1"/>
    </cacheField>
    <cacheField name="Envía Avisos24" numFmtId="0">
      <sharedItems containsBlank="1"/>
    </cacheField>
    <cacheField name="Envio Centralizado" numFmtId="0">
      <sharedItems containsBlank="1"/>
    </cacheField>
    <cacheField name="Incluye Adjunto" numFmtId="0">
      <sharedItems containsBlank="1"/>
    </cacheField>
    <cacheField name="Duplicado" numFmtId="0">
      <sharedItems containsBlank="1" containsMixedTypes="1" containsNumber="1" containsInteger="1" minValue="1" maxValue="1" count="3">
        <m/>
        <s v="SI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0">
  <r>
    <x v="0"/>
    <x v="0"/>
    <s v="Ingreso de Usuario  - Exitoso"/>
    <m/>
    <s v="SI"/>
    <m/>
    <m/>
    <m/>
    <x v="0"/>
  </r>
  <r>
    <x v="0"/>
    <x v="0"/>
    <s v="Ingreso de Usuario - Fallido"/>
    <m/>
    <s v="SI"/>
    <m/>
    <m/>
    <m/>
    <x v="0"/>
  </r>
  <r>
    <x v="0"/>
    <x v="0"/>
    <s v="Cambio de Clave"/>
    <s v="SI"/>
    <m/>
    <m/>
    <s v="SI"/>
    <m/>
    <x v="0"/>
  </r>
  <r>
    <x v="0"/>
    <x v="0"/>
    <s v="Bloqueo Definitivo de Tarjeta Débito"/>
    <s v="SI"/>
    <m/>
    <m/>
    <s v="SI"/>
    <m/>
    <x v="0"/>
  </r>
  <r>
    <x v="0"/>
    <x v="0"/>
    <s v="Bloqueo Definitivo de Cuenta Ahorros"/>
    <s v="SI"/>
    <m/>
    <m/>
    <s v="SI"/>
    <m/>
    <x v="0"/>
  </r>
  <r>
    <x v="0"/>
    <x v="0"/>
    <s v="Bloqueo Temporal Dispositivo Seguridad"/>
    <s v="SI"/>
    <m/>
    <m/>
    <s v="SI"/>
    <m/>
    <x v="0"/>
  </r>
  <r>
    <x v="0"/>
    <x v="0"/>
    <s v="Bloqueo Temporal Exitoso de Dispositivo Seguridad"/>
    <m/>
    <s v="SI"/>
    <m/>
    <m/>
    <m/>
    <x v="0"/>
  </r>
  <r>
    <x v="0"/>
    <x v="0"/>
    <s v="Bloqueo Temporal Fallido de Dispositivo Seguridad"/>
    <m/>
    <s v="SI"/>
    <m/>
    <m/>
    <m/>
    <x v="0"/>
  </r>
  <r>
    <x v="0"/>
    <x v="0"/>
    <s v="Bloqueo Temporal de Tarjeta Débito para opción 3"/>
    <s v="SI"/>
    <m/>
    <m/>
    <s v="SI"/>
    <m/>
    <x v="0"/>
  </r>
  <r>
    <x v="0"/>
    <x v="0"/>
    <s v="Generación Clave Tarjeta Crédito"/>
    <s v="SI"/>
    <m/>
    <m/>
    <s v="SI"/>
    <m/>
    <x v="0"/>
  </r>
  <r>
    <x v="0"/>
    <x v="0"/>
    <s v="Generación Clave Tarjeta Crédito Exitoso"/>
    <m/>
    <s v="SI"/>
    <m/>
    <m/>
    <m/>
    <x v="0"/>
  </r>
  <r>
    <x v="0"/>
    <x v="0"/>
    <s v="Generación Clave Tarjeta Crédito Fallido"/>
    <m/>
    <s v="SI"/>
    <m/>
    <m/>
    <m/>
    <x v="0"/>
  </r>
  <r>
    <x v="0"/>
    <x v="0"/>
    <s v="Generación Clave Tarjeta Crédito Bloqueo Acceso Canal"/>
    <m/>
    <s v="SI"/>
    <m/>
    <m/>
    <m/>
    <x v="0"/>
  </r>
  <r>
    <x v="0"/>
    <x v="0"/>
    <s v="Desbloqueo de Dispositivo "/>
    <s v="SI"/>
    <m/>
    <m/>
    <s v="SI"/>
    <m/>
    <x v="0"/>
  </r>
  <r>
    <x v="0"/>
    <x v="0"/>
    <s v="Desbloqueo de Dispositivo Exitoso"/>
    <m/>
    <s v="SI"/>
    <m/>
    <m/>
    <m/>
    <x v="0"/>
  </r>
  <r>
    <x v="0"/>
    <x v="0"/>
    <s v="Desbloqueo de Dispositivo Fallido"/>
    <m/>
    <s v="SI"/>
    <m/>
    <m/>
    <m/>
    <x v="0"/>
  </r>
  <r>
    <x v="0"/>
    <x v="0"/>
    <s v="Desbloqueo de Dispositivo Bloqueo Acceso Canal"/>
    <m/>
    <s v="SI"/>
    <m/>
    <m/>
    <m/>
    <x v="0"/>
  </r>
  <r>
    <x v="0"/>
    <x v="0"/>
    <s v="Matriculación de Cuentas Exitoso"/>
    <m/>
    <s v="SI"/>
    <m/>
    <m/>
    <m/>
    <x v="0"/>
  </r>
  <r>
    <x v="0"/>
    <x v="0"/>
    <s v="Matriculación de Cuentas Fallido"/>
    <m/>
    <s v="SI"/>
    <m/>
    <m/>
    <m/>
    <x v="0"/>
  </r>
  <r>
    <x v="0"/>
    <x v="0"/>
    <s v="Matriculación de Cuentas Bloqueo Acceso Canal"/>
    <m/>
    <s v="SI"/>
    <m/>
    <m/>
    <m/>
    <x v="0"/>
  </r>
  <r>
    <x v="0"/>
    <x v="0"/>
    <s v="Bloqueo temporal de tarjeta de débito para opción 2"/>
    <m/>
    <s v="SI"/>
    <m/>
    <m/>
    <m/>
    <x v="0"/>
  </r>
  <r>
    <x v="1"/>
    <x v="1"/>
    <s v="DESBLOQUEO FRANQUICIADO BANCO BOLIVARIANO "/>
    <s v="SI"/>
    <m/>
    <m/>
    <s v="SI"/>
    <m/>
    <x v="0"/>
  </r>
  <r>
    <x v="1"/>
    <x v="1"/>
    <s v="Cartera en Financiamiento "/>
    <s v="SI"/>
    <m/>
    <m/>
    <s v="SI"/>
    <m/>
    <x v="0"/>
  </r>
  <r>
    <x v="1"/>
    <x v="1"/>
    <s v="DESBLOQUEO FRANQUICIADO BANCO BOLIVARIANO "/>
    <s v="SI"/>
    <m/>
    <m/>
    <s v="SI"/>
    <m/>
    <x v="0"/>
  </r>
  <r>
    <x v="1"/>
    <x v="1"/>
    <s v="Aplicacion de Fianza "/>
    <s v="SI"/>
    <m/>
    <m/>
    <s v="SI"/>
    <m/>
    <x v="0"/>
  </r>
  <r>
    <x v="1"/>
    <x v="1"/>
    <s v="Anexos Transaccionales "/>
    <s v="SI"/>
    <m/>
    <m/>
    <s v="SI"/>
    <m/>
    <x v="0"/>
  </r>
  <r>
    <x v="1"/>
    <x v="1"/>
    <s v="Archivo de Pendientes de Conciliar "/>
    <s v="SI"/>
    <m/>
    <m/>
    <s v="SI"/>
    <m/>
    <x v="0"/>
  </r>
  <r>
    <x v="1"/>
    <x v="1"/>
    <s v="Reporte Tarjetahabientes "/>
    <s v="SI"/>
    <m/>
    <m/>
    <s v="SI"/>
    <m/>
    <x v="0"/>
  </r>
  <r>
    <x v="1"/>
    <x v="1"/>
    <s v="Cartera Vencida "/>
    <s v="SI"/>
    <m/>
    <m/>
    <s v="SI"/>
    <m/>
    <x v="0"/>
  </r>
  <r>
    <x v="1"/>
    <x v="1"/>
    <s v="Reporte de Cartera Vencida por Regional "/>
    <s v="SI"/>
    <m/>
    <m/>
    <s v="SI"/>
    <m/>
    <x v="0"/>
  </r>
  <r>
    <x v="1"/>
    <x v="1"/>
    <s v="Debito por compras Banco Bolivariano "/>
    <s v="SI"/>
    <m/>
    <m/>
    <s v="SI"/>
    <m/>
    <x v="0"/>
  </r>
  <r>
    <x v="1"/>
    <x v="1"/>
    <s v="TARJETAS QUE INGRESAN A RENOVACION POR EXPIRACION "/>
    <s v="SI"/>
    <m/>
    <m/>
    <s v="SI"/>
    <m/>
    <x v="0"/>
  </r>
  <r>
    <x v="2"/>
    <x v="2"/>
    <s v="Depósitos recibidos"/>
    <m/>
    <s v="SI"/>
    <m/>
    <m/>
    <m/>
    <x v="0"/>
  </r>
  <r>
    <x v="2"/>
    <x v="2"/>
    <s v="Devolucion de Cheque"/>
    <m/>
    <s v="SI"/>
    <m/>
    <m/>
    <m/>
    <x v="0"/>
  </r>
  <r>
    <x v="2"/>
    <x v="2"/>
    <s v="Actualizacion de cupos de tarjeta de debito"/>
    <m/>
    <s v="SI"/>
    <m/>
    <m/>
    <m/>
    <x v="0"/>
  </r>
  <r>
    <x v="2"/>
    <x v="2"/>
    <s v="Reverso de Recepción de depósito"/>
    <m/>
    <s v="SI"/>
    <m/>
    <m/>
    <m/>
    <x v="0"/>
  </r>
  <r>
    <x v="2"/>
    <x v="2"/>
    <s v="ActivacionTiempoAire"/>
    <m/>
    <s v="SI"/>
    <m/>
    <m/>
    <m/>
    <x v="0"/>
  </r>
  <r>
    <x v="2"/>
    <x v="2"/>
    <s v="ReversoActivacionTiempoAire"/>
    <m/>
    <s v="SI"/>
    <m/>
    <m/>
    <m/>
    <x v="0"/>
  </r>
  <r>
    <x v="2"/>
    <x v="2"/>
    <s v="Retiros mayores a"/>
    <m/>
    <s v="SI"/>
    <m/>
    <m/>
    <m/>
    <x v="0"/>
  </r>
  <r>
    <x v="2"/>
    <x v="2"/>
    <s v="Compra con Tarjeta"/>
    <m/>
    <s v="SI"/>
    <m/>
    <m/>
    <m/>
    <x v="0"/>
  </r>
  <r>
    <x v="2"/>
    <x v="2"/>
    <s v="Acceso a los medios24"/>
    <m/>
    <s v="SI"/>
    <m/>
    <m/>
    <m/>
    <x v="0"/>
  </r>
  <r>
    <x v="2"/>
    <x v="2"/>
    <s v="Intento Fallido"/>
    <m/>
    <s v="SI"/>
    <m/>
    <m/>
    <m/>
    <x v="0"/>
  </r>
  <r>
    <x v="2"/>
    <x v="2"/>
    <s v="BLOQUEO TARJETA DE DEBIT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Compra con Tarjeta"/>
    <m/>
    <s v="SI"/>
    <m/>
    <m/>
    <m/>
    <x v="0"/>
  </r>
  <r>
    <x v="2"/>
    <x v="2"/>
    <s v="RETIRO INTENTO FALLIDO"/>
    <m/>
    <s v="SI"/>
    <m/>
    <m/>
    <m/>
    <x v="0"/>
  </r>
  <r>
    <x v="2"/>
    <x v="2"/>
    <s v="BLOQUEO MASIVO DE TARJETAS POR ID"/>
    <m/>
    <s v="SI"/>
    <m/>
    <m/>
    <m/>
    <x v="0"/>
  </r>
  <r>
    <x v="2"/>
    <x v="2"/>
    <s v="Retiro con Tarjeta de Debito Internacional"/>
    <m/>
    <s v="SI"/>
    <m/>
    <m/>
    <m/>
    <x v="0"/>
  </r>
  <r>
    <x v="2"/>
    <x v="2"/>
    <s v="Retiro de Cajero Ordenante"/>
    <m/>
    <s v="SI"/>
    <m/>
    <m/>
    <m/>
    <x v="0"/>
  </r>
  <r>
    <x v="2"/>
    <x v="2"/>
    <s v="Retiro de Cajero Beneficiario"/>
    <m/>
    <s v="SI"/>
    <m/>
    <m/>
    <m/>
    <x v="0"/>
  </r>
  <r>
    <x v="2"/>
    <x v="2"/>
    <s v="Compra con Tarjeta de Debito Internacional"/>
    <m/>
    <s v="SI"/>
    <m/>
    <m/>
    <m/>
    <x v="0"/>
  </r>
  <r>
    <x v="2"/>
    <x v="2"/>
    <s v="Pago de  Tarjetas de  Credito"/>
    <m/>
    <s v="SI"/>
    <m/>
    <m/>
    <m/>
    <x v="0"/>
  </r>
  <r>
    <x v="2"/>
    <x v="2"/>
    <s v="TRANSFERENCIA OTROS BANCOS DEBITO"/>
    <m/>
    <s v="SI"/>
    <m/>
    <m/>
    <m/>
    <x v="0"/>
  </r>
  <r>
    <x v="2"/>
    <x v="2"/>
    <s v="Pago Servicios Basicos"/>
    <m/>
    <s v="SI"/>
    <m/>
    <m/>
    <m/>
    <x v="0"/>
  </r>
  <r>
    <x v="2"/>
    <x v="2"/>
    <s v="Retiro QuickPay Propio"/>
    <m/>
    <s v="SI"/>
    <m/>
    <m/>
    <m/>
    <x v="0"/>
  </r>
  <r>
    <x v="2"/>
    <x v="3"/>
    <s v="CAMBIO DE CONTRASEÑA"/>
    <m/>
    <s v="SI"/>
    <m/>
    <m/>
    <m/>
    <x v="0"/>
  </r>
  <r>
    <x v="2"/>
    <x v="3"/>
    <s v="CREADO SU CONTRASEÑA"/>
    <m/>
    <s v="SI"/>
    <m/>
    <m/>
    <m/>
    <x v="0"/>
  </r>
  <r>
    <x v="2"/>
    <x v="3"/>
    <s v="ASIGNA CLAVE/DISPOSITIVO SAT"/>
    <m/>
    <s v="SI"/>
    <m/>
    <m/>
    <m/>
    <x v="0"/>
  </r>
  <r>
    <x v="2"/>
    <x v="3"/>
    <s v="BLOQUEO MASIVO DE TARJETAS POR ID"/>
    <m/>
    <s v="SI"/>
    <m/>
    <m/>
    <m/>
    <x v="0"/>
  </r>
  <r>
    <x v="3"/>
    <x v="4"/>
    <s v="Pago servicios basicos(AGUA ,LUZ , TELEFONO)"/>
    <m/>
    <s v="SI"/>
    <m/>
    <m/>
    <m/>
    <x v="0"/>
  </r>
  <r>
    <x v="3"/>
    <x v="4"/>
    <s v="Pago de Tarjeta propia"/>
    <m/>
    <s v="SI"/>
    <m/>
    <m/>
    <m/>
    <x v="0"/>
  </r>
  <r>
    <x v="3"/>
    <x v="4"/>
    <s v="Recargas Claro"/>
    <m/>
    <s v="SI"/>
    <m/>
    <m/>
    <m/>
    <x v="0"/>
  </r>
  <r>
    <x v="2"/>
    <x v="5"/>
    <s v="Ingreso de Usuario  - Exitoso"/>
    <m/>
    <s v="SI"/>
    <m/>
    <m/>
    <m/>
    <x v="0"/>
  </r>
  <r>
    <x v="2"/>
    <x v="5"/>
    <s v="Ingreso de Usuario - Fallido"/>
    <m/>
    <s v="SI"/>
    <m/>
    <m/>
    <m/>
    <x v="0"/>
  </r>
  <r>
    <x v="2"/>
    <x v="5"/>
    <s v="Registro de Equipo"/>
    <m/>
    <s v="SI"/>
    <m/>
    <m/>
    <m/>
    <x v="0"/>
  </r>
  <r>
    <x v="2"/>
    <x v="5"/>
    <s v="Acceso Internacional"/>
    <m/>
    <s v="SI"/>
    <m/>
    <m/>
    <m/>
    <x v="0"/>
  </r>
  <r>
    <x v="2"/>
    <x v="5"/>
    <s v="Clave Temporal Incorrecta (OTP Invalido)"/>
    <m/>
    <m/>
    <s v="SI"/>
    <m/>
    <m/>
    <x v="0"/>
  </r>
  <r>
    <x v="2"/>
    <x v="5"/>
    <s v="Matriculacion de Cuentas"/>
    <m/>
    <s v="SI"/>
    <m/>
    <m/>
    <m/>
    <x v="0"/>
  </r>
  <r>
    <x v="2"/>
    <x v="5"/>
    <s v="Matriculacion de Tarjetas Locales"/>
    <m/>
    <s v="SI"/>
    <m/>
    <m/>
    <m/>
    <x v="0"/>
  </r>
  <r>
    <x v="2"/>
    <x v="5"/>
    <s v="Eliminacion de Matriculacion Cuentas"/>
    <m/>
    <s v="SI"/>
    <m/>
    <m/>
    <m/>
    <x v="0"/>
  </r>
  <r>
    <x v="2"/>
    <x v="5"/>
    <s v="Eliminacion de Matriculacion Tarjetas"/>
    <m/>
    <s v="SI"/>
    <m/>
    <m/>
    <m/>
    <x v="0"/>
  </r>
  <r>
    <x v="2"/>
    <x v="5"/>
    <s v="Transferencias entre Cuentas Propias y Tercero BB"/>
    <m/>
    <m/>
    <s v="SI"/>
    <m/>
    <m/>
    <x v="0"/>
  </r>
  <r>
    <x v="2"/>
    <x v="5"/>
    <s v="Transferencias Interbancarias (SPI)"/>
    <m/>
    <m/>
    <s v="SI"/>
    <m/>
    <m/>
    <x v="0"/>
  </r>
  <r>
    <x v="2"/>
    <x v="5"/>
    <s v="Transferencias Interbancarias (Pago Directo)"/>
    <m/>
    <m/>
    <s v="SI"/>
    <m/>
    <m/>
    <x v="0"/>
  </r>
  <r>
    <x v="2"/>
    <x v="5"/>
    <s v="Pago de Tarjeta propia"/>
    <m/>
    <m/>
    <s v="SI"/>
    <m/>
    <m/>
    <x v="0"/>
  </r>
  <r>
    <x v="2"/>
    <x v="5"/>
    <s v="Pago de Tarjeta de Terceros Bankard"/>
    <m/>
    <m/>
    <m/>
    <m/>
    <m/>
    <x v="1"/>
  </r>
  <r>
    <x v="2"/>
    <x v="5"/>
    <s v="Pago de Tarjeta Interbancaria (SPI)"/>
    <m/>
    <m/>
    <m/>
    <m/>
    <m/>
    <x v="1"/>
  </r>
  <r>
    <x v="2"/>
    <x v="5"/>
    <s v="Pago de Tarjeta Interbancaria (Pago Directo)"/>
    <m/>
    <m/>
    <m/>
    <m/>
    <m/>
    <x v="0"/>
  </r>
  <r>
    <x v="2"/>
    <x v="5"/>
    <s v="Pago servicios basicos(AGUA ,LUZ , TELEFONO)"/>
    <m/>
    <m/>
    <s v="SI"/>
    <m/>
    <m/>
    <x v="0"/>
  </r>
  <r>
    <x v="4"/>
    <x v="6"/>
    <s v="DESACTIVACION NOTIFICACIONES AVISOS24"/>
    <m/>
    <s v="SI"/>
    <m/>
    <m/>
    <m/>
    <x v="0"/>
  </r>
  <r>
    <x v="4"/>
    <x v="6"/>
    <s v="ACTIVACION NOTIFICACIONES AVISOS24"/>
    <m/>
    <s v="SI"/>
    <m/>
    <m/>
    <m/>
    <x v="0"/>
  </r>
  <r>
    <x v="3"/>
    <x v="6"/>
    <s v="Conciliacion CLARO"/>
    <m/>
    <s v="SI"/>
    <m/>
    <m/>
    <m/>
    <x v="0"/>
  </r>
  <r>
    <x v="3"/>
    <x v="6"/>
    <s v="Conciliacion CNT"/>
    <m/>
    <s v="SI"/>
    <m/>
    <m/>
    <m/>
    <x v="0"/>
  </r>
  <r>
    <x v="5"/>
    <x v="7"/>
    <s v="Pago de  Tarjetas de  Credito"/>
    <s v="NO"/>
    <s v="SI"/>
    <m/>
    <s v="NO"/>
    <m/>
    <x v="0"/>
  </r>
  <r>
    <x v="5"/>
    <x v="7"/>
    <s v="Reverso Pago de Tarjetas de Credito"/>
    <s v="NO"/>
    <s v="SI"/>
    <m/>
    <s v="NO"/>
    <m/>
    <x v="0"/>
  </r>
  <r>
    <x v="6"/>
    <x v="8"/>
    <s v="Ingreso de retencion judicial"/>
    <m/>
    <s v="SI"/>
    <m/>
    <m/>
    <m/>
    <x v="0"/>
  </r>
  <r>
    <x v="6"/>
    <x v="8"/>
    <s v="Bloqueo de cuenta retencion judicial"/>
    <m/>
    <s v="SI"/>
    <m/>
    <m/>
    <m/>
    <x v="0"/>
  </r>
  <r>
    <x v="4"/>
    <x v="9"/>
    <s v="Estado de cuenta digital tarjeta credito"/>
    <m/>
    <s v="SI"/>
    <m/>
    <m/>
    <m/>
    <x v="0"/>
  </r>
  <r>
    <x v="4"/>
    <x v="9"/>
    <s v="ESTADO DE CUENTA DIGITAL"/>
    <m/>
    <s v="SI"/>
    <m/>
    <m/>
    <m/>
    <x v="0"/>
  </r>
  <r>
    <x v="4"/>
    <x v="9"/>
    <s v="Operaciones de Cartera"/>
    <m/>
    <s v="SI"/>
    <m/>
    <m/>
    <m/>
    <x v="0"/>
  </r>
  <r>
    <x v="4"/>
    <x v="9"/>
    <s v="DESCARGA DOCUMENTOS OPERATIVOS"/>
    <m/>
    <s v="SI"/>
    <m/>
    <m/>
    <m/>
    <x v="0"/>
  </r>
  <r>
    <x v="4"/>
    <x v="9"/>
    <s v="Pago de  Tarjetas de  Credito"/>
    <m/>
    <s v="SI"/>
    <m/>
    <m/>
    <m/>
    <x v="0"/>
  </r>
  <r>
    <x v="1"/>
    <x v="10"/>
    <s v="SMS Preventivo de Cartera por Vencer"/>
    <s v="SI"/>
    <s v="SI"/>
    <m/>
    <m/>
    <s v="SI"/>
    <x v="0"/>
  </r>
  <r>
    <x v="1"/>
    <x v="10"/>
    <s v="Reporte de Errores A06 - Cartera "/>
    <s v="SI"/>
    <m/>
    <m/>
    <s v="SI"/>
    <m/>
    <x v="0"/>
  </r>
  <r>
    <x v="1"/>
    <x v="10"/>
    <s v="Reporte de Errores en Cartera Previa Digitalizacion en VDM"/>
    <s v="SI"/>
    <m/>
    <m/>
    <s v="SI"/>
    <m/>
    <x v="0"/>
  </r>
  <r>
    <x v="1"/>
    <x v="10"/>
    <s v="REPORTE DE ELIMINACION DE SEGURO PLURIANUAL "/>
    <s v="SI"/>
    <m/>
    <m/>
    <s v="SI"/>
    <m/>
    <x v="0"/>
  </r>
  <r>
    <x v="1"/>
    <x v="10"/>
    <s v="Archivos A07 y A08 "/>
    <s v="SI"/>
    <m/>
    <m/>
    <s v="SI"/>
    <m/>
    <x v="0"/>
  </r>
  <r>
    <x v="1"/>
    <x v="10"/>
    <s v="OPERACIONES CASTIGADAS "/>
    <s v="SI"/>
    <m/>
    <m/>
    <s v="SI"/>
    <m/>
    <x v="0"/>
  </r>
  <r>
    <x v="1"/>
    <x v="10"/>
    <s v="Operaciones CCA No procesadas "/>
    <s v="SI"/>
    <m/>
    <m/>
    <s v="SI"/>
    <m/>
    <x v="0"/>
  </r>
  <r>
    <x v="1"/>
    <x v="10"/>
    <s v="Cuenta sobregirada - Credirol "/>
    <s v="SI"/>
    <m/>
    <m/>
    <s v="SI"/>
    <m/>
    <x v="0"/>
  </r>
  <r>
    <x v="1"/>
    <x v="10"/>
    <s v="Pagos Realizados Empresa "/>
    <s v="SI"/>
    <m/>
    <m/>
    <s v="SI"/>
    <m/>
    <x v="0"/>
  </r>
  <r>
    <x v="1"/>
    <x v="10"/>
    <s v="LIQUIDACION DE OPERACIONES EMPRESA "/>
    <s v="SI"/>
    <m/>
    <m/>
    <s v="SI"/>
    <m/>
    <x v="0"/>
  </r>
  <r>
    <x v="1"/>
    <x v="10"/>
    <s v="Reporte de Castigados "/>
    <s v="SI"/>
    <m/>
    <m/>
    <s v="SI"/>
    <m/>
    <x v="0"/>
  </r>
  <r>
    <x v="1"/>
    <x v="10"/>
    <s v="Operaciones con rubros de Cesantia "/>
    <s v="SI"/>
    <m/>
    <m/>
    <s v="SI"/>
    <m/>
    <x v="0"/>
  </r>
  <r>
    <x v="1"/>
    <x v="10"/>
    <s v="TASAS PERSONALIZADAS EXCEDIDAS DE LAS MÁXIMAS "/>
    <s v="SI"/>
    <m/>
    <m/>
    <s v="SI"/>
    <m/>
    <x v="0"/>
  </r>
  <r>
    <x v="1"/>
    <x v="10"/>
    <s v="REPORTE GCOA "/>
    <s v="SI"/>
    <m/>
    <m/>
    <s v="SI"/>
    <m/>
    <x v="0"/>
  </r>
  <r>
    <x v="1"/>
    <x v="10"/>
    <s v="Reporte de Titularización CTH - Reporte de Cartera Vencida "/>
    <s v="SI"/>
    <m/>
    <m/>
    <s v="SI"/>
    <m/>
    <x v="0"/>
  </r>
  <r>
    <x v="1"/>
    <x v="10"/>
    <s v="Garantías que respaldan a más de una operación "/>
    <s v="SI"/>
    <m/>
    <m/>
    <s v="SI"/>
    <m/>
    <x v="0"/>
  </r>
  <r>
    <x v="1"/>
    <x v="10"/>
    <s v="Reporte de Titularización CTH - Reporte Acrual de Cartera "/>
    <s v="SI"/>
    <m/>
    <m/>
    <s v="SI"/>
    <m/>
    <x v="0"/>
  </r>
  <r>
    <x v="1"/>
    <x v="10"/>
    <s v="Titularizaciones/Recompras No procesadas "/>
    <s v="SI"/>
    <m/>
    <m/>
    <s v="SI"/>
    <m/>
    <x v="0"/>
  </r>
  <r>
    <x v="1"/>
    <x v="10"/>
    <s v="VALIDADOR ROTEF "/>
    <s v="SI"/>
    <m/>
    <m/>
    <s v="SI"/>
    <m/>
    <x v="0"/>
  </r>
  <r>
    <x v="1"/>
    <x v="10"/>
    <s v="VALIDADOR DE IDENTIFICACION CLIENTE ROTEF "/>
    <s v="SI"/>
    <m/>
    <m/>
    <s v="SI"/>
    <m/>
    <x v="0"/>
  </r>
  <r>
    <x v="1"/>
    <x v="10"/>
    <s v="Reporte Resumen Pagos Fallidos - Compra Cartera "/>
    <s v="SI"/>
    <m/>
    <m/>
    <s v="SI"/>
    <m/>
    <x v="0"/>
  </r>
  <r>
    <x v="1"/>
    <x v="10"/>
    <s v="Reporte Resumen Pagos Exitosos - Compra Cartera "/>
    <s v="SI"/>
    <m/>
    <m/>
    <s v="SI"/>
    <m/>
    <x v="0"/>
  </r>
  <r>
    <x v="1"/>
    <x v="10"/>
    <s v="Reporte Resumen Errores Tecnicos - Compra Cartera "/>
    <s v="SI"/>
    <m/>
    <m/>
    <s v="SI"/>
    <m/>
    <x v="0"/>
  </r>
  <r>
    <x v="1"/>
    <x v="10"/>
    <s v="Actualizacion del rubro GCOA por recalculo "/>
    <s v="SI"/>
    <m/>
    <m/>
    <s v="SI"/>
    <m/>
    <x v="0"/>
  </r>
  <r>
    <x v="0"/>
    <x v="11"/>
    <s v="Notificaciones generales de CHATBOT"/>
    <m/>
    <s v="SI"/>
    <m/>
    <m/>
    <m/>
    <x v="0"/>
  </r>
  <r>
    <x v="0"/>
    <x v="11"/>
    <s v="Ingreso exitoso OTP"/>
    <m/>
    <s v="SI"/>
    <m/>
    <m/>
    <m/>
    <x v="0"/>
  </r>
  <r>
    <x v="0"/>
    <x v="11"/>
    <s v="Notificación Acepta terminos y Condiciones"/>
    <m/>
    <s v="SI"/>
    <m/>
    <m/>
    <m/>
    <x v="0"/>
  </r>
  <r>
    <x v="0"/>
    <x v="11"/>
    <s v="INGRESO FALLIDO OTP"/>
    <m/>
    <s v="SI"/>
    <m/>
    <m/>
    <m/>
    <x v="0"/>
  </r>
  <r>
    <x v="0"/>
    <x v="11"/>
    <s v="Notificación Desvinculación Exitosa"/>
    <m/>
    <s v="SI"/>
    <m/>
    <m/>
    <m/>
    <x v="0"/>
  </r>
  <r>
    <x v="0"/>
    <x v="11"/>
    <s v="Bloqueo de clave de Coordenadas o Token"/>
    <m/>
    <s v="SI"/>
    <m/>
    <m/>
    <m/>
    <x v="0"/>
  </r>
  <r>
    <x v="0"/>
    <x v="11"/>
    <s v="Bloqueo definitivo de tarjeta de débito"/>
    <m/>
    <s v="SI"/>
    <m/>
    <m/>
    <m/>
    <x v="0"/>
  </r>
  <r>
    <x v="0"/>
    <x v="11"/>
    <s v="Bloqueo de tarjeta de crédito"/>
    <m/>
    <s v="SI"/>
    <m/>
    <m/>
    <m/>
    <x v="0"/>
  </r>
  <r>
    <x v="0"/>
    <x v="11"/>
    <s v="Activación de uso internacional de tarjeta de crédito"/>
    <m/>
    <s v="SI"/>
    <m/>
    <m/>
    <m/>
    <x v="0"/>
  </r>
  <r>
    <x v="0"/>
    <x v="11"/>
    <s v="Activación de uso internacional de tarjeta de débito"/>
    <m/>
    <s v="SI"/>
    <m/>
    <m/>
    <m/>
    <x v="0"/>
  </r>
  <r>
    <x v="0"/>
    <x v="11"/>
    <s v="Desactivación de uso internacional de tarjeta de crédito"/>
    <m/>
    <s v="SI"/>
    <m/>
    <m/>
    <m/>
    <x v="0"/>
  </r>
  <r>
    <x v="0"/>
    <x v="11"/>
    <s v="Desactivación de uso internacional de tarjeta de débito"/>
    <m/>
    <s v="SI"/>
    <m/>
    <m/>
    <m/>
    <x v="0"/>
  </r>
  <r>
    <x v="0"/>
    <x v="11"/>
    <s v="Recuperación de Login"/>
    <m/>
    <s v="SI"/>
    <m/>
    <m/>
    <m/>
    <x v="0"/>
  </r>
  <r>
    <x v="0"/>
    <x v="11"/>
    <s v="Registro de Ip Internacional"/>
    <m/>
    <s v="SI"/>
    <m/>
    <m/>
    <m/>
    <x v="0"/>
  </r>
  <r>
    <x v="0"/>
    <x v="11"/>
    <s v="Actualización de términos y condiciones"/>
    <m/>
    <s v="SI"/>
    <m/>
    <m/>
    <m/>
    <x v="0"/>
  </r>
  <r>
    <x v="0"/>
    <x v="11"/>
    <s v="Intentos excedidos"/>
    <m/>
    <s v="SI"/>
    <m/>
    <m/>
    <m/>
    <x v="0"/>
  </r>
  <r>
    <x v="0"/>
    <x v="11"/>
    <s v="Fallida por respuesta errónea"/>
    <m/>
    <s v="SI"/>
    <m/>
    <m/>
    <m/>
    <x v="0"/>
  </r>
  <r>
    <x v="3"/>
    <x v="12"/>
    <s v="Pago de IESS"/>
    <m/>
    <s v="SI"/>
    <m/>
    <m/>
    <m/>
    <x v="0"/>
  </r>
  <r>
    <x v="3"/>
    <x v="12"/>
    <s v="Pago de ATM - CTE"/>
    <m/>
    <s v="SI"/>
    <m/>
    <m/>
    <m/>
    <x v="0"/>
  </r>
  <r>
    <x v="3"/>
    <x v="12"/>
    <s v="Pago de TVCABLE"/>
    <m/>
    <s v="SI"/>
    <m/>
    <m/>
    <m/>
    <x v="0"/>
  </r>
  <r>
    <x v="3"/>
    <x v="12"/>
    <s v="Pago de Belcorp"/>
    <m/>
    <s v="SI"/>
    <m/>
    <m/>
    <m/>
    <x v="0"/>
  </r>
  <r>
    <x v="3"/>
    <x v="12"/>
    <s v="Pago de DEPRATI"/>
    <m/>
    <s v="SI"/>
    <m/>
    <m/>
    <m/>
    <x v="0"/>
  </r>
  <r>
    <x v="3"/>
    <x v="12"/>
    <s v="Pago de Claro Postpago"/>
    <m/>
    <s v="SI"/>
    <m/>
    <m/>
    <m/>
    <x v="0"/>
  </r>
  <r>
    <x v="3"/>
    <x v="12"/>
    <s v="Pago de  Tarjetas de  Credito"/>
    <m/>
    <s v="SI"/>
    <m/>
    <m/>
    <m/>
    <x v="0"/>
  </r>
  <r>
    <x v="3"/>
    <x v="12"/>
    <s v="Pago Servicios Basicos"/>
    <m/>
    <s v="SI"/>
    <m/>
    <m/>
    <m/>
    <x v="0"/>
  </r>
  <r>
    <x v="7"/>
    <x v="13"/>
    <s v="Envío de SMS clientes de TC vencidos y Por vencer"/>
    <s v="NO"/>
    <s v="SI"/>
    <m/>
    <s v="NO"/>
    <m/>
    <x v="0"/>
  </r>
  <r>
    <x v="8"/>
    <x v="14"/>
    <s v="REPORTE DE ERRORES EN EL PROCESO DE PAGO A PROVEEDORES "/>
    <s v="SI"/>
    <m/>
    <m/>
    <s v="SI"/>
    <m/>
    <x v="0"/>
  </r>
  <r>
    <x v="1"/>
    <x v="15"/>
    <s v="Aviso de Cierre de las siguientes operaciones "/>
    <s v="SI"/>
    <m/>
    <m/>
    <s v="SI"/>
    <m/>
    <x v="0"/>
  </r>
  <r>
    <x v="1"/>
    <x v="15"/>
    <s v="Alerta de Códigos SIB Pendientes "/>
    <s v="SI"/>
    <m/>
    <m/>
    <s v="SI"/>
    <m/>
    <x v="0"/>
  </r>
  <r>
    <x v="1"/>
    <x v="15"/>
    <s v="Notificación de proceso de cierre definitivo."/>
    <s v="SI"/>
    <m/>
    <m/>
    <s v="SI"/>
    <m/>
    <x v="0"/>
  </r>
  <r>
    <x v="1"/>
    <x v="15"/>
    <s v="Reporte de Errores en Comext Previa Digitalizacion en VDM "/>
    <s v="SI"/>
    <m/>
    <m/>
    <s v="SI"/>
    <m/>
    <x v="0"/>
  </r>
  <r>
    <x v="1"/>
    <x v="15"/>
    <s v="Envía al correo electrónico al cliente y al operativo de Comext"/>
    <s v="SI"/>
    <m/>
    <m/>
    <s v="SI"/>
    <m/>
    <x v="0"/>
  </r>
  <r>
    <x v="1"/>
    <x v="15"/>
    <s v="INFORMACION BENEFICARIO y ORDENANTE"/>
    <s v="SI"/>
    <m/>
    <m/>
    <s v="SI"/>
    <m/>
    <x v="0"/>
  </r>
  <r>
    <x v="1"/>
    <x v="16"/>
    <s v="AVISO DE APERTURA CARTA DE CRÉDITO DE IMPORTACIÓN"/>
    <s v="SI"/>
    <m/>
    <m/>
    <s v="SI"/>
    <m/>
    <x v="0"/>
  </r>
  <r>
    <x v="1"/>
    <x v="16"/>
    <s v="AVISO DE ENMIENDA CARTA DE CRÉDITO DE IMPORTACIÓN"/>
    <s v="SI"/>
    <m/>
    <m/>
    <s v="SI"/>
    <m/>
    <x v="0"/>
  </r>
  <r>
    <x v="1"/>
    <x v="16"/>
    <s v="AVISO DE OTROS CARGOS"/>
    <s v="SI"/>
    <m/>
    <m/>
    <s v="SI"/>
    <m/>
    <x v="0"/>
  </r>
  <r>
    <x v="1"/>
    <x v="16"/>
    <s v="RETIRO DE GARANTÍA"/>
    <s v="SI"/>
    <m/>
    <m/>
    <s v="SI"/>
    <m/>
    <x v="0"/>
  </r>
  <r>
    <x v="1"/>
    <x v="16"/>
    <s v="AVISO DE APERTURA COBRANZA DE IMPORTACIÓN"/>
    <s v="SI"/>
    <m/>
    <m/>
    <s v="SI"/>
    <m/>
    <x v="0"/>
  </r>
  <r>
    <x v="1"/>
    <x v="16"/>
    <s v="AVISO DE CIERRE"/>
    <s v="SI"/>
    <m/>
    <m/>
    <s v="SI"/>
    <m/>
    <x v="0"/>
  </r>
  <r>
    <x v="1"/>
    <x v="16"/>
    <s v="AVISO DE APERTURA COBRANZAS DE EXPORTACIÓN VIRTUAL"/>
    <s v="SI"/>
    <m/>
    <m/>
    <s v="SI"/>
    <m/>
    <x v="0"/>
  </r>
  <r>
    <x v="1"/>
    <x v="16"/>
    <s v="AVISO DE APERTURA COBRANZAS DE EXPORTACIÓN (NORMAL)"/>
    <s v="SI"/>
    <m/>
    <m/>
    <s v="SI"/>
    <m/>
    <x v="0"/>
  </r>
  <r>
    <x v="1"/>
    <x v="16"/>
    <s v="AVISO DE APERTURA CARTA DE CRÉDITO DE EXPORTACIÓN"/>
    <s v="SI"/>
    <m/>
    <m/>
    <s v="SI"/>
    <m/>
    <x v="0"/>
  </r>
  <r>
    <x v="1"/>
    <x v="16"/>
    <s v="AVISO DE ENMIENDA CARTA DE CRÉDITO DE EXPORTACIÓN"/>
    <s v="SI"/>
    <m/>
    <m/>
    <s v="SI"/>
    <m/>
    <x v="0"/>
  </r>
  <r>
    <x v="1"/>
    <x v="16"/>
    <s v="AVISO DE APERTURA CARTA DE CRÉDITO STANDBY (Exportación)"/>
    <s v="SI"/>
    <m/>
    <m/>
    <s v="SI"/>
    <m/>
    <x v="0"/>
  </r>
  <r>
    <x v="1"/>
    <x v="16"/>
    <s v="AVISO DE ENMIENDA CARTA DE CRÉDITO STANDBY (Exportación)"/>
    <s v="SI"/>
    <m/>
    <m/>
    <s v="SI"/>
    <m/>
    <x v="0"/>
  </r>
  <r>
    <x v="1"/>
    <x v="16"/>
    <s v="AVISO DE APERTURA AVAL BANCARIO LOCAL"/>
    <s v="SI"/>
    <m/>
    <m/>
    <s v="SI"/>
    <m/>
    <x v="0"/>
  </r>
  <r>
    <x v="1"/>
    <x v="16"/>
    <s v="AVISO DE APERTURA AVAL BANCARIO EXTERIOR"/>
    <s v="SI"/>
    <m/>
    <m/>
    <s v="SI"/>
    <m/>
    <x v="0"/>
  </r>
  <r>
    <x v="1"/>
    <x v="16"/>
    <s v="AVISO DE APERTURA CARTA DE CRÉDITO DOMESTICA"/>
    <s v="SI"/>
    <m/>
    <m/>
    <s v="SI"/>
    <m/>
    <x v="0"/>
  </r>
  <r>
    <x v="1"/>
    <x v="16"/>
    <s v="NEGOCIACIÓN CARTA DE CRÉDITO DOMÉSTICA"/>
    <s v="SI"/>
    <m/>
    <m/>
    <s v="SI"/>
    <m/>
    <x v="0"/>
  </r>
  <r>
    <x v="1"/>
    <x v="16"/>
    <s v="AVISO DE APERTURA FINANCIAMIENTO DE IMPORTACIÓN"/>
    <s v="SI"/>
    <m/>
    <m/>
    <s v="SI"/>
    <m/>
    <x v="0"/>
  </r>
  <r>
    <x v="1"/>
    <x v="16"/>
    <s v="AVISO DE APERTURA FINANCIAMIENTO DE EXPORTACIÓN"/>
    <s v="SI"/>
    <m/>
    <m/>
    <s v="SI"/>
    <m/>
    <x v="0"/>
  </r>
  <r>
    <x v="1"/>
    <x v="16"/>
    <s v="AVISO DE APERTURA CARTA DE CRÉDITO STANDBY"/>
    <s v="SI"/>
    <m/>
    <m/>
    <s v="SI"/>
    <m/>
    <x v="0"/>
  </r>
  <r>
    <x v="1"/>
    <x v="16"/>
    <s v="AVISO DE ENMIENDA CARTA DE CRÉDITO STANDBY"/>
    <s v="SI"/>
    <m/>
    <m/>
    <s v="SI"/>
    <m/>
    <x v="0"/>
  </r>
  <r>
    <x v="1"/>
    <x v="16"/>
    <s v="NOTIFICACIÓN DE OTROS CARGOS"/>
    <s v="SI"/>
    <m/>
    <m/>
    <s v="SI"/>
    <m/>
    <x v="0"/>
  </r>
  <r>
    <x v="1"/>
    <x v="16"/>
    <s v="AVISO DE LIQUIDACIÓN"/>
    <s v="SI"/>
    <m/>
    <m/>
    <s v="SI"/>
    <m/>
    <x v="0"/>
  </r>
  <r>
    <x v="1"/>
    <x v="16"/>
    <s v="Notificacion Comext por vencer y vencidas"/>
    <s v="SI"/>
    <s v="SI"/>
    <m/>
    <m/>
    <m/>
    <x v="0"/>
  </r>
  <r>
    <x v="1"/>
    <x v="16"/>
    <s v="Notificacion Comext vencidas"/>
    <s v="SI"/>
    <s v="SI"/>
    <m/>
    <m/>
    <m/>
    <x v="0"/>
  </r>
  <r>
    <x v="1"/>
    <x v="16"/>
    <s v="Notificacion Comext por vencer"/>
    <s v="SI"/>
    <s v="SI"/>
    <m/>
    <m/>
    <m/>
    <x v="0"/>
  </r>
  <r>
    <x v="1"/>
    <x v="17"/>
    <s v="COMPOBANTES PENDIENTES DE REVISION "/>
    <s v="SI"/>
    <m/>
    <m/>
    <s v="SI"/>
    <m/>
    <x v="0"/>
  </r>
  <r>
    <x v="1"/>
    <x v="17"/>
    <s v="COMPOBANTES PENDIENTES DE APROBACION "/>
    <s v="SI"/>
    <m/>
    <m/>
    <s v="SI"/>
    <m/>
    <x v="0"/>
  </r>
  <r>
    <x v="1"/>
    <x v="17"/>
    <s v="Cotizaciones no ingresadas a la fecha "/>
    <s v="SI"/>
    <m/>
    <m/>
    <s v="SI"/>
    <m/>
    <x v="0"/>
  </r>
  <r>
    <x v="1"/>
    <x v="17"/>
    <s v="REPORTE DE COMPROBANTES CONTABLES POR OFICINA Y DPTO. "/>
    <s v="SI"/>
    <m/>
    <m/>
    <s v="SI"/>
    <m/>
    <x v="0"/>
  </r>
  <r>
    <x v="1"/>
    <x v="17"/>
    <s v="REPORTE DE COMPROBANTES CONTABLES QUE SUPERAN CUPO MAXIMO AUTORIZADO "/>
    <s v="SI"/>
    <m/>
    <m/>
    <s v="SI"/>
    <m/>
    <x v="0"/>
  </r>
  <r>
    <x v="1"/>
    <x v="17"/>
    <s v="Reporte de Cuentas Contables por Oficina "/>
    <s v="SI"/>
    <m/>
    <m/>
    <s v="SI"/>
    <m/>
    <x v="0"/>
  </r>
  <r>
    <x v="1"/>
    <x v="17"/>
    <s v="Reporte Semanal de Tasas BCE "/>
    <s v="SI"/>
    <m/>
    <m/>
    <s v="SI"/>
    <m/>
    <x v="0"/>
  </r>
  <r>
    <x v="1"/>
    <x v="17"/>
    <s v="Notificación de Procesamiento Semanal para Archivo de Tasas BCE "/>
    <s v="SI"/>
    <m/>
    <m/>
    <s v="SI"/>
    <m/>
    <x v="0"/>
  </r>
  <r>
    <x v="4"/>
    <x v="18"/>
    <s v="Compra con tarjeta Bankard y Visa Electron"/>
    <m/>
    <s v="SI"/>
    <m/>
    <m/>
    <m/>
    <x v="0"/>
  </r>
  <r>
    <x v="4"/>
    <x v="18"/>
    <s v="Compra con Tarjeta de Crédito Internacional"/>
    <m/>
    <s v="SI"/>
    <m/>
    <m/>
    <m/>
    <x v="0"/>
  </r>
  <r>
    <x v="4"/>
    <x v="18"/>
    <s v="Compra con Tarjeta"/>
    <m/>
    <s v="SI"/>
    <m/>
    <m/>
    <m/>
    <x v="0"/>
  </r>
  <r>
    <x v="1"/>
    <x v="19"/>
    <s v="Reporte de Clientes Ina por Calificacion "/>
    <s v="SI"/>
    <m/>
    <m/>
    <s v="SI"/>
    <m/>
    <x v="0"/>
  </r>
  <r>
    <x v="1"/>
    <x v="19"/>
    <s v="Archivos de operaciones concedidas generados al corte "/>
    <s v="SI"/>
    <m/>
    <m/>
    <s v="SI"/>
    <m/>
    <x v="0"/>
  </r>
  <r>
    <x v="1"/>
    <x v="19"/>
    <s v="VALIDACION DE INFORMACION TARJETAS DE CREDITO "/>
    <s v="SI"/>
    <m/>
    <m/>
    <s v="SI"/>
    <m/>
    <x v="0"/>
  </r>
  <r>
    <x v="1"/>
    <x v="19"/>
    <s v="LINEAS DE CREDITO PROXIMAS A VENCER "/>
    <s v="SI"/>
    <m/>
    <m/>
    <s v="SI"/>
    <m/>
    <x v="0"/>
  </r>
  <r>
    <x v="1"/>
    <x v="19"/>
    <s v="REPORTE DE CODEUDORES Y GARANTES EN NUEVAS OPERACIONES "/>
    <s v="SI"/>
    <m/>
    <m/>
    <s v="SI"/>
    <m/>
    <x v="0"/>
  </r>
  <r>
    <x v="1"/>
    <x v="19"/>
    <s v="Monitoreo de Tramites con Seguros "/>
    <s v="SI"/>
    <m/>
    <m/>
    <s v="SI"/>
    <m/>
    <x v="0"/>
  </r>
  <r>
    <x v="1"/>
    <x v="19"/>
    <s v="Inconsistencias Carga Visa BBP "/>
    <s v="SI"/>
    <m/>
    <m/>
    <s v="SI"/>
    <m/>
    <x v="0"/>
  </r>
  <r>
    <x v="1"/>
    <x v="19"/>
    <s v="Inconsistencias Riesgo "/>
    <s v="SI"/>
    <m/>
    <m/>
    <s v="SI"/>
    <m/>
    <x v="0"/>
  </r>
  <r>
    <x v="1"/>
    <x v="19"/>
    <s v="Reporte de operaciones amparadas por Garantias CERDEP "/>
    <s v="SI"/>
    <m/>
    <m/>
    <s v="SI"/>
    <m/>
    <x v="0"/>
  </r>
  <r>
    <x v="1"/>
    <x v="19"/>
    <s v="VALIDACION DE INFORMACION GARANTIAS BLOQUEADAS "/>
    <s v="SI"/>
    <m/>
    <m/>
    <s v="SI"/>
    <m/>
    <x v="0"/>
  </r>
  <r>
    <x v="5"/>
    <x v="20"/>
    <s v="de alertas de saldos diarios "/>
    <s v="NO"/>
    <s v="SI"/>
    <m/>
    <s v="NO"/>
    <m/>
    <x v="0"/>
  </r>
  <r>
    <x v="5"/>
    <x v="20"/>
    <s v="pago de servicios CNB"/>
    <s v="NO"/>
    <s v="SI"/>
    <m/>
    <s v="NO"/>
    <m/>
    <x v="0"/>
  </r>
  <r>
    <x v="5"/>
    <x v="20"/>
    <s v="deposito cnb"/>
    <s v="NO"/>
    <s v="SI"/>
    <m/>
    <s v="NO"/>
    <m/>
    <x v="0"/>
  </r>
  <r>
    <x v="5"/>
    <x v="20"/>
    <s v="CompraTarjetaPrepago"/>
    <s v="NO"/>
    <s v="SI"/>
    <m/>
    <s v="NO"/>
    <m/>
    <x v="0"/>
  </r>
  <r>
    <x v="5"/>
    <x v="20"/>
    <s v="Apertura Cuenta"/>
    <s v="NO"/>
    <s v="SI"/>
    <m/>
    <s v="NO"/>
    <m/>
    <x v="0"/>
  </r>
  <r>
    <x v="5"/>
    <x v="20"/>
    <s v="Reverso Pago de cheques"/>
    <s v="NO"/>
    <s v="SI"/>
    <m/>
    <s v="NO"/>
    <m/>
    <x v="0"/>
  </r>
  <r>
    <x v="5"/>
    <x v="20"/>
    <s v="Avance en Efectivo"/>
    <s v="NO"/>
    <s v="SI"/>
    <m/>
    <s v="NO"/>
    <m/>
    <x v="0"/>
  </r>
  <r>
    <x v="5"/>
    <x v="20"/>
    <s v="Credito por Recepcion de Giros"/>
    <s v="NO"/>
    <s v="SI"/>
    <m/>
    <s v="NO"/>
    <m/>
    <x v="0"/>
  </r>
  <r>
    <x v="5"/>
    <x v="20"/>
    <s v="Depósitos recibidos"/>
    <s v="NO"/>
    <s v="SI"/>
    <m/>
    <s v="NO"/>
    <m/>
    <x v="0"/>
  </r>
  <r>
    <x v="5"/>
    <x v="20"/>
    <s v="avisos de vencimientos TC"/>
    <s v="NO"/>
    <s v="SI"/>
    <m/>
    <s v="NO"/>
    <m/>
    <x v="0"/>
  </r>
  <r>
    <x v="5"/>
    <x v="20"/>
    <s v="Pago de Cheques girados"/>
    <s v="NO"/>
    <s v="SI"/>
    <m/>
    <s v="NO"/>
    <m/>
    <x v="0"/>
  </r>
  <r>
    <x v="5"/>
    <x v="20"/>
    <s v="Reverso de Recepción de depósito"/>
    <s v="NO"/>
    <s v="SI"/>
    <m/>
    <s v="NO"/>
    <m/>
    <x v="0"/>
  </r>
  <r>
    <x v="5"/>
    <x v="20"/>
    <s v="Saldos diarios"/>
    <s v="NO"/>
    <s v="SI"/>
    <m/>
    <s v="NO"/>
    <m/>
    <x v="0"/>
  </r>
  <r>
    <x v="5"/>
    <x v="20"/>
    <s v="Avisos de pagos vencidos TC"/>
    <s v="NO"/>
    <s v="SI"/>
    <m/>
    <s v="NO"/>
    <m/>
    <x v="0"/>
  </r>
  <r>
    <x v="5"/>
    <x v="20"/>
    <s v="Cambio de dirección de envío de E/C"/>
    <s v="NO"/>
    <s v="SI"/>
    <m/>
    <s v="NO"/>
    <m/>
    <x v="0"/>
  </r>
  <r>
    <x v="5"/>
    <x v="20"/>
    <s v="Cheque devuelto"/>
    <s v="NO"/>
    <s v="SI"/>
    <m/>
    <s v="NO"/>
    <m/>
    <x v="0"/>
  </r>
  <r>
    <x v="5"/>
    <x v="20"/>
    <s v="CompraTarjetaPrepago"/>
    <s v="NO"/>
    <s v="SI"/>
    <m/>
    <s v="NO"/>
    <m/>
    <x v="0"/>
  </r>
  <r>
    <x v="5"/>
    <x v="20"/>
    <s v="Alerta de Recepción de Giro"/>
    <s v="NO"/>
    <s v="SI"/>
    <m/>
    <s v="NO"/>
    <m/>
    <x v="0"/>
  </r>
  <r>
    <x v="5"/>
    <x v="20"/>
    <s v="Cheque protestado"/>
    <s v="NO"/>
    <s v="SI"/>
    <m/>
    <s v="NO"/>
    <m/>
    <x v="0"/>
  </r>
  <r>
    <x v="5"/>
    <x v="20"/>
    <s v="Pago de  Tarjetas de  Credito"/>
    <s v="NO"/>
    <s v="SI"/>
    <m/>
    <s v="NO"/>
    <m/>
    <x v="0"/>
  </r>
  <r>
    <x v="5"/>
    <x v="20"/>
    <s v="TRANSFERENCIA OTROS BANCOS DEBITO  "/>
    <s v="NO"/>
    <s v="SI"/>
    <m/>
    <s v="NO"/>
    <m/>
    <x v="0"/>
  </r>
  <r>
    <x v="5"/>
    <x v="20"/>
    <s v="Vencimiento de tarjeta de crédito"/>
    <s v="NO"/>
    <s v="SI"/>
    <m/>
    <s v="NO"/>
    <m/>
    <x v="0"/>
  </r>
  <r>
    <x v="5"/>
    <x v="20"/>
    <s v="Estado de cuenta digital tarjeta credito"/>
    <s v="NO"/>
    <s v="SI"/>
    <m/>
    <s v="NO"/>
    <m/>
    <x v="0"/>
  </r>
  <r>
    <x v="5"/>
    <x v="20"/>
    <s v="ESTADO DE CUENTA DIGITAL"/>
    <s v="NO"/>
    <s v="SI"/>
    <m/>
    <s v="NO"/>
    <m/>
    <x v="0"/>
  </r>
  <r>
    <x v="5"/>
    <x v="20"/>
    <s v="DESCARGA DOCUMENTOS OPERATIVOS"/>
    <s v="NO"/>
    <s v="SI"/>
    <m/>
    <s v="NO"/>
    <m/>
    <x v="0"/>
  </r>
  <r>
    <x v="5"/>
    <x v="20"/>
    <s v="Devolucion de Cheque"/>
    <s v="NO"/>
    <s v="SI"/>
    <m/>
    <s v="NO"/>
    <m/>
    <x v="0"/>
  </r>
  <r>
    <x v="5"/>
    <x v="20"/>
    <s v="TRANSFERENCIA INTERNACIONALES CREDITO  "/>
    <s v="NO"/>
    <s v="SI"/>
    <m/>
    <s v="NO"/>
    <m/>
    <x v="0"/>
  </r>
  <r>
    <x v="5"/>
    <x v="20"/>
    <s v="TRANSFERENCIASPIRECIBIDAEXITOSA"/>
    <s v="NO"/>
    <s v="SI"/>
    <m/>
    <s v="NO"/>
    <m/>
    <x v="0"/>
  </r>
  <r>
    <x v="5"/>
    <x v="20"/>
    <s v="Retiros mayores a"/>
    <s v="NO"/>
    <s v="SI"/>
    <m/>
    <s v="NO"/>
    <m/>
    <x v="0"/>
  </r>
  <r>
    <x v="5"/>
    <x v="20"/>
    <s v="Ingreso de clave de supervisor"/>
    <s v="NO"/>
    <s v="SI"/>
    <m/>
    <s v="NO"/>
    <m/>
    <x v="0"/>
  </r>
  <r>
    <x v="5"/>
    <x v="20"/>
    <s v="Pago Servicios Basicos"/>
    <s v="NO"/>
    <s v="SI"/>
    <m/>
    <s v="NO"/>
    <m/>
    <x v="0"/>
  </r>
  <r>
    <x v="5"/>
    <x v="20"/>
    <s v="Reverso retiros"/>
    <s v="NO"/>
    <s v="SI"/>
    <m/>
    <s v="NO"/>
    <m/>
    <x v="0"/>
  </r>
  <r>
    <x v="5"/>
    <x v="20"/>
    <s v="PagoInstitucionesEducativas"/>
    <s v="NO"/>
    <s v="SI"/>
    <m/>
    <s v="NO"/>
    <m/>
    <x v="0"/>
  </r>
  <r>
    <x v="4"/>
    <x v="21"/>
    <s v="Ingreso de Usuario  - Exitoso"/>
    <s v="SI"/>
    <m/>
    <m/>
    <m/>
    <m/>
    <x v="0"/>
  </r>
  <r>
    <x v="4"/>
    <x v="21"/>
    <s v="Ingreso de Usuario - Fallido"/>
    <s v="SI"/>
    <m/>
    <m/>
    <m/>
    <m/>
    <x v="0"/>
  </r>
  <r>
    <x v="4"/>
    <x v="21"/>
    <s v="Acceso Internacional"/>
    <s v="SI"/>
    <m/>
    <m/>
    <m/>
    <m/>
    <x v="0"/>
  </r>
  <r>
    <x v="4"/>
    <x v="21"/>
    <s v="Pregunta Secreta"/>
    <s v="SI"/>
    <m/>
    <m/>
    <m/>
    <m/>
    <x v="0"/>
  </r>
  <r>
    <x v="4"/>
    <x v="21"/>
    <s v="Segundo factor Invalido"/>
    <s v="SI"/>
    <m/>
    <m/>
    <m/>
    <m/>
    <x v="0"/>
  </r>
  <r>
    <x v="4"/>
    <x v="21"/>
    <s v="Cambio de Clave"/>
    <s v="SI"/>
    <m/>
    <m/>
    <m/>
    <m/>
    <x v="0"/>
  </r>
  <r>
    <x v="4"/>
    <x v="21"/>
    <s v="Clave Temporal Incorrecta (OTP Invalido)"/>
    <s v="SI"/>
    <s v="SI"/>
    <m/>
    <m/>
    <s v="SI"/>
    <x v="0"/>
  </r>
  <r>
    <x v="4"/>
    <x v="21"/>
    <s v="Autoadhesión y Olvido de Usuario"/>
    <s v="SI"/>
    <m/>
    <m/>
    <s v="SI"/>
    <m/>
    <x v="0"/>
  </r>
  <r>
    <x v="4"/>
    <x v="21"/>
    <s v="Autodesbloqueo"/>
    <s v="SI"/>
    <m/>
    <m/>
    <s v="SI"/>
    <m/>
    <x v="0"/>
  </r>
  <r>
    <x v="4"/>
    <x v="21"/>
    <s v="Bloqueo de clave"/>
    <s v="SI"/>
    <m/>
    <m/>
    <s v="SI"/>
    <m/>
    <x v="0"/>
  </r>
  <r>
    <x v="4"/>
    <x v="21"/>
    <s v="Administracion Cupos Tarjeta Debito"/>
    <s v="SI"/>
    <m/>
    <m/>
    <m/>
    <m/>
    <x v="0"/>
  </r>
  <r>
    <x v="4"/>
    <x v="21"/>
    <s v="Bloqueo de Tarjeta Debito"/>
    <s v="SI"/>
    <m/>
    <m/>
    <s v="SI"/>
    <m/>
    <x v="0"/>
  </r>
  <r>
    <x v="4"/>
    <x v="21"/>
    <s v="Creacion de usuario AD"/>
    <s v="SI"/>
    <m/>
    <m/>
    <m/>
    <m/>
    <x v="0"/>
  </r>
  <r>
    <x v="4"/>
    <x v="21"/>
    <s v="Bloqueo de clave de Coordenadas o Token"/>
    <s v="SI"/>
    <s v="SI"/>
    <m/>
    <m/>
    <s v="SI"/>
    <x v="0"/>
  </r>
  <r>
    <x v="4"/>
    <x v="21"/>
    <s v="Matriculacion de Cuentas de Terceros"/>
    <s v="SI"/>
    <m/>
    <m/>
    <s v="SI"/>
    <m/>
    <x v="0"/>
  </r>
  <r>
    <x v="4"/>
    <x v="21"/>
    <s v="Matriculacion de cuentas en el exterior"/>
    <s v="SI"/>
    <m/>
    <m/>
    <s v="SI"/>
    <m/>
    <x v="0"/>
  </r>
  <r>
    <x v="4"/>
    <x v="21"/>
    <s v="Matriculacion de Tarjetas Locales"/>
    <s v="SI"/>
    <m/>
    <m/>
    <s v="SI"/>
    <m/>
    <x v="0"/>
  </r>
  <r>
    <x v="4"/>
    <x v="21"/>
    <s v="Matriculacion de Tarjetas Internacionales"/>
    <s v="SI"/>
    <m/>
    <m/>
    <s v="SI"/>
    <m/>
    <x v="0"/>
  </r>
  <r>
    <x v="4"/>
    <x v="21"/>
    <s v="Matriculacion para trasferencias especiales"/>
    <s v="SI"/>
    <m/>
    <m/>
    <s v="SI"/>
    <m/>
    <x v="0"/>
  </r>
  <r>
    <x v="4"/>
    <x v="21"/>
    <s v="Matriculacion de Servicios"/>
    <s v="SI"/>
    <m/>
    <m/>
    <s v="SI"/>
    <m/>
    <x v="0"/>
  </r>
  <r>
    <x v="4"/>
    <x v="21"/>
    <s v="Modificacion Matriculacion de Cuentas de Terceros"/>
    <s v="SI"/>
    <m/>
    <m/>
    <s v="SI"/>
    <m/>
    <x v="0"/>
  </r>
  <r>
    <x v="4"/>
    <x v="21"/>
    <s v="Modificacion Matriculacion de cuentas en el exterior"/>
    <s v="SI"/>
    <m/>
    <m/>
    <s v="SI"/>
    <m/>
    <x v="0"/>
  </r>
  <r>
    <x v="4"/>
    <x v="21"/>
    <s v="Modificacion Matriculacion de Tarjetas Locales"/>
    <s v="SI"/>
    <m/>
    <m/>
    <s v="SI"/>
    <m/>
    <x v="0"/>
  </r>
  <r>
    <x v="4"/>
    <x v="21"/>
    <s v="Modificacion Matriculacion de Tarjetas Internacionales"/>
    <s v="SI"/>
    <m/>
    <m/>
    <s v="SI"/>
    <m/>
    <x v="0"/>
  </r>
  <r>
    <x v="4"/>
    <x v="21"/>
    <s v="Modificacion Matriculacion para trasferencias especiales"/>
    <s v="SI"/>
    <m/>
    <m/>
    <s v="SI"/>
    <m/>
    <x v="0"/>
  </r>
  <r>
    <x v="4"/>
    <x v="21"/>
    <s v="Modificacion Matriculacion de Servicios"/>
    <s v="SI"/>
    <m/>
    <m/>
    <s v="SI"/>
    <m/>
    <x v="0"/>
  </r>
  <r>
    <x v="4"/>
    <x v="21"/>
    <s v="Eliminacion Matriculacion de Cuentas de Terceros"/>
    <s v="SI"/>
    <m/>
    <m/>
    <s v="SI"/>
    <m/>
    <x v="0"/>
  </r>
  <r>
    <x v="4"/>
    <x v="21"/>
    <s v="Eliminacion Matriculacion de cuentas en el exterior"/>
    <s v="SI"/>
    <m/>
    <m/>
    <s v="SI"/>
    <m/>
    <x v="0"/>
  </r>
  <r>
    <x v="4"/>
    <x v="21"/>
    <s v="Eliminacion Matriculacion de Tarjetas Locales"/>
    <s v="SI"/>
    <m/>
    <m/>
    <s v="SI"/>
    <m/>
    <x v="0"/>
  </r>
  <r>
    <x v="4"/>
    <x v="21"/>
    <s v="Eliminacion Matriculacion de Tarjetas Internacionales"/>
    <s v="SI"/>
    <m/>
    <m/>
    <s v="SI"/>
    <m/>
    <x v="0"/>
  </r>
  <r>
    <x v="4"/>
    <x v="21"/>
    <s v="Eliminacion Matriculacion para trasferencias especiales"/>
    <s v="SI"/>
    <m/>
    <m/>
    <s v="SI"/>
    <m/>
    <x v="0"/>
  </r>
  <r>
    <x v="4"/>
    <x v="21"/>
    <s v="Eliminacion Matriculacion de Servicios"/>
    <s v="SI"/>
    <m/>
    <m/>
    <m/>
    <m/>
    <x v="0"/>
  </r>
  <r>
    <x v="4"/>
    <x v="21"/>
    <s v="Transferencias entre Cuentas Propias y Tercero BB"/>
    <m/>
    <s v="SI"/>
    <s v="SI"/>
    <m/>
    <m/>
    <x v="0"/>
  </r>
  <r>
    <x v="4"/>
    <x v="21"/>
    <s v="Transferencias Interbancarias (SPI)"/>
    <m/>
    <m/>
    <m/>
    <m/>
    <m/>
    <x v="1"/>
  </r>
  <r>
    <x v="4"/>
    <x v="21"/>
    <s v="Transferencias Interbancarias (Pago Directo)"/>
    <m/>
    <s v="SI"/>
    <s v="SI"/>
    <m/>
    <m/>
    <x v="0"/>
  </r>
  <r>
    <x v="4"/>
    <x v="21"/>
    <s v="Transferencias Internacional"/>
    <m/>
    <s v="SI"/>
    <s v="SI"/>
    <m/>
    <m/>
    <x v="0"/>
  </r>
  <r>
    <x v="4"/>
    <x v="21"/>
    <s v="Pago de Tarjeta propia"/>
    <m/>
    <s v="SI"/>
    <s v="SI"/>
    <m/>
    <m/>
    <x v="0"/>
  </r>
  <r>
    <x v="4"/>
    <x v="21"/>
    <s v="Pago de Tarjeta de Terceros Bankard"/>
    <m/>
    <s v="SI"/>
    <s v="SI"/>
    <m/>
    <m/>
    <x v="0"/>
  </r>
  <r>
    <x v="4"/>
    <x v="21"/>
    <s v="Pago de Tarjeta de Terceros (SPI)"/>
    <m/>
    <m/>
    <m/>
    <m/>
    <m/>
    <x v="1"/>
  </r>
  <r>
    <x v="4"/>
    <x v="21"/>
    <s v="Pago de Tarjeta de Terceros (Pago Directo)"/>
    <m/>
    <s v="SI"/>
    <s v="SI"/>
    <m/>
    <m/>
    <x v="0"/>
  </r>
  <r>
    <x v="4"/>
    <x v="21"/>
    <s v="Pago de Tarjeta de Terceros (Beneficiario del pago)"/>
    <s v="SI"/>
    <m/>
    <m/>
    <s v="SI"/>
    <m/>
    <x v="0"/>
  </r>
  <r>
    <x v="4"/>
    <x v="21"/>
    <s v="Pago de Tarjeta Internacional"/>
    <m/>
    <s v="SI"/>
    <s v="SI"/>
    <m/>
    <m/>
    <x v="1"/>
  </r>
  <r>
    <x v="4"/>
    <x v="21"/>
    <s v="Pago de Tarjetas Corporativas"/>
    <m/>
    <m/>
    <m/>
    <m/>
    <m/>
    <x v="1"/>
  </r>
  <r>
    <x v="4"/>
    <x v="21"/>
    <s v="Pago de Servicios Especiales"/>
    <s v="SI"/>
    <m/>
    <m/>
    <s v="SI"/>
    <m/>
    <x v="0"/>
  </r>
  <r>
    <x v="4"/>
    <x v="21"/>
    <s v="Pago servicios basicos(AGUA ,LUZ , TELEFONO)"/>
    <s v="SI"/>
    <s v="SI"/>
    <m/>
    <s v="SI"/>
    <n v="1"/>
    <x v="0"/>
  </r>
  <r>
    <x v="4"/>
    <x v="21"/>
    <s v="Pago de Servicio -Municipio - Predio"/>
    <s v="SI"/>
    <m/>
    <m/>
    <s v="SI"/>
    <m/>
    <x v="0"/>
  </r>
  <r>
    <x v="4"/>
    <x v="21"/>
    <s v="Pagos IESS"/>
    <s v="SI"/>
    <m/>
    <m/>
    <s v="SI"/>
    <m/>
    <x v="0"/>
  </r>
  <r>
    <x v="4"/>
    <x v="21"/>
    <s v="Pagos de impuestos aduaneros"/>
    <s v="SI"/>
    <m/>
    <m/>
    <s v="SI"/>
    <m/>
    <x v="0"/>
  </r>
  <r>
    <x v="4"/>
    <x v="21"/>
    <s v="Donaciones"/>
    <s v="SI"/>
    <s v="SI"/>
    <m/>
    <s v="SI"/>
    <n v="1"/>
    <x v="0"/>
  </r>
  <r>
    <x v="4"/>
    <x v="21"/>
    <s v="Central de Riesgos - Consulta Buro de Credito"/>
    <s v="SI"/>
    <m/>
    <m/>
    <s v="SI"/>
    <m/>
    <x v="0"/>
  </r>
  <r>
    <x v="4"/>
    <x v="21"/>
    <s v="Cambio de Clave de Tarjeta de Débito"/>
    <s v="SI"/>
    <m/>
    <m/>
    <m/>
    <m/>
    <x v="0"/>
  </r>
  <r>
    <x v="4"/>
    <x v="21"/>
    <s v="Gestion de limites Tarjetas de Debito"/>
    <s v="SI"/>
    <m/>
    <m/>
    <s v="SI"/>
    <m/>
    <x v="0"/>
  </r>
  <r>
    <x v="4"/>
    <x v="21"/>
    <s v="Gestion Uso Internacional de Tarjetas"/>
    <s v="SI"/>
    <m/>
    <m/>
    <s v="SI"/>
    <m/>
    <x v="0"/>
  </r>
  <r>
    <x v="4"/>
    <x v="21"/>
    <s v="Activación/Desactivación de 24móvil"/>
    <s v="SI"/>
    <m/>
    <m/>
    <s v="SI"/>
    <m/>
    <x v="0"/>
  </r>
  <r>
    <x v="4"/>
    <x v="21"/>
    <s v="Activación/Desactivación de Avisos24"/>
    <s v="SI"/>
    <m/>
    <m/>
    <s v="SI"/>
    <m/>
    <x v="0"/>
  </r>
  <r>
    <x v="4"/>
    <x v="21"/>
    <s v="Recarga de tarjeta prepaga"/>
    <s v="SI"/>
    <m/>
    <m/>
    <s v="SI"/>
    <m/>
    <x v="0"/>
  </r>
  <r>
    <x v="4"/>
    <x v="21"/>
    <s v="Activacion / Desactivacion de deposito express"/>
    <s v="SI"/>
    <m/>
    <m/>
    <s v="SI"/>
    <m/>
    <x v="0"/>
  </r>
  <r>
    <x v="4"/>
    <x v="21"/>
    <s v="Activacion / Desactivacion 24Compras (Boton de Pago)"/>
    <s v="SI"/>
    <m/>
    <m/>
    <s v="SI"/>
    <m/>
    <x v="0"/>
  </r>
  <r>
    <x v="1"/>
    <x v="22"/>
    <s v="Reporte de Errores en Factoring Previa Digitalizacion en VDM "/>
    <s v="SI"/>
    <m/>
    <m/>
    <s v="SI"/>
    <m/>
    <x v="0"/>
  </r>
  <r>
    <x v="1"/>
    <x v="22"/>
    <s v="REPORTE DE OPERACIONES NO PROCESADAS "/>
    <s v="SI"/>
    <m/>
    <m/>
    <s v="SI"/>
    <m/>
    <x v="0"/>
  </r>
  <r>
    <x v="1"/>
    <x v="23"/>
    <s v="Notificación Factoring/Confirming - Acreditaciones - AFCGC"/>
    <s v="SI"/>
    <s v="SI"/>
    <m/>
    <m/>
    <m/>
    <x v="0"/>
  </r>
  <r>
    <x v="1"/>
    <x v="23"/>
    <s v="Notificacion Factoring/Confirming por vencer - AFACX"/>
    <s v="SI"/>
    <s v="SI"/>
    <m/>
    <m/>
    <m/>
    <x v="0"/>
  </r>
  <r>
    <x v="1"/>
    <x v="23"/>
    <s v="Notificacion Factoring/Confirming vencidas - AFACV"/>
    <s v="SI"/>
    <s v="SI"/>
    <m/>
    <m/>
    <m/>
    <x v="0"/>
  </r>
  <r>
    <x v="1"/>
    <x v="24"/>
    <s v="Reporte de Titularización - Reporte de Garantias "/>
    <s v="SI"/>
    <m/>
    <m/>
    <s v="SI"/>
    <m/>
    <x v="0"/>
  </r>
  <r>
    <x v="4"/>
    <x v="25"/>
    <s v="CAMBIO USUARIO Y CONTRASEÑA"/>
    <m/>
    <s v="SI"/>
    <m/>
    <m/>
    <m/>
    <x v="0"/>
  </r>
  <r>
    <x v="4"/>
    <x v="25"/>
    <s v="Activacion y reverso de Tiempo Aire"/>
    <m/>
    <s v="SI"/>
    <m/>
    <m/>
    <m/>
    <x v="0"/>
  </r>
  <r>
    <x v="4"/>
    <x v="25"/>
    <s v="ACTUALIZA BASE CONOCIMIENTO"/>
    <m/>
    <s v="SI"/>
    <m/>
    <m/>
    <m/>
    <x v="0"/>
  </r>
  <r>
    <x v="4"/>
    <x v="25"/>
    <s v="CAMBIO IMAGEN DE SEGURIDAD"/>
    <m/>
    <s v="SI"/>
    <m/>
    <m/>
    <m/>
    <x v="0"/>
  </r>
  <r>
    <x v="4"/>
    <x v="25"/>
    <s v="MATRICULACION Y ELIMINACION DE EQUIPOS"/>
    <m/>
    <s v="SI"/>
    <m/>
    <m/>
    <m/>
    <x v="0"/>
  </r>
  <r>
    <x v="1"/>
    <x v="26"/>
    <s v="Reporte de Errores en Leasing Previa Digitalizacion en VDM "/>
    <s v="SI"/>
    <m/>
    <m/>
    <s v="SI"/>
    <m/>
    <x v="0"/>
  </r>
  <r>
    <x v="7"/>
    <x v="27"/>
    <s v="Actualización de información del cliente del MIS."/>
    <s v="NO"/>
    <s v="SI"/>
    <m/>
    <s v="NO"/>
    <m/>
    <x v="0"/>
  </r>
  <r>
    <x v="9"/>
    <x v="28"/>
    <s v="Ingreso de Usuario  - Exitoso"/>
    <m/>
    <s v="SI"/>
    <m/>
    <m/>
    <m/>
    <x v="0"/>
  </r>
  <r>
    <x v="9"/>
    <x v="28"/>
    <s v="Ingreso de Usuario - Fallido"/>
    <m/>
    <s v="SI"/>
    <m/>
    <m/>
    <m/>
    <x v="0"/>
  </r>
  <r>
    <x v="9"/>
    <x v="28"/>
    <s v="Acceso Internacional"/>
    <m/>
    <s v="SI"/>
    <m/>
    <m/>
    <m/>
    <x v="0"/>
  </r>
  <r>
    <x v="9"/>
    <x v="28"/>
    <s v="Cambio de Clave"/>
    <m/>
    <s v="SI"/>
    <m/>
    <m/>
    <m/>
    <x v="0"/>
  </r>
  <r>
    <x v="9"/>
    <x v="28"/>
    <s v="Autodesbloqueo"/>
    <m/>
    <s v="SI"/>
    <m/>
    <m/>
    <m/>
    <x v="0"/>
  </r>
  <r>
    <x v="9"/>
    <x v="28"/>
    <s v="Recuperación de usuario"/>
    <m/>
    <s v="SI"/>
    <m/>
    <m/>
    <m/>
    <x v="0"/>
  </r>
  <r>
    <x v="9"/>
    <x v="28"/>
    <s v="Recuperación de clave"/>
    <m/>
    <s v="SI"/>
    <m/>
    <m/>
    <m/>
    <x v="0"/>
  </r>
  <r>
    <x v="9"/>
    <x v="28"/>
    <s v="Ingreso de una orden"/>
    <m/>
    <s v="SI"/>
    <m/>
    <m/>
    <m/>
    <x v="0"/>
  </r>
  <r>
    <x v="9"/>
    <x v="28"/>
    <s v="Aprobación de una orden"/>
    <m/>
    <s v="SI"/>
    <m/>
    <m/>
    <m/>
    <x v="0"/>
  </r>
  <r>
    <x v="9"/>
    <x v="28"/>
    <s v="Procesamiento de una orden"/>
    <m/>
    <s v="SI"/>
    <m/>
    <m/>
    <m/>
    <x v="0"/>
  </r>
  <r>
    <x v="9"/>
    <x v="28"/>
    <s v="Confirmación de transferencia SPI enviada"/>
    <m/>
    <s v="SI"/>
    <m/>
    <m/>
    <m/>
    <x v="0"/>
  </r>
  <r>
    <x v="9"/>
    <x v="28"/>
    <s v="Notificación ordenes no cobradas por beneciarios"/>
    <m/>
    <s v="SI"/>
    <m/>
    <m/>
    <m/>
    <x v="0"/>
  </r>
  <r>
    <x v="9"/>
    <x v="28"/>
    <s v="Recordatorio Pago a Proveedor "/>
    <m/>
    <s v="SI"/>
    <m/>
    <m/>
    <m/>
    <x v="0"/>
  </r>
  <r>
    <x v="9"/>
    <x v="28"/>
    <s v="Notificacion Diaria Pago a Proveedor "/>
    <m/>
    <s v="SI"/>
    <m/>
    <m/>
    <m/>
    <x v="0"/>
  </r>
  <r>
    <x v="9"/>
    <x v="28"/>
    <s v="Notificacion Nomina"/>
    <m/>
    <s v="SI"/>
    <m/>
    <m/>
    <m/>
    <x v="0"/>
  </r>
  <r>
    <x v="9"/>
    <x v="28"/>
    <s v="Notificacion Pago Directo Ordenante"/>
    <m/>
    <s v="SI"/>
    <m/>
    <m/>
    <m/>
    <x v="0"/>
  </r>
  <r>
    <x v="9"/>
    <x v="28"/>
    <s v="Notificacion Integracion SAP.SAT"/>
    <m/>
    <s v="SI"/>
    <m/>
    <m/>
    <m/>
    <x v="0"/>
  </r>
  <r>
    <x v="9"/>
    <x v="28"/>
    <s v="Notificacion conciliacion factura Unica"/>
    <s v="SI"/>
    <m/>
    <m/>
    <m/>
    <m/>
    <x v="0"/>
  </r>
  <r>
    <x v="9"/>
    <x v="28"/>
    <s v="Notificacion activacion facturas"/>
    <s v="SI"/>
    <m/>
    <m/>
    <m/>
    <m/>
    <x v="0"/>
  </r>
  <r>
    <x v="9"/>
    <x v="28"/>
    <s v="Reporte de facturas no autorizads por SRI"/>
    <s v="SI"/>
    <m/>
    <m/>
    <s v="SI"/>
    <m/>
    <x v="0"/>
  </r>
  <r>
    <x v="9"/>
    <x v="28"/>
    <s v="Reporte de SAT Pagos Transaccional e Ingresos (BiSat)"/>
    <s v="SI"/>
    <m/>
    <m/>
    <s v="SI"/>
    <m/>
    <x v="0"/>
  </r>
  <r>
    <x v="9"/>
    <x v="28"/>
    <s v="SAT-LISTADO DE PAGO DE PENSIONES"/>
    <s v="SI"/>
    <m/>
    <m/>
    <s v="SI"/>
    <m/>
    <x v="0"/>
  </r>
  <r>
    <x v="9"/>
    <x v="28"/>
    <s v="SAT-ARCHIVOS DE PENSIONES"/>
    <s v="SI"/>
    <m/>
    <m/>
    <s v="SI"/>
    <m/>
    <x v="0"/>
  </r>
  <r>
    <x v="9"/>
    <x v="28"/>
    <s v="SAT-ARCHIVOS DE PENSIONES"/>
    <s v="SI"/>
    <m/>
    <m/>
    <s v="SI"/>
    <m/>
    <x v="0"/>
  </r>
  <r>
    <x v="9"/>
    <x v="28"/>
    <s v="Resultado Carga de archivos colegios"/>
    <s v="SI"/>
    <m/>
    <m/>
    <m/>
    <m/>
    <x v="0"/>
  </r>
  <r>
    <x v="9"/>
    <x v="28"/>
    <s v="SAT- carga de archivos depósitos especiales"/>
    <s v="SI"/>
    <m/>
    <m/>
    <m/>
    <m/>
    <x v="0"/>
  </r>
  <r>
    <x v="9"/>
    <x v="28"/>
    <s v="SAT - Procesamiento Orden SCI2"/>
    <s v="SI"/>
    <m/>
    <m/>
    <m/>
    <m/>
    <x v="0"/>
  </r>
  <r>
    <x v="9"/>
    <x v="28"/>
    <s v="SAT - Alerta Temprana Problemas Ordenes no Procesadas"/>
    <s v="SI"/>
    <m/>
    <m/>
    <s v="SI"/>
    <m/>
    <x v="0"/>
  </r>
  <r>
    <x v="9"/>
    <x v="28"/>
    <s v="Reporte de SAT Pagos Transacciones Fallidas SENAE-IESS"/>
    <s v="SI"/>
    <m/>
    <m/>
    <s v="SI"/>
    <m/>
    <x v="0"/>
  </r>
  <r>
    <x v="9"/>
    <x v="28"/>
    <s v="SAT - Reintento mensajeria"/>
    <s v="SI"/>
    <m/>
    <m/>
    <m/>
    <m/>
    <x v="0"/>
  </r>
  <r>
    <x v="9"/>
    <x v="28"/>
    <s v="BizTarifario - Tarifas por vencer"/>
    <s v="SI"/>
    <m/>
    <m/>
    <m/>
    <m/>
    <x v="0"/>
  </r>
  <r>
    <x v="9"/>
    <x v="28"/>
    <s v="BizTarifario - Tarifa no exitosa"/>
    <s v="SI"/>
    <m/>
    <m/>
    <m/>
    <m/>
    <x v="0"/>
  </r>
  <r>
    <x v="9"/>
    <x v="28"/>
    <s v="SAT - Archivo SCI3 "/>
    <s v="SI"/>
    <m/>
    <m/>
    <s v="SI"/>
    <m/>
    <x v="0"/>
  </r>
  <r>
    <x v="9"/>
    <x v="28"/>
    <s v="SAT-Reporte de movimientos"/>
    <s v="SI"/>
    <m/>
    <m/>
    <s v="SI"/>
    <m/>
    <x v="0"/>
  </r>
  <r>
    <x v="9"/>
    <x v="28"/>
    <s v="SAT-Reporte de Rentabilidad Ecuasistencia"/>
    <s v="SI"/>
    <m/>
    <m/>
    <s v="SI"/>
    <m/>
    <x v="0"/>
  </r>
  <r>
    <x v="9"/>
    <x v="28"/>
    <s v="Reporte de Sat Cobros"/>
    <s v="SI"/>
    <m/>
    <m/>
    <s v="SI"/>
    <m/>
    <x v="0"/>
  </r>
  <r>
    <x v="9"/>
    <x v="28"/>
    <s v="Error Servidor"/>
    <s v="SI"/>
    <m/>
    <m/>
    <m/>
    <m/>
    <x v="0"/>
  </r>
  <r>
    <x v="9"/>
    <x v="28"/>
    <s v="SAT-BATCH DIARIO LOG"/>
    <s v="SI"/>
    <m/>
    <m/>
    <s v="SI"/>
    <m/>
    <x v="0"/>
  </r>
  <r>
    <x v="9"/>
    <x v="28"/>
    <s v="SAT-BATCH SEMANAL LOG"/>
    <s v="SI"/>
    <m/>
    <m/>
    <s v="SI"/>
    <m/>
    <x v="0"/>
  </r>
  <r>
    <x v="9"/>
    <x v="28"/>
    <s v="Notificacion factura electronica"/>
    <s v="SI"/>
    <m/>
    <m/>
    <s v="SI"/>
    <m/>
    <x v="0"/>
  </r>
  <r>
    <x v="9"/>
    <x v="28"/>
    <s v="Servicio BizCarga"/>
    <s v="SI"/>
    <m/>
    <m/>
    <m/>
    <m/>
    <x v="0"/>
  </r>
  <r>
    <x v="9"/>
    <x v="28"/>
    <s v="CHEQUE PENDIENTE DE DEVOLUCION"/>
    <m/>
    <s v="SI"/>
    <m/>
    <m/>
    <m/>
    <x v="0"/>
  </r>
  <r>
    <x v="9"/>
    <x v="28"/>
    <s v="VALIDACION IP INTERNACIONAL"/>
    <m/>
    <s v="SI"/>
    <m/>
    <m/>
    <m/>
    <x v="0"/>
  </r>
  <r>
    <x v="9"/>
    <x v="28"/>
    <s v="Notificacion por forma de pago"/>
    <m/>
    <s v="SI"/>
    <m/>
    <m/>
    <m/>
    <x v="0"/>
  </r>
  <r>
    <x v="9"/>
    <x v="28"/>
    <s v="Depósitos recibidos"/>
    <m/>
    <s v="SI"/>
    <m/>
    <m/>
    <m/>
    <x v="0"/>
  </r>
  <r>
    <x v="9"/>
    <x v="28"/>
    <s v="Devolucion de Cheque Sat"/>
    <m/>
    <s v="SI"/>
    <m/>
    <m/>
    <m/>
    <x v="0"/>
  </r>
  <r>
    <x v="9"/>
    <x v="28"/>
    <s v="AJUSTE DE DEPOSITO"/>
    <m/>
    <s v="SI"/>
    <m/>
    <m/>
    <m/>
    <x v="0"/>
  </r>
  <r>
    <x v="1"/>
    <x v="29"/>
    <s v="Confirmacion Seguro "/>
    <s v="SI"/>
    <m/>
    <m/>
    <s v="SI"/>
    <m/>
    <x v="0"/>
  </r>
  <r>
    <x v="1"/>
    <x v="29"/>
    <s v="Inconsistencias Corte "/>
    <s v="SI"/>
    <m/>
    <m/>
    <s v="SI"/>
    <m/>
    <x v="0"/>
  </r>
  <r>
    <x v="1"/>
    <x v="29"/>
    <s v="Aviso Vencimiento "/>
    <s v="SI"/>
    <m/>
    <m/>
    <s v="SI"/>
    <m/>
    <x v="0"/>
  </r>
  <r>
    <x v="1"/>
    <x v="29"/>
    <s v="Pagos a Cias de Seguro Atlas "/>
    <s v="SI"/>
    <m/>
    <m/>
    <s v="SI"/>
    <m/>
    <x v="0"/>
  </r>
  <r>
    <x v="1"/>
    <x v="29"/>
    <s v="Pagos a Cias de Seguro "/>
    <s v="SI"/>
    <m/>
    <m/>
    <s v="SI"/>
    <m/>
    <x v="0"/>
  </r>
  <r>
    <x v="1"/>
    <x v="29"/>
    <s v="Novedades en Migracion "/>
    <s v="SI"/>
    <m/>
    <m/>
    <s v="SI"/>
    <m/>
    <x v="0"/>
  </r>
  <r>
    <x v="1"/>
    <x v="29"/>
    <s v="Operaciones para Recalculo "/>
    <s v="SI"/>
    <m/>
    <m/>
    <s v="SI"/>
    <m/>
    <x v="0"/>
  </r>
  <r>
    <x v="1"/>
    <x v="30"/>
    <s v="Mail a Aseguradora para Aprobación del Seguro de Vehiculo. "/>
    <s v="SI"/>
    <m/>
    <m/>
    <s v="NO"/>
    <m/>
    <x v="0"/>
  </r>
  <r>
    <x v="1"/>
    <x v="30"/>
    <s v="Mail a Aseguradora para Aprobación del Seguro Todo Riesgo. "/>
    <s v="SI"/>
    <m/>
    <m/>
    <s v="NO"/>
    <m/>
    <x v="0"/>
  </r>
  <r>
    <x v="1"/>
    <x v="30"/>
    <s v="Mail a Aseguradora para Aprobación del Seguro Desgravamen. "/>
    <s v="SI"/>
    <m/>
    <m/>
    <s v="NO"/>
    <m/>
    <x v="0"/>
  </r>
  <r>
    <x v="1"/>
    <x v="30"/>
    <s v="Mail a Aseguradora para Aprobación del Seguro Cesantía y Desgravamen."/>
    <s v="SI"/>
    <m/>
    <m/>
    <s v="SI"/>
    <m/>
    <x v="0"/>
  </r>
  <r>
    <x v="1"/>
    <x v="30"/>
    <s v="Alerta Clientes Vinculados / Peps. Formato HTML"/>
    <s v="SI"/>
    <m/>
    <m/>
    <s v="NO"/>
    <m/>
    <x v="0"/>
  </r>
  <r>
    <x v="1"/>
    <x v="31"/>
    <s v="Notificación de Observaciones"/>
    <s v="SI"/>
    <m/>
    <m/>
    <s v="NO"/>
    <m/>
    <x v="0"/>
  </r>
  <r>
    <x v="2"/>
    <x v="32"/>
    <s v="Ingreso de Usuario  - Exitoso"/>
    <s v="SI"/>
    <m/>
    <m/>
    <m/>
    <m/>
    <x v="0"/>
  </r>
  <r>
    <x v="2"/>
    <x v="32"/>
    <s v="Ingreso de Usuario - Fallido"/>
    <s v="SI"/>
    <m/>
    <m/>
    <m/>
    <m/>
    <x v="0"/>
  </r>
  <r>
    <x v="2"/>
    <x v="5"/>
    <s v="Acceso Internacional"/>
    <m/>
    <s v="SI"/>
    <m/>
    <m/>
    <m/>
    <x v="0"/>
  </r>
  <r>
    <x v="2"/>
    <x v="32"/>
    <s v="Clave Temporal Incorrecta (OTP Invalido)"/>
    <m/>
    <s v="SI"/>
    <m/>
    <m/>
    <m/>
    <x v="0"/>
  </r>
  <r>
    <x v="2"/>
    <x v="32"/>
    <s v="Eliminacion de Matriculacion Cuentas"/>
    <m/>
    <s v="SI"/>
    <m/>
    <m/>
    <m/>
    <x v="0"/>
  </r>
  <r>
    <x v="2"/>
    <x v="32"/>
    <s v="Eliminacion de Matriculacion Tarjetas"/>
    <m/>
    <s v="SI"/>
    <m/>
    <m/>
    <m/>
    <x v="0"/>
  </r>
  <r>
    <x v="2"/>
    <x v="32"/>
    <s v="Transferencias entre Cuentas Propias y Tercero BB"/>
    <s v="SI"/>
    <m/>
    <m/>
    <m/>
    <m/>
    <x v="0"/>
  </r>
  <r>
    <x v="2"/>
    <x v="32"/>
    <s v="Transferencias Interbancarias (SPI)"/>
    <s v="SI"/>
    <m/>
    <m/>
    <m/>
    <m/>
    <x v="0"/>
  </r>
  <r>
    <x v="2"/>
    <x v="32"/>
    <s v="Pago de Tarjeta propia"/>
    <m/>
    <s v="SI"/>
    <m/>
    <m/>
    <m/>
    <x v="0"/>
  </r>
  <r>
    <x v="2"/>
    <x v="32"/>
    <s v="Pago de Tarjeta de Terceros Bankard"/>
    <m/>
    <s v="SI"/>
    <m/>
    <m/>
    <m/>
    <x v="0"/>
  </r>
  <r>
    <x v="2"/>
    <x v="32"/>
    <s v="Pago de Tarjeta de Terceros (SPI)"/>
    <m/>
    <s v="SI"/>
    <m/>
    <m/>
    <m/>
    <x v="0"/>
  </r>
  <r>
    <x v="2"/>
    <x v="32"/>
    <s v="Pago servicios basicos(AGUA ,LUZ , TELEFONO)"/>
    <m/>
    <s v="SI"/>
    <m/>
    <m/>
    <m/>
    <x v="0"/>
  </r>
  <r>
    <x v="2"/>
    <x v="32"/>
    <s v="Depósitos recibidos"/>
    <m/>
    <s v="SI"/>
    <m/>
    <m/>
    <m/>
    <x v="0"/>
  </r>
  <r>
    <x v="2"/>
    <x v="32"/>
    <s v="AJUSTE DE DEPOSITO"/>
    <m/>
    <s v="SI"/>
    <m/>
    <m/>
    <m/>
    <x v="0"/>
  </r>
  <r>
    <x v="2"/>
    <x v="32"/>
    <s v="ActivacionTiempoAire"/>
    <m/>
    <s v="SI"/>
    <m/>
    <m/>
    <m/>
    <x v="0"/>
  </r>
  <r>
    <x v="2"/>
    <x v="32"/>
    <s v="CHEQUE PENDIENTE DE DEVOLUCION"/>
    <m/>
    <s v="SI"/>
    <m/>
    <m/>
    <m/>
    <x v="0"/>
  </r>
  <r>
    <x v="2"/>
    <x v="32"/>
    <s v="Reverso de Recepción de depósito"/>
    <m/>
    <s v="SI"/>
    <m/>
    <m/>
    <m/>
    <x v="0"/>
  </r>
  <r>
    <x v="2"/>
    <x v="32"/>
    <s v="Devolucion de Cheque"/>
    <m/>
    <s v="SI"/>
    <m/>
    <m/>
    <m/>
    <x v="0"/>
  </r>
  <r>
    <x v="2"/>
    <x v="32"/>
    <s v="Bloqueo de Clave"/>
    <m/>
    <s v="SI"/>
    <m/>
    <m/>
    <m/>
    <x v="0"/>
  </r>
  <r>
    <x v="2"/>
    <x v="32"/>
    <s v="Orden de Pago Efectivo"/>
    <m/>
    <s v="SI"/>
    <m/>
    <m/>
    <m/>
    <x v="0"/>
  </r>
  <r>
    <x v="2"/>
    <x v="32"/>
    <s v="Orden Anulada"/>
    <m/>
    <s v="SI"/>
    <m/>
    <m/>
    <m/>
    <x v="0"/>
  </r>
  <r>
    <x v="2"/>
    <x v="32"/>
    <s v="Orden en espera de Aprobación"/>
    <m/>
    <s v="SI"/>
    <m/>
    <m/>
    <m/>
    <x v="0"/>
  </r>
  <r>
    <x v="2"/>
    <x v="32"/>
    <s v="Orden Aceptada/Rechazada por el beneficiario"/>
    <m/>
    <s v="SI"/>
    <m/>
    <m/>
    <m/>
    <x v="0"/>
  </r>
  <r>
    <x v="2"/>
    <x v="32"/>
    <s v="Ordenes eliminadas por no aceptación del pago"/>
    <m/>
    <s v="SI"/>
    <m/>
    <m/>
    <m/>
    <x v="0"/>
  </r>
  <r>
    <x v="2"/>
    <x v="32"/>
    <s v="Acceso exitoso a 24Movil de manera biometrica"/>
    <m/>
    <s v="SI"/>
    <m/>
    <m/>
    <m/>
    <x v="0"/>
  </r>
  <r>
    <x v="2"/>
    <x v="32"/>
    <s v="Acceso fallido a 24Movil de manera biometrica"/>
    <m/>
    <s v="SI"/>
    <m/>
    <m/>
    <m/>
    <x v="0"/>
  </r>
  <r>
    <x v="2"/>
    <x v="32"/>
    <s v="Orden de Pago Corresponsal No Bancario"/>
    <m/>
    <s v="SI"/>
    <m/>
    <m/>
    <m/>
    <x v="0"/>
  </r>
  <r>
    <x v="2"/>
    <x v="32"/>
    <s v="Eliminación Envio Dinero"/>
    <m/>
    <s v="SI"/>
    <m/>
    <m/>
    <m/>
    <x v="0"/>
  </r>
  <r>
    <x v="2"/>
    <x v="32"/>
    <s v="Activación de QuickView"/>
    <m/>
    <s v="SI"/>
    <m/>
    <m/>
    <m/>
    <x v="0"/>
  </r>
  <r>
    <x v="2"/>
    <x v="32"/>
    <s v="Clave temporal CNB beneficiario"/>
    <m/>
    <s v="SI"/>
    <m/>
    <m/>
    <m/>
    <x v="0"/>
  </r>
  <r>
    <x v="2"/>
    <x v="32"/>
    <s v="Envío de clave QuickPay Propio"/>
    <m/>
    <s v="SI"/>
    <m/>
    <m/>
    <m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0">
  <r>
    <x v="0"/>
    <s v="Ingreso de Usuario  - Exitoso"/>
    <m/>
    <s v="SI"/>
    <m/>
    <m/>
    <x v="0"/>
  </r>
  <r>
    <x v="0"/>
    <s v="Ingreso de Usuario - Fallido"/>
    <m/>
    <s v="SI"/>
    <m/>
    <m/>
    <x v="0"/>
  </r>
  <r>
    <x v="0"/>
    <s v="Cambio de Clave"/>
    <s v="SI"/>
    <m/>
    <m/>
    <s v="SI"/>
    <x v="0"/>
  </r>
  <r>
    <x v="0"/>
    <s v="Bloqueo Definitivo de Tarjeta Débito"/>
    <s v="SI"/>
    <m/>
    <m/>
    <s v="SI"/>
    <x v="0"/>
  </r>
  <r>
    <x v="0"/>
    <s v="Bloqueo Definitivo de Cuenta Ahorros"/>
    <s v="SI"/>
    <m/>
    <m/>
    <s v="SI"/>
    <x v="0"/>
  </r>
  <r>
    <x v="0"/>
    <s v="Bloqueo Temporal Dispositivo Seguridad"/>
    <s v="SI"/>
    <m/>
    <m/>
    <s v="SI"/>
    <x v="0"/>
  </r>
  <r>
    <x v="0"/>
    <s v="Bloqueo Temporal Exitoso de Dispositivo Seguridad"/>
    <m/>
    <s v="SI"/>
    <m/>
    <m/>
    <x v="0"/>
  </r>
  <r>
    <x v="0"/>
    <s v="Bloqueo Temporal Fallido de Dispositivo Seguridad"/>
    <m/>
    <s v="SI"/>
    <m/>
    <m/>
    <x v="0"/>
  </r>
  <r>
    <x v="0"/>
    <s v="Bloqueo Temporal de Tarjeta Débito para opción 3"/>
    <s v="SI"/>
    <m/>
    <m/>
    <s v="SI"/>
    <x v="0"/>
  </r>
  <r>
    <x v="0"/>
    <s v="Generación Clave Tarjeta Crédito"/>
    <s v="SI"/>
    <m/>
    <m/>
    <s v="SI"/>
    <x v="0"/>
  </r>
  <r>
    <x v="0"/>
    <s v="Generación Clave Tarjeta Crédito Exitoso"/>
    <m/>
    <s v="SI"/>
    <m/>
    <m/>
    <x v="0"/>
  </r>
  <r>
    <x v="0"/>
    <s v="Generación Clave Tarjeta Crédito Fallido"/>
    <m/>
    <s v="SI"/>
    <m/>
    <m/>
    <x v="0"/>
  </r>
  <r>
    <x v="0"/>
    <s v="Generación Clave Tarjeta Crédito Bloqueo Acceso Canal"/>
    <m/>
    <s v="SI"/>
    <m/>
    <m/>
    <x v="0"/>
  </r>
  <r>
    <x v="0"/>
    <s v="Desbloqueo de Dispositivo "/>
    <s v="SI"/>
    <m/>
    <m/>
    <s v="SI"/>
    <x v="0"/>
  </r>
  <r>
    <x v="0"/>
    <s v="Desbloqueo de Dispositivo Exitoso"/>
    <m/>
    <s v="SI"/>
    <m/>
    <m/>
    <x v="0"/>
  </r>
  <r>
    <x v="0"/>
    <s v="Desbloqueo de Dispositivo Fallido"/>
    <m/>
    <s v="SI"/>
    <m/>
    <m/>
    <x v="0"/>
  </r>
  <r>
    <x v="0"/>
    <s v="Desbloqueo de Dispositivo Bloqueo Acceso Canal"/>
    <m/>
    <s v="SI"/>
    <m/>
    <m/>
    <x v="0"/>
  </r>
  <r>
    <x v="0"/>
    <s v="Matriculación de Cuentas Exitoso"/>
    <m/>
    <s v="SI"/>
    <m/>
    <m/>
    <x v="0"/>
  </r>
  <r>
    <x v="0"/>
    <s v="Matriculación de Cuentas Fallido"/>
    <m/>
    <s v="SI"/>
    <m/>
    <m/>
    <x v="0"/>
  </r>
  <r>
    <x v="0"/>
    <s v="Matriculación de Cuentas Bloqueo Acceso Canal"/>
    <m/>
    <s v="SI"/>
    <m/>
    <m/>
    <x v="0"/>
  </r>
  <r>
    <x v="0"/>
    <s v="Bloqueo temporal de tarjeta de débito para opción 2"/>
    <m/>
    <s v="SI"/>
    <m/>
    <m/>
    <x v="0"/>
  </r>
  <r>
    <x v="1"/>
    <s v="DESBLOQUEO FRANQUICIADO BANCO BOLIVARIANO "/>
    <s v="SI"/>
    <m/>
    <m/>
    <s v="SI"/>
    <x v="0"/>
  </r>
  <r>
    <x v="1"/>
    <s v="Cartera en Financiamiento "/>
    <s v="SI"/>
    <m/>
    <m/>
    <s v="SI"/>
    <x v="0"/>
  </r>
  <r>
    <x v="1"/>
    <s v="DESBLOQUEO FRANQUICIADO BANCO BOLIVARIANO "/>
    <s v="SI"/>
    <m/>
    <m/>
    <s v="SI"/>
    <x v="0"/>
  </r>
  <r>
    <x v="1"/>
    <s v="Aplicacion de Fianza "/>
    <s v="SI"/>
    <m/>
    <m/>
    <s v="SI"/>
    <x v="0"/>
  </r>
  <r>
    <x v="1"/>
    <s v="Anexos Transaccionales "/>
    <s v="SI"/>
    <m/>
    <m/>
    <s v="SI"/>
    <x v="0"/>
  </r>
  <r>
    <x v="1"/>
    <s v="Archivo de Pendientes de Conciliar "/>
    <s v="SI"/>
    <m/>
    <m/>
    <s v="SI"/>
    <x v="0"/>
  </r>
  <r>
    <x v="1"/>
    <s v="Reporte Tarjetahabientes "/>
    <s v="SI"/>
    <m/>
    <m/>
    <s v="SI"/>
    <x v="0"/>
  </r>
  <r>
    <x v="1"/>
    <s v="Cartera Vencida "/>
    <s v="SI"/>
    <m/>
    <m/>
    <s v="SI"/>
    <x v="0"/>
  </r>
  <r>
    <x v="1"/>
    <s v="Reporte de Cartera Vencida por Regional "/>
    <s v="SI"/>
    <m/>
    <m/>
    <s v="SI"/>
    <x v="0"/>
  </r>
  <r>
    <x v="1"/>
    <s v="Debito por compras Banco Bolivariano "/>
    <s v="SI"/>
    <m/>
    <m/>
    <s v="SI"/>
    <x v="0"/>
  </r>
  <r>
    <x v="1"/>
    <s v="TARJETAS QUE INGRESAN A RENOVACION POR EXPIRACION "/>
    <s v="SI"/>
    <m/>
    <m/>
    <s v="SI"/>
    <x v="0"/>
  </r>
  <r>
    <x v="2"/>
    <s v="Depósitos recibidos"/>
    <m/>
    <s v="SI"/>
    <m/>
    <m/>
    <x v="0"/>
  </r>
  <r>
    <x v="2"/>
    <s v="Devolucion de Cheque"/>
    <m/>
    <s v="SI"/>
    <m/>
    <m/>
    <x v="0"/>
  </r>
  <r>
    <x v="2"/>
    <s v="Actualizacion de cupos de tarjeta de debito"/>
    <m/>
    <s v="SI"/>
    <m/>
    <m/>
    <x v="0"/>
  </r>
  <r>
    <x v="2"/>
    <s v="Reverso de Recepción de depósito"/>
    <m/>
    <s v="SI"/>
    <m/>
    <m/>
    <x v="0"/>
  </r>
  <r>
    <x v="2"/>
    <s v="ActivacionTiempoAire"/>
    <m/>
    <s v="SI"/>
    <m/>
    <m/>
    <x v="0"/>
  </r>
  <r>
    <x v="2"/>
    <s v="ReversoActivacionTiempoAire"/>
    <m/>
    <s v="SI"/>
    <m/>
    <m/>
    <x v="0"/>
  </r>
  <r>
    <x v="2"/>
    <s v="Retiros mayores a"/>
    <m/>
    <s v="SI"/>
    <m/>
    <m/>
    <x v="0"/>
  </r>
  <r>
    <x v="2"/>
    <s v="Compra con Tarjeta"/>
    <m/>
    <s v="SI"/>
    <m/>
    <m/>
    <x v="0"/>
  </r>
  <r>
    <x v="2"/>
    <s v="Acceso a los medios24"/>
    <m/>
    <s v="SI"/>
    <m/>
    <m/>
    <x v="0"/>
  </r>
  <r>
    <x v="2"/>
    <s v="Intento Fallido"/>
    <m/>
    <s v="SI"/>
    <m/>
    <m/>
    <x v="0"/>
  </r>
  <r>
    <x v="2"/>
    <s v="BLOQUEO TARJETA DE DEBITO"/>
    <m/>
    <s v="SI"/>
    <m/>
    <m/>
    <x v="0"/>
  </r>
  <r>
    <x v="2"/>
    <s v="Compra con Tarjeta de Debito Internacional"/>
    <m/>
    <s v="SI"/>
    <m/>
    <m/>
    <x v="0"/>
  </r>
  <r>
    <x v="2"/>
    <s v="Compra con Tarjeta"/>
    <m/>
    <s v="SI"/>
    <m/>
    <m/>
    <x v="0"/>
  </r>
  <r>
    <x v="2"/>
    <s v="RETIRO INTENTO FALLIDO"/>
    <m/>
    <s v="SI"/>
    <m/>
    <m/>
    <x v="0"/>
  </r>
  <r>
    <x v="2"/>
    <s v="BLOQUEO MASIVO DE TARJETAS POR ID"/>
    <m/>
    <s v="SI"/>
    <m/>
    <m/>
    <x v="0"/>
  </r>
  <r>
    <x v="2"/>
    <s v="Retiro con Tarjeta de Debito Internacional"/>
    <m/>
    <s v="SI"/>
    <m/>
    <m/>
    <x v="0"/>
  </r>
  <r>
    <x v="2"/>
    <s v="Retiro de Cajero Ordenante"/>
    <m/>
    <s v="SI"/>
    <m/>
    <m/>
    <x v="0"/>
  </r>
  <r>
    <x v="2"/>
    <s v="Retiro de Cajero Beneficiario"/>
    <m/>
    <s v="SI"/>
    <m/>
    <m/>
    <x v="0"/>
  </r>
  <r>
    <x v="2"/>
    <s v="Compra con Tarjeta de Debito Internacional"/>
    <m/>
    <s v="SI"/>
    <m/>
    <m/>
    <x v="0"/>
  </r>
  <r>
    <x v="2"/>
    <s v="Pago de  Tarjetas de  Credito"/>
    <m/>
    <s v="SI"/>
    <m/>
    <m/>
    <x v="0"/>
  </r>
  <r>
    <x v="2"/>
    <s v="TRANSFERENCIA OTROS BANCOS DEBITO"/>
    <m/>
    <s v="SI"/>
    <m/>
    <m/>
    <x v="0"/>
  </r>
  <r>
    <x v="2"/>
    <s v="Pago Servicios Basicos"/>
    <m/>
    <s v="SI"/>
    <m/>
    <m/>
    <x v="0"/>
  </r>
  <r>
    <x v="2"/>
    <s v="Retiro QuickPay Propio"/>
    <m/>
    <s v="SI"/>
    <m/>
    <m/>
    <x v="0"/>
  </r>
  <r>
    <x v="3"/>
    <s v="CAMBIO DE CONTRASEÑA"/>
    <m/>
    <s v="SI"/>
    <m/>
    <m/>
    <x v="0"/>
  </r>
  <r>
    <x v="3"/>
    <s v="CREADO SU CONTRASEÑA"/>
    <m/>
    <s v="SI"/>
    <m/>
    <m/>
    <x v="0"/>
  </r>
  <r>
    <x v="3"/>
    <s v="ASIGNA CLAVE/DISPOSITIVO SAT"/>
    <m/>
    <s v="SI"/>
    <m/>
    <m/>
    <x v="0"/>
  </r>
  <r>
    <x v="3"/>
    <s v="BLOQUEO MASIVO DE TARJETAS POR ID"/>
    <m/>
    <s v="SI"/>
    <m/>
    <m/>
    <x v="0"/>
  </r>
  <r>
    <x v="4"/>
    <s v="Pago servicios basicos(AGUA ,LUZ , TELEFONO)"/>
    <m/>
    <s v="SI"/>
    <m/>
    <m/>
    <x v="0"/>
  </r>
  <r>
    <x v="4"/>
    <s v="Pago de Tarjeta propia"/>
    <m/>
    <s v="SI"/>
    <m/>
    <m/>
    <x v="0"/>
  </r>
  <r>
    <x v="4"/>
    <s v="Recargas Claro"/>
    <m/>
    <s v="SI"/>
    <m/>
    <m/>
    <x v="0"/>
  </r>
  <r>
    <x v="5"/>
    <s v="Ingreso de Usuario  - Exitoso"/>
    <m/>
    <s v="SI"/>
    <m/>
    <m/>
    <x v="0"/>
  </r>
  <r>
    <x v="5"/>
    <s v="Ingreso de Usuario - Fallido"/>
    <m/>
    <s v="SI"/>
    <m/>
    <m/>
    <x v="0"/>
  </r>
  <r>
    <x v="5"/>
    <s v="Registro de Equipo"/>
    <m/>
    <s v="SI"/>
    <m/>
    <m/>
    <x v="0"/>
  </r>
  <r>
    <x v="5"/>
    <s v="Acceso Internacional"/>
    <m/>
    <s v="SI"/>
    <m/>
    <m/>
    <x v="0"/>
  </r>
  <r>
    <x v="5"/>
    <s v="Clave Temporal Incorrecta (OTP Invalido)"/>
    <m/>
    <m/>
    <s v="SI"/>
    <m/>
    <x v="0"/>
  </r>
  <r>
    <x v="5"/>
    <s v="Matriculacion de Cuentas"/>
    <m/>
    <s v="SI"/>
    <m/>
    <m/>
    <x v="0"/>
  </r>
  <r>
    <x v="5"/>
    <s v="Matriculacion de Tarjetas Locales"/>
    <m/>
    <s v="SI"/>
    <m/>
    <m/>
    <x v="0"/>
  </r>
  <r>
    <x v="5"/>
    <s v="Eliminacion de Matriculacion Cuentas"/>
    <m/>
    <s v="SI"/>
    <m/>
    <m/>
    <x v="0"/>
  </r>
  <r>
    <x v="5"/>
    <s v="Eliminacion de Matriculacion Tarjetas"/>
    <m/>
    <s v="SI"/>
    <m/>
    <m/>
    <x v="0"/>
  </r>
  <r>
    <x v="5"/>
    <s v="Transferencias entre Cuentas Propias y Tercero BB"/>
    <m/>
    <m/>
    <s v="SI"/>
    <m/>
    <x v="0"/>
  </r>
  <r>
    <x v="5"/>
    <s v="Transferencias Interbancarias (SPI)"/>
    <m/>
    <m/>
    <s v="SI"/>
    <m/>
    <x v="0"/>
  </r>
  <r>
    <x v="5"/>
    <s v="Transferencias Interbancarias (Pago Directo)"/>
    <m/>
    <m/>
    <s v="SI"/>
    <m/>
    <x v="0"/>
  </r>
  <r>
    <x v="5"/>
    <s v="Pago de Tarjeta propia"/>
    <m/>
    <m/>
    <s v="SI"/>
    <m/>
    <x v="0"/>
  </r>
  <r>
    <x v="5"/>
    <s v="Pago de Tarjeta de Terceros Bankard"/>
    <m/>
    <m/>
    <m/>
    <m/>
    <x v="0"/>
  </r>
  <r>
    <x v="5"/>
    <s v="Pago de Tarjeta Interbancaria (SPI)"/>
    <m/>
    <m/>
    <m/>
    <m/>
    <x v="0"/>
  </r>
  <r>
    <x v="5"/>
    <s v="Pago de Tarjeta Interbancaria (Pago Directo)"/>
    <m/>
    <m/>
    <m/>
    <m/>
    <x v="0"/>
  </r>
  <r>
    <x v="5"/>
    <s v="Pago servicios basicos(AGUA ,LUZ , TELEFONO)"/>
    <m/>
    <m/>
    <s v="SI"/>
    <m/>
    <x v="0"/>
  </r>
  <r>
    <x v="6"/>
    <s v="DESACTIVACION NOTIFICACIONES AVISOS24"/>
    <m/>
    <s v="SI"/>
    <m/>
    <m/>
    <x v="0"/>
  </r>
  <r>
    <x v="6"/>
    <s v="ACTIVACION NOTIFICACIONES AVISOS24"/>
    <m/>
    <s v="SI"/>
    <m/>
    <m/>
    <x v="0"/>
  </r>
  <r>
    <x v="6"/>
    <s v="Conciliacion CLARO"/>
    <m/>
    <s v="SI"/>
    <m/>
    <m/>
    <x v="0"/>
  </r>
  <r>
    <x v="6"/>
    <s v="Conciliacion CNT"/>
    <m/>
    <s v="SI"/>
    <m/>
    <m/>
    <x v="0"/>
  </r>
  <r>
    <x v="7"/>
    <s v="Pago de  Tarjetas de  Credito"/>
    <s v="NO"/>
    <s v="SI"/>
    <m/>
    <s v="NO"/>
    <x v="0"/>
  </r>
  <r>
    <x v="7"/>
    <s v="Reverso Pago de Tarjetas de Credito"/>
    <s v="NO"/>
    <s v="SI"/>
    <m/>
    <s v="NO"/>
    <x v="0"/>
  </r>
  <r>
    <x v="8"/>
    <s v="Ingreso de retencion judicial"/>
    <m/>
    <s v="SI"/>
    <m/>
    <m/>
    <x v="0"/>
  </r>
  <r>
    <x v="8"/>
    <s v="Bloqueo de cuenta retencion judicial"/>
    <m/>
    <s v="SI"/>
    <m/>
    <m/>
    <x v="0"/>
  </r>
  <r>
    <x v="9"/>
    <s v="Estado de cuenta digital tarjeta credito"/>
    <m/>
    <s v="SI"/>
    <m/>
    <m/>
    <x v="0"/>
  </r>
  <r>
    <x v="9"/>
    <s v="ESTADO DE CUENTA DIGITAL"/>
    <m/>
    <s v="SI"/>
    <m/>
    <m/>
    <x v="0"/>
  </r>
  <r>
    <x v="9"/>
    <s v="Operaciones de Cartera"/>
    <m/>
    <s v="SI"/>
    <m/>
    <m/>
    <x v="0"/>
  </r>
  <r>
    <x v="9"/>
    <s v="DESCARGA DOCUMENTOS OPERATIVOS"/>
    <m/>
    <s v="SI"/>
    <m/>
    <m/>
    <x v="0"/>
  </r>
  <r>
    <x v="9"/>
    <s v="Pago de  Tarjetas de  Credito"/>
    <m/>
    <s v="SI"/>
    <m/>
    <m/>
    <x v="0"/>
  </r>
  <r>
    <x v="10"/>
    <s v="SMS Preventivo de Cartera por Vencer"/>
    <s v="SI"/>
    <s v="SI"/>
    <m/>
    <m/>
    <x v="1"/>
  </r>
  <r>
    <x v="10"/>
    <s v="Reporte de Errores A06 - Cartera "/>
    <s v="SI"/>
    <m/>
    <m/>
    <s v="SI"/>
    <x v="0"/>
  </r>
  <r>
    <x v="10"/>
    <s v="Reporte de Errores en Cartera Previa Digitalizacion en VDM"/>
    <s v="SI"/>
    <m/>
    <m/>
    <s v="SI"/>
    <x v="0"/>
  </r>
  <r>
    <x v="10"/>
    <s v="REPORTE DE ELIMINACION DE SEGURO PLURIANUAL "/>
    <s v="SI"/>
    <m/>
    <m/>
    <s v="SI"/>
    <x v="0"/>
  </r>
  <r>
    <x v="10"/>
    <s v="Archivos A07 y A08 "/>
    <s v="SI"/>
    <m/>
    <m/>
    <s v="SI"/>
    <x v="0"/>
  </r>
  <r>
    <x v="10"/>
    <s v="OPERACIONES CASTIGADAS "/>
    <s v="SI"/>
    <m/>
    <m/>
    <s v="SI"/>
    <x v="0"/>
  </r>
  <r>
    <x v="10"/>
    <s v="Operaciones CCA No procesadas "/>
    <s v="SI"/>
    <m/>
    <m/>
    <s v="SI"/>
    <x v="0"/>
  </r>
  <r>
    <x v="10"/>
    <s v="Cuenta sobregirada - Credirol "/>
    <s v="SI"/>
    <m/>
    <m/>
    <s v="SI"/>
    <x v="0"/>
  </r>
  <r>
    <x v="10"/>
    <s v="Pagos Realizados Empresa "/>
    <s v="SI"/>
    <m/>
    <m/>
    <s v="SI"/>
    <x v="0"/>
  </r>
  <r>
    <x v="10"/>
    <s v="LIQUIDACION DE OPERACIONES EMPRESA "/>
    <s v="SI"/>
    <m/>
    <m/>
    <s v="SI"/>
    <x v="0"/>
  </r>
  <r>
    <x v="10"/>
    <s v="Reporte de Castigados "/>
    <s v="SI"/>
    <m/>
    <m/>
    <s v="SI"/>
    <x v="0"/>
  </r>
  <r>
    <x v="10"/>
    <s v="Operaciones con rubros de Cesantia "/>
    <s v="SI"/>
    <m/>
    <m/>
    <s v="SI"/>
    <x v="0"/>
  </r>
  <r>
    <x v="10"/>
    <s v="TASAS PERSONALIZADAS EXCEDIDAS DE LAS MÁXIMAS "/>
    <s v="SI"/>
    <m/>
    <m/>
    <s v="SI"/>
    <x v="0"/>
  </r>
  <r>
    <x v="10"/>
    <s v="REPORTE GCOA "/>
    <s v="SI"/>
    <m/>
    <m/>
    <s v="SI"/>
    <x v="0"/>
  </r>
  <r>
    <x v="10"/>
    <s v="Reporte de Titularización CTH - Reporte de Cartera Vencida "/>
    <s v="SI"/>
    <m/>
    <m/>
    <s v="SI"/>
    <x v="0"/>
  </r>
  <r>
    <x v="10"/>
    <s v="Garantías que respaldan a más de una operación "/>
    <s v="SI"/>
    <m/>
    <m/>
    <s v="SI"/>
    <x v="0"/>
  </r>
  <r>
    <x v="10"/>
    <s v="Reporte de Titularización CTH - Reporte Acrual de Cartera "/>
    <s v="SI"/>
    <m/>
    <m/>
    <s v="SI"/>
    <x v="0"/>
  </r>
  <r>
    <x v="10"/>
    <s v="Titularizaciones/Recompras No procesadas "/>
    <s v="SI"/>
    <m/>
    <m/>
    <s v="SI"/>
    <x v="0"/>
  </r>
  <r>
    <x v="10"/>
    <s v="VALIDADOR ROTEF "/>
    <s v="SI"/>
    <m/>
    <m/>
    <s v="SI"/>
    <x v="0"/>
  </r>
  <r>
    <x v="10"/>
    <s v="VALIDADOR DE IDENTIFICACION CLIENTE ROTEF "/>
    <s v="SI"/>
    <m/>
    <m/>
    <s v="SI"/>
    <x v="0"/>
  </r>
  <r>
    <x v="10"/>
    <s v="Reporte Resumen Pagos Fallidos - Compra Cartera "/>
    <s v="SI"/>
    <m/>
    <m/>
    <s v="SI"/>
    <x v="0"/>
  </r>
  <r>
    <x v="10"/>
    <s v="Reporte Resumen Pagos Exitosos - Compra Cartera "/>
    <s v="SI"/>
    <m/>
    <m/>
    <s v="SI"/>
    <x v="0"/>
  </r>
  <r>
    <x v="10"/>
    <s v="Reporte Resumen Errores Tecnicos - Compra Cartera "/>
    <s v="SI"/>
    <m/>
    <m/>
    <s v="SI"/>
    <x v="0"/>
  </r>
  <r>
    <x v="10"/>
    <s v="Actualizacion del rubro GCOA por recalculo "/>
    <s v="SI"/>
    <m/>
    <m/>
    <s v="SI"/>
    <x v="0"/>
  </r>
  <r>
    <x v="11"/>
    <s v="Notificaciones generales de CHATBOT"/>
    <m/>
    <s v="SI"/>
    <m/>
    <m/>
    <x v="0"/>
  </r>
  <r>
    <x v="11"/>
    <s v="Ingreso exitoso OTP"/>
    <m/>
    <s v="SI"/>
    <m/>
    <m/>
    <x v="0"/>
  </r>
  <r>
    <x v="11"/>
    <s v="Notificación Acepta terminos y Condiciones"/>
    <m/>
    <s v="SI"/>
    <m/>
    <m/>
    <x v="0"/>
  </r>
  <r>
    <x v="11"/>
    <s v="INGRESO FALLIDO OTP"/>
    <m/>
    <s v="SI"/>
    <m/>
    <m/>
    <x v="0"/>
  </r>
  <r>
    <x v="11"/>
    <s v="Notificación Desvinculación Exitosa"/>
    <m/>
    <s v="SI"/>
    <m/>
    <m/>
    <x v="0"/>
  </r>
  <r>
    <x v="11"/>
    <s v="Bloqueo de clave de Coordenadas o Token"/>
    <m/>
    <s v="SI"/>
    <m/>
    <m/>
    <x v="0"/>
  </r>
  <r>
    <x v="11"/>
    <s v="Bloqueo definitivo de tarjeta de débito"/>
    <m/>
    <s v="SI"/>
    <m/>
    <m/>
    <x v="0"/>
  </r>
  <r>
    <x v="11"/>
    <s v="Bloqueo de tarjeta de crédito"/>
    <m/>
    <s v="SI"/>
    <m/>
    <m/>
    <x v="0"/>
  </r>
  <r>
    <x v="11"/>
    <s v="Activación de uso internacional de tarjeta de crédito"/>
    <m/>
    <s v="SI"/>
    <m/>
    <m/>
    <x v="0"/>
  </r>
  <r>
    <x v="11"/>
    <s v="Activación de uso internacional de tarjeta de débito"/>
    <m/>
    <s v="SI"/>
    <m/>
    <m/>
    <x v="0"/>
  </r>
  <r>
    <x v="11"/>
    <s v="Desactivación de uso internacional de tarjeta de crédito"/>
    <m/>
    <s v="SI"/>
    <m/>
    <m/>
    <x v="0"/>
  </r>
  <r>
    <x v="11"/>
    <s v="Desactivación de uso internacional de tarjeta de débito"/>
    <m/>
    <s v="SI"/>
    <m/>
    <m/>
    <x v="0"/>
  </r>
  <r>
    <x v="11"/>
    <s v="Recuperación de Login"/>
    <m/>
    <s v="SI"/>
    <m/>
    <m/>
    <x v="0"/>
  </r>
  <r>
    <x v="11"/>
    <s v="Registro de Ip Internacional"/>
    <m/>
    <s v="SI"/>
    <m/>
    <m/>
    <x v="0"/>
  </r>
  <r>
    <x v="11"/>
    <s v="Actualización de términos y condiciones"/>
    <m/>
    <s v="SI"/>
    <m/>
    <m/>
    <x v="0"/>
  </r>
  <r>
    <x v="11"/>
    <s v="Intentos excedidos"/>
    <m/>
    <s v="SI"/>
    <m/>
    <m/>
    <x v="0"/>
  </r>
  <r>
    <x v="11"/>
    <s v="Fallida por respuesta errónea"/>
    <m/>
    <s v="SI"/>
    <m/>
    <m/>
    <x v="0"/>
  </r>
  <r>
    <x v="12"/>
    <s v="Pago de IESS"/>
    <m/>
    <s v="SI"/>
    <m/>
    <m/>
    <x v="0"/>
  </r>
  <r>
    <x v="12"/>
    <s v="Pago de ATM - CTE"/>
    <m/>
    <s v="SI"/>
    <m/>
    <m/>
    <x v="0"/>
  </r>
  <r>
    <x v="12"/>
    <s v="Pago de TVCABLE"/>
    <m/>
    <s v="SI"/>
    <m/>
    <m/>
    <x v="0"/>
  </r>
  <r>
    <x v="12"/>
    <s v="Pago de Belcorp"/>
    <m/>
    <s v="SI"/>
    <m/>
    <m/>
    <x v="0"/>
  </r>
  <r>
    <x v="12"/>
    <s v="Pago de DEPRATI"/>
    <m/>
    <s v="SI"/>
    <m/>
    <m/>
    <x v="0"/>
  </r>
  <r>
    <x v="12"/>
    <s v="Pago de Claro Postpago"/>
    <m/>
    <s v="SI"/>
    <m/>
    <m/>
    <x v="0"/>
  </r>
  <r>
    <x v="12"/>
    <s v="Pago de  Tarjetas de  Credito"/>
    <m/>
    <s v="SI"/>
    <m/>
    <m/>
    <x v="0"/>
  </r>
  <r>
    <x v="12"/>
    <s v="Pago Servicios Basicos"/>
    <m/>
    <s v="SI"/>
    <m/>
    <m/>
    <x v="0"/>
  </r>
  <r>
    <x v="13"/>
    <s v="Envío de SMS clientes de TC vencidos y Por vencer"/>
    <s v="NO"/>
    <s v="SI"/>
    <m/>
    <s v="NO"/>
    <x v="0"/>
  </r>
  <r>
    <x v="14"/>
    <s v="REPORTE DE ERRORES EN EL PROCESO DE PAGO A PROVEEDORES "/>
    <s v="SI"/>
    <m/>
    <m/>
    <s v="SI"/>
    <x v="0"/>
  </r>
  <r>
    <x v="15"/>
    <s v="Aviso de Cierre de las siguientes operaciones "/>
    <s v="SI"/>
    <m/>
    <m/>
    <s v="SI"/>
    <x v="0"/>
  </r>
  <r>
    <x v="15"/>
    <s v="Alerta de Códigos SIB Pendientes "/>
    <s v="SI"/>
    <m/>
    <m/>
    <s v="SI"/>
    <x v="0"/>
  </r>
  <r>
    <x v="15"/>
    <s v="Notificación de proceso de cierre definitivo."/>
    <s v="SI"/>
    <m/>
    <m/>
    <s v="SI"/>
    <x v="0"/>
  </r>
  <r>
    <x v="15"/>
    <s v="Reporte de Errores en Comext Previa Digitalizacion en VDM "/>
    <s v="SI"/>
    <m/>
    <m/>
    <s v="SI"/>
    <x v="0"/>
  </r>
  <r>
    <x v="15"/>
    <s v="Envía al correo electrónico al cliente y al operativo de Comext"/>
    <s v="SI"/>
    <m/>
    <m/>
    <s v="SI"/>
    <x v="0"/>
  </r>
  <r>
    <x v="15"/>
    <s v="INFORMACION BENEFICARIO y ORDENANTE"/>
    <s v="SI"/>
    <m/>
    <m/>
    <s v="SI"/>
    <x v="0"/>
  </r>
  <r>
    <x v="16"/>
    <s v="AVISO DE APERTURA CARTA DE CRÉDITO DE IMPORTACIÓN"/>
    <s v="SI"/>
    <m/>
    <m/>
    <s v="SI"/>
    <x v="0"/>
  </r>
  <r>
    <x v="16"/>
    <s v="AVISO DE ENMIENDA CARTA DE CRÉDITO DE IMPORTACIÓN"/>
    <s v="SI"/>
    <m/>
    <m/>
    <s v="SI"/>
    <x v="0"/>
  </r>
  <r>
    <x v="16"/>
    <s v="AVISO DE OTROS CARGOS"/>
    <s v="SI"/>
    <m/>
    <m/>
    <s v="SI"/>
    <x v="0"/>
  </r>
  <r>
    <x v="16"/>
    <s v="RETIRO DE GARANTÍA"/>
    <s v="SI"/>
    <m/>
    <m/>
    <s v="SI"/>
    <x v="0"/>
  </r>
  <r>
    <x v="16"/>
    <s v="AVISO DE APERTURA COBRANZA DE IMPORTACIÓN"/>
    <s v="SI"/>
    <m/>
    <m/>
    <s v="SI"/>
    <x v="0"/>
  </r>
  <r>
    <x v="16"/>
    <s v="AVISO DE CIERRE"/>
    <s v="SI"/>
    <m/>
    <m/>
    <s v="SI"/>
    <x v="0"/>
  </r>
  <r>
    <x v="16"/>
    <s v="AVISO DE APERTURA COBRANZAS DE EXPORTACIÓN VIRTUAL"/>
    <s v="SI"/>
    <m/>
    <m/>
    <s v="SI"/>
    <x v="0"/>
  </r>
  <r>
    <x v="16"/>
    <s v="AVISO DE APERTURA COBRANZAS DE EXPORTACIÓN (NORMAL)"/>
    <s v="SI"/>
    <m/>
    <m/>
    <s v="SI"/>
    <x v="0"/>
  </r>
  <r>
    <x v="16"/>
    <s v="AVISO DE APERTURA CARTA DE CRÉDITO DE EXPORTACIÓN"/>
    <s v="SI"/>
    <m/>
    <m/>
    <s v="SI"/>
    <x v="0"/>
  </r>
  <r>
    <x v="16"/>
    <s v="AVISO DE ENMIENDA CARTA DE CRÉDITO DE EXPORTACIÓN"/>
    <s v="SI"/>
    <m/>
    <m/>
    <s v="SI"/>
    <x v="0"/>
  </r>
  <r>
    <x v="16"/>
    <s v="AVISO DE APERTURA CARTA DE CRÉDITO STANDBY (Exportación)"/>
    <s v="SI"/>
    <m/>
    <m/>
    <s v="SI"/>
    <x v="0"/>
  </r>
  <r>
    <x v="16"/>
    <s v="AVISO DE ENMIENDA CARTA DE CRÉDITO STANDBY (Exportación)"/>
    <s v="SI"/>
    <m/>
    <m/>
    <s v="SI"/>
    <x v="0"/>
  </r>
  <r>
    <x v="16"/>
    <s v="AVISO DE APERTURA AVAL BANCARIO LOCAL"/>
    <s v="SI"/>
    <m/>
    <m/>
    <s v="SI"/>
    <x v="0"/>
  </r>
  <r>
    <x v="16"/>
    <s v="AVISO DE APERTURA AVAL BANCARIO EXTERIOR"/>
    <s v="SI"/>
    <m/>
    <m/>
    <s v="SI"/>
    <x v="0"/>
  </r>
  <r>
    <x v="16"/>
    <s v="AVISO DE APERTURA CARTA DE CRÉDITO DOMESTICA"/>
    <s v="SI"/>
    <m/>
    <m/>
    <s v="SI"/>
    <x v="0"/>
  </r>
  <r>
    <x v="16"/>
    <s v="NEGOCIACIÓN CARTA DE CRÉDITO DOMÉSTICA"/>
    <s v="SI"/>
    <m/>
    <m/>
    <s v="SI"/>
    <x v="0"/>
  </r>
  <r>
    <x v="16"/>
    <s v="AVISO DE APERTURA FINANCIAMIENTO DE IMPORTACIÓN"/>
    <s v="SI"/>
    <m/>
    <m/>
    <s v="SI"/>
    <x v="0"/>
  </r>
  <r>
    <x v="16"/>
    <s v="AVISO DE APERTURA FINANCIAMIENTO DE EXPORTACIÓN"/>
    <s v="SI"/>
    <m/>
    <m/>
    <s v="SI"/>
    <x v="0"/>
  </r>
  <r>
    <x v="16"/>
    <s v="AVISO DE APERTURA CARTA DE CRÉDITO STANDBY"/>
    <s v="SI"/>
    <m/>
    <m/>
    <s v="SI"/>
    <x v="0"/>
  </r>
  <r>
    <x v="16"/>
    <s v="AVISO DE ENMIENDA CARTA DE CRÉDITO STANDBY"/>
    <s v="SI"/>
    <m/>
    <m/>
    <s v="SI"/>
    <x v="0"/>
  </r>
  <r>
    <x v="16"/>
    <s v="NOTIFICACIÓN DE OTROS CARGOS"/>
    <s v="SI"/>
    <m/>
    <m/>
    <s v="SI"/>
    <x v="0"/>
  </r>
  <r>
    <x v="16"/>
    <s v="AVISO DE LIQUIDACIÓN"/>
    <s v="SI"/>
    <m/>
    <m/>
    <s v="SI"/>
    <x v="0"/>
  </r>
  <r>
    <x v="16"/>
    <s v="Notificacion Comext por vencer y vencidas"/>
    <s v="SI"/>
    <s v="SI"/>
    <m/>
    <m/>
    <x v="0"/>
  </r>
  <r>
    <x v="16"/>
    <s v="Notificacion Comext vencidas"/>
    <s v="SI"/>
    <s v="SI"/>
    <m/>
    <m/>
    <x v="0"/>
  </r>
  <r>
    <x v="16"/>
    <s v="Notificacion Comext por vencer"/>
    <s v="SI"/>
    <s v="SI"/>
    <m/>
    <m/>
    <x v="0"/>
  </r>
  <r>
    <x v="17"/>
    <s v="COMPOBANTES PENDIENTES DE REVISION "/>
    <s v="SI"/>
    <m/>
    <m/>
    <s v="SI"/>
    <x v="0"/>
  </r>
  <r>
    <x v="17"/>
    <s v="COMPOBANTES PENDIENTES DE APROBACION "/>
    <s v="SI"/>
    <m/>
    <m/>
    <s v="SI"/>
    <x v="0"/>
  </r>
  <r>
    <x v="17"/>
    <s v="Cotizaciones no ingresadas a la fecha "/>
    <s v="SI"/>
    <m/>
    <m/>
    <s v="SI"/>
    <x v="0"/>
  </r>
  <r>
    <x v="17"/>
    <s v="REPORTE DE COMPROBANTES CONTABLES POR OFICINA Y DPTO. "/>
    <s v="SI"/>
    <m/>
    <m/>
    <s v="SI"/>
    <x v="0"/>
  </r>
  <r>
    <x v="17"/>
    <s v="REPORTE DE COMPROBANTES CONTABLES QUE SUPERAN CUPO MAXIMO AUTORIZADO "/>
    <s v="SI"/>
    <m/>
    <m/>
    <s v="SI"/>
    <x v="0"/>
  </r>
  <r>
    <x v="17"/>
    <s v="Reporte de Cuentas Contables por Oficina "/>
    <s v="SI"/>
    <m/>
    <m/>
    <s v="SI"/>
    <x v="0"/>
  </r>
  <r>
    <x v="17"/>
    <s v="Reporte Semanal de Tasas BCE "/>
    <s v="SI"/>
    <m/>
    <m/>
    <s v="SI"/>
    <x v="0"/>
  </r>
  <r>
    <x v="17"/>
    <s v="Notificación de Procesamiento Semanal para Archivo de Tasas BCE "/>
    <s v="SI"/>
    <m/>
    <m/>
    <s v="SI"/>
    <x v="0"/>
  </r>
  <r>
    <x v="18"/>
    <s v="Compra con tarjeta Bankard y Visa Electron"/>
    <m/>
    <s v="SI"/>
    <m/>
    <m/>
    <x v="0"/>
  </r>
  <r>
    <x v="18"/>
    <s v="Compra con Tarjeta de Crédito Internacional"/>
    <m/>
    <s v="SI"/>
    <m/>
    <m/>
    <x v="0"/>
  </r>
  <r>
    <x v="18"/>
    <s v="Compra con Tarjeta"/>
    <m/>
    <s v="SI"/>
    <m/>
    <m/>
    <x v="0"/>
  </r>
  <r>
    <x v="19"/>
    <s v="Reporte de Clientes Ina por Calificacion "/>
    <s v="SI"/>
    <m/>
    <m/>
    <s v="SI"/>
    <x v="0"/>
  </r>
  <r>
    <x v="19"/>
    <s v="Archivos de operaciones concedidas generados al corte "/>
    <s v="SI"/>
    <m/>
    <m/>
    <s v="SI"/>
    <x v="0"/>
  </r>
  <r>
    <x v="19"/>
    <s v="VALIDACION DE INFORMACION TARJETAS DE CREDITO "/>
    <s v="SI"/>
    <m/>
    <m/>
    <s v="SI"/>
    <x v="0"/>
  </r>
  <r>
    <x v="19"/>
    <s v="LINEAS DE CREDITO PROXIMAS A VENCER "/>
    <s v="SI"/>
    <m/>
    <m/>
    <s v="SI"/>
    <x v="0"/>
  </r>
  <r>
    <x v="19"/>
    <s v="REPORTE DE CODEUDORES Y GARANTES EN NUEVAS OPERACIONES "/>
    <s v="SI"/>
    <m/>
    <m/>
    <s v="SI"/>
    <x v="0"/>
  </r>
  <r>
    <x v="19"/>
    <s v="Monitoreo de Tramites con Seguros "/>
    <s v="SI"/>
    <m/>
    <m/>
    <s v="SI"/>
    <x v="0"/>
  </r>
  <r>
    <x v="19"/>
    <s v="Inconsistencias Carga Visa BBP "/>
    <s v="SI"/>
    <m/>
    <m/>
    <s v="SI"/>
    <x v="0"/>
  </r>
  <r>
    <x v="19"/>
    <s v="Inconsistencias Riesgo "/>
    <s v="SI"/>
    <m/>
    <m/>
    <s v="SI"/>
    <x v="0"/>
  </r>
  <r>
    <x v="19"/>
    <s v="Reporte de operaciones amparadas por Garantias CERDEP "/>
    <s v="SI"/>
    <m/>
    <m/>
    <s v="SI"/>
    <x v="0"/>
  </r>
  <r>
    <x v="19"/>
    <s v="VALIDACION DE INFORMACION GARANTIAS BLOQUEADAS "/>
    <s v="SI"/>
    <m/>
    <m/>
    <s v="SI"/>
    <x v="0"/>
  </r>
  <r>
    <x v="20"/>
    <s v="de alertas de saldos diarios "/>
    <s v="NO"/>
    <s v="SI"/>
    <m/>
    <s v="NO"/>
    <x v="0"/>
  </r>
  <r>
    <x v="20"/>
    <s v="pago de servicios CNB"/>
    <s v="NO"/>
    <s v="SI"/>
    <m/>
    <s v="NO"/>
    <x v="0"/>
  </r>
  <r>
    <x v="20"/>
    <s v="deposito cnb"/>
    <s v="NO"/>
    <s v="SI"/>
    <m/>
    <s v="NO"/>
    <x v="0"/>
  </r>
  <r>
    <x v="20"/>
    <s v="CompraTarjetaPrepago"/>
    <s v="NO"/>
    <s v="SI"/>
    <m/>
    <s v="NO"/>
    <x v="0"/>
  </r>
  <r>
    <x v="20"/>
    <s v="Apertura Cuenta"/>
    <s v="NO"/>
    <s v="SI"/>
    <m/>
    <s v="NO"/>
    <x v="0"/>
  </r>
  <r>
    <x v="20"/>
    <s v="Reverso Pago de cheques"/>
    <s v="NO"/>
    <s v="SI"/>
    <m/>
    <s v="NO"/>
    <x v="0"/>
  </r>
  <r>
    <x v="20"/>
    <s v="Avance en Efectivo"/>
    <s v="NO"/>
    <s v="SI"/>
    <m/>
    <s v="NO"/>
    <x v="0"/>
  </r>
  <r>
    <x v="20"/>
    <s v="Credito por Recepcion de Giros"/>
    <s v="NO"/>
    <s v="SI"/>
    <m/>
    <s v="NO"/>
    <x v="0"/>
  </r>
  <r>
    <x v="20"/>
    <s v="Depósitos recibidos"/>
    <s v="NO"/>
    <s v="SI"/>
    <m/>
    <s v="NO"/>
    <x v="0"/>
  </r>
  <r>
    <x v="20"/>
    <s v="avisos de vencimientos TC"/>
    <s v="NO"/>
    <s v="SI"/>
    <m/>
    <s v="NO"/>
    <x v="0"/>
  </r>
  <r>
    <x v="20"/>
    <s v="Pago de Cheques girados"/>
    <s v="NO"/>
    <s v="SI"/>
    <m/>
    <s v="NO"/>
    <x v="0"/>
  </r>
  <r>
    <x v="20"/>
    <s v="Reverso de Recepción de depósito"/>
    <s v="NO"/>
    <s v="SI"/>
    <m/>
    <s v="NO"/>
    <x v="0"/>
  </r>
  <r>
    <x v="20"/>
    <s v="Saldos diarios"/>
    <s v="NO"/>
    <s v="SI"/>
    <m/>
    <s v="NO"/>
    <x v="0"/>
  </r>
  <r>
    <x v="20"/>
    <s v="Avisos de pagos vencidos TC"/>
    <s v="NO"/>
    <s v="SI"/>
    <m/>
    <s v="NO"/>
    <x v="0"/>
  </r>
  <r>
    <x v="20"/>
    <s v="Cambio de dirección de envío de E/C"/>
    <s v="NO"/>
    <s v="SI"/>
    <m/>
    <s v="NO"/>
    <x v="0"/>
  </r>
  <r>
    <x v="20"/>
    <s v="Cheque devuelto"/>
    <s v="NO"/>
    <s v="SI"/>
    <m/>
    <s v="NO"/>
    <x v="0"/>
  </r>
  <r>
    <x v="20"/>
    <s v="CompraTarjetaPrepago"/>
    <s v="NO"/>
    <s v="SI"/>
    <m/>
    <s v="NO"/>
    <x v="0"/>
  </r>
  <r>
    <x v="20"/>
    <s v="Alerta de Recepción de Giro"/>
    <s v="NO"/>
    <s v="SI"/>
    <m/>
    <s v="NO"/>
    <x v="0"/>
  </r>
  <r>
    <x v="20"/>
    <s v="Cheque protestado"/>
    <s v="NO"/>
    <s v="SI"/>
    <m/>
    <s v="NO"/>
    <x v="0"/>
  </r>
  <r>
    <x v="20"/>
    <s v="Pago de  Tarjetas de  Credito"/>
    <s v="NO"/>
    <s v="SI"/>
    <m/>
    <s v="NO"/>
    <x v="0"/>
  </r>
  <r>
    <x v="20"/>
    <s v="TRANSFERENCIA OTROS BANCOS DEBITO  "/>
    <s v="NO"/>
    <s v="SI"/>
    <m/>
    <s v="NO"/>
    <x v="0"/>
  </r>
  <r>
    <x v="20"/>
    <s v="Vencimiento de tarjeta de crédito"/>
    <s v="NO"/>
    <s v="SI"/>
    <m/>
    <s v="NO"/>
    <x v="0"/>
  </r>
  <r>
    <x v="20"/>
    <s v="Estado de cuenta digital tarjeta credito"/>
    <s v="NO"/>
    <s v="SI"/>
    <m/>
    <s v="NO"/>
    <x v="0"/>
  </r>
  <r>
    <x v="20"/>
    <s v="ESTADO DE CUENTA DIGITAL"/>
    <s v="NO"/>
    <s v="SI"/>
    <m/>
    <s v="NO"/>
    <x v="0"/>
  </r>
  <r>
    <x v="20"/>
    <s v="DESCARGA DOCUMENTOS OPERATIVOS"/>
    <s v="NO"/>
    <s v="SI"/>
    <m/>
    <s v="NO"/>
    <x v="0"/>
  </r>
  <r>
    <x v="20"/>
    <s v="Devolucion de Cheque"/>
    <s v="NO"/>
    <s v="SI"/>
    <m/>
    <s v="NO"/>
    <x v="0"/>
  </r>
  <r>
    <x v="20"/>
    <s v="TRANSFERENCIA INTERNACIONALES CREDITO  "/>
    <s v="NO"/>
    <s v="SI"/>
    <m/>
    <s v="NO"/>
    <x v="0"/>
  </r>
  <r>
    <x v="20"/>
    <s v="TRANSFERENCIASPIRECIBIDAEXITOSA"/>
    <s v="NO"/>
    <s v="SI"/>
    <m/>
    <s v="NO"/>
    <x v="0"/>
  </r>
  <r>
    <x v="20"/>
    <s v="Retiros mayores a"/>
    <s v="NO"/>
    <s v="SI"/>
    <m/>
    <s v="NO"/>
    <x v="0"/>
  </r>
  <r>
    <x v="20"/>
    <s v="Ingreso de clave de supervisor"/>
    <s v="NO"/>
    <s v="SI"/>
    <m/>
    <s v="NO"/>
    <x v="0"/>
  </r>
  <r>
    <x v="20"/>
    <s v="Pago Servicios Basicos"/>
    <s v="NO"/>
    <s v="SI"/>
    <m/>
    <s v="NO"/>
    <x v="0"/>
  </r>
  <r>
    <x v="20"/>
    <s v="Reverso retiros"/>
    <s v="NO"/>
    <s v="SI"/>
    <m/>
    <s v="NO"/>
    <x v="0"/>
  </r>
  <r>
    <x v="20"/>
    <s v="PagoInstitucionesEducativas"/>
    <s v="NO"/>
    <s v="SI"/>
    <m/>
    <s v="NO"/>
    <x v="0"/>
  </r>
  <r>
    <x v="21"/>
    <s v="Ingreso de Usuario  - Exitoso"/>
    <s v="SI"/>
    <m/>
    <m/>
    <m/>
    <x v="0"/>
  </r>
  <r>
    <x v="21"/>
    <s v="Ingreso de Usuario - Fallido"/>
    <s v="SI"/>
    <m/>
    <m/>
    <m/>
    <x v="0"/>
  </r>
  <r>
    <x v="21"/>
    <s v="Acceso Internacional"/>
    <s v="SI"/>
    <m/>
    <m/>
    <m/>
    <x v="0"/>
  </r>
  <r>
    <x v="21"/>
    <s v="Pregunta Secreta"/>
    <s v="SI"/>
    <m/>
    <m/>
    <m/>
    <x v="0"/>
  </r>
  <r>
    <x v="21"/>
    <s v="Segundo factor Invalido"/>
    <s v="SI"/>
    <m/>
    <m/>
    <m/>
    <x v="0"/>
  </r>
  <r>
    <x v="21"/>
    <s v="Cambio de Clave"/>
    <s v="SI"/>
    <m/>
    <m/>
    <m/>
    <x v="0"/>
  </r>
  <r>
    <x v="21"/>
    <s v="Clave Temporal Incorrecta (OTP Invalido)"/>
    <s v="SI"/>
    <s v="SI"/>
    <m/>
    <m/>
    <x v="1"/>
  </r>
  <r>
    <x v="21"/>
    <s v="Autoadhesión y Olvido de Usuario"/>
    <s v="SI"/>
    <m/>
    <m/>
    <s v="SI"/>
    <x v="0"/>
  </r>
  <r>
    <x v="21"/>
    <s v="Autodesbloqueo"/>
    <s v="SI"/>
    <m/>
    <m/>
    <s v="SI"/>
    <x v="0"/>
  </r>
  <r>
    <x v="21"/>
    <s v="Bloqueo de clave"/>
    <s v="SI"/>
    <m/>
    <m/>
    <s v="SI"/>
    <x v="0"/>
  </r>
  <r>
    <x v="21"/>
    <s v="Administracion Cupos Tarjeta Debito"/>
    <s v="SI"/>
    <m/>
    <m/>
    <m/>
    <x v="0"/>
  </r>
  <r>
    <x v="21"/>
    <s v="Bloqueo de Tarjeta Debito"/>
    <s v="SI"/>
    <m/>
    <m/>
    <s v="SI"/>
    <x v="0"/>
  </r>
  <r>
    <x v="21"/>
    <s v="Creacion de usuario AD"/>
    <s v="SI"/>
    <m/>
    <m/>
    <m/>
    <x v="0"/>
  </r>
  <r>
    <x v="21"/>
    <s v="Bloqueo de clave de Coordenadas o Token"/>
    <s v="SI"/>
    <s v="SI"/>
    <m/>
    <m/>
    <x v="1"/>
  </r>
  <r>
    <x v="21"/>
    <s v="Matriculacion de Cuentas de Terceros"/>
    <s v="SI"/>
    <m/>
    <m/>
    <s v="SI"/>
    <x v="0"/>
  </r>
  <r>
    <x v="21"/>
    <s v="Matriculacion de cuentas en el exterior"/>
    <s v="SI"/>
    <m/>
    <m/>
    <s v="SI"/>
    <x v="0"/>
  </r>
  <r>
    <x v="21"/>
    <s v="Matriculacion de Tarjetas Locales"/>
    <s v="SI"/>
    <m/>
    <m/>
    <s v="SI"/>
    <x v="0"/>
  </r>
  <r>
    <x v="21"/>
    <s v="Matriculacion de Tarjetas Internacionales"/>
    <s v="SI"/>
    <m/>
    <m/>
    <s v="SI"/>
    <x v="0"/>
  </r>
  <r>
    <x v="21"/>
    <s v="Matriculacion para trasferencias especiales"/>
    <s v="SI"/>
    <m/>
    <m/>
    <s v="SI"/>
    <x v="0"/>
  </r>
  <r>
    <x v="21"/>
    <s v="Matriculacion de Servicios"/>
    <s v="SI"/>
    <m/>
    <m/>
    <s v="SI"/>
    <x v="0"/>
  </r>
  <r>
    <x v="21"/>
    <s v="Modificacion Matriculacion de Cuentas de Terceros"/>
    <s v="SI"/>
    <m/>
    <m/>
    <s v="SI"/>
    <x v="0"/>
  </r>
  <r>
    <x v="21"/>
    <s v="Modificacion Matriculacion de cuentas en el exterior"/>
    <s v="SI"/>
    <m/>
    <m/>
    <s v="SI"/>
    <x v="0"/>
  </r>
  <r>
    <x v="21"/>
    <s v="Modificacion Matriculacion de Tarjetas Locales"/>
    <s v="SI"/>
    <m/>
    <m/>
    <s v="SI"/>
    <x v="0"/>
  </r>
  <r>
    <x v="21"/>
    <s v="Modificacion Matriculacion de Tarjetas Internacionales"/>
    <s v="SI"/>
    <m/>
    <m/>
    <s v="SI"/>
    <x v="0"/>
  </r>
  <r>
    <x v="21"/>
    <s v="Modificacion Matriculacion para trasferencias especiales"/>
    <s v="SI"/>
    <m/>
    <m/>
    <s v="SI"/>
    <x v="0"/>
  </r>
  <r>
    <x v="21"/>
    <s v="Modificacion Matriculacion de Servicios"/>
    <s v="SI"/>
    <m/>
    <m/>
    <s v="SI"/>
    <x v="0"/>
  </r>
  <r>
    <x v="21"/>
    <s v="Eliminacion Matriculacion de Cuentas de Terceros"/>
    <s v="SI"/>
    <m/>
    <m/>
    <s v="SI"/>
    <x v="0"/>
  </r>
  <r>
    <x v="21"/>
    <s v="Eliminacion Matriculacion de cuentas en el exterior"/>
    <s v="SI"/>
    <m/>
    <m/>
    <s v="SI"/>
    <x v="0"/>
  </r>
  <r>
    <x v="21"/>
    <s v="Eliminacion Matriculacion de Tarjetas Locales"/>
    <s v="SI"/>
    <m/>
    <m/>
    <s v="SI"/>
    <x v="0"/>
  </r>
  <r>
    <x v="21"/>
    <s v="Eliminacion Matriculacion de Tarjetas Internacionales"/>
    <s v="SI"/>
    <m/>
    <m/>
    <s v="SI"/>
    <x v="0"/>
  </r>
  <r>
    <x v="21"/>
    <s v="Eliminacion Matriculacion para trasferencias especiales"/>
    <s v="SI"/>
    <m/>
    <m/>
    <s v="SI"/>
    <x v="0"/>
  </r>
  <r>
    <x v="21"/>
    <s v="Eliminacion Matriculacion de Servicios"/>
    <s v="SI"/>
    <m/>
    <m/>
    <m/>
    <x v="0"/>
  </r>
  <r>
    <x v="21"/>
    <s v="Transferencias entre Cuentas Propias y Tercero BB"/>
    <m/>
    <s v="SI"/>
    <s v="SI"/>
    <m/>
    <x v="0"/>
  </r>
  <r>
    <x v="21"/>
    <s v="Transferencias Interbancarias (SPI)"/>
    <m/>
    <m/>
    <m/>
    <m/>
    <x v="0"/>
  </r>
  <r>
    <x v="21"/>
    <s v="Transferencias Interbancarias (Pago Directo)"/>
    <m/>
    <s v="SI"/>
    <s v="SI"/>
    <m/>
    <x v="0"/>
  </r>
  <r>
    <x v="21"/>
    <s v="Transferencias Internacional"/>
    <m/>
    <s v="SI"/>
    <s v="SI"/>
    <m/>
    <x v="0"/>
  </r>
  <r>
    <x v="21"/>
    <s v="Pago de Tarjeta propia"/>
    <m/>
    <s v="SI"/>
    <s v="SI"/>
    <m/>
    <x v="0"/>
  </r>
  <r>
    <x v="21"/>
    <s v="Pago de Tarjeta de Terceros Bankard"/>
    <m/>
    <s v="SI"/>
    <s v="SI"/>
    <m/>
    <x v="0"/>
  </r>
  <r>
    <x v="21"/>
    <s v="Pago de Tarjeta de Terceros (SPI)"/>
    <m/>
    <m/>
    <m/>
    <m/>
    <x v="0"/>
  </r>
  <r>
    <x v="21"/>
    <s v="Pago de Tarjeta de Terceros (Pago Directo)"/>
    <m/>
    <s v="SI"/>
    <s v="SI"/>
    <m/>
    <x v="0"/>
  </r>
  <r>
    <x v="21"/>
    <s v="Pago de Tarjeta de Terceros (Beneficiario del pago)"/>
    <s v="SI"/>
    <m/>
    <m/>
    <s v="SI"/>
    <x v="0"/>
  </r>
  <r>
    <x v="21"/>
    <s v="Pago de Tarjeta Internacional"/>
    <m/>
    <s v="SI"/>
    <s v="SI"/>
    <m/>
    <x v="0"/>
  </r>
  <r>
    <x v="21"/>
    <s v="Pago de Tarjetas Corporativas"/>
    <m/>
    <m/>
    <m/>
    <m/>
    <x v="0"/>
  </r>
  <r>
    <x v="21"/>
    <s v="Pago de Servicios Especiales"/>
    <s v="SI"/>
    <m/>
    <m/>
    <s v="SI"/>
    <x v="0"/>
  </r>
  <r>
    <x v="21"/>
    <s v="Pago servicios basicos(AGUA ,LUZ , TELEFONO)"/>
    <s v="SI"/>
    <s v="SI"/>
    <m/>
    <s v="SI"/>
    <x v="2"/>
  </r>
  <r>
    <x v="21"/>
    <s v="Pago de Servicio -Municipio - Predio"/>
    <s v="SI"/>
    <m/>
    <m/>
    <s v="SI"/>
    <x v="0"/>
  </r>
  <r>
    <x v="21"/>
    <s v="Pagos IESS"/>
    <s v="SI"/>
    <m/>
    <m/>
    <s v="SI"/>
    <x v="0"/>
  </r>
  <r>
    <x v="21"/>
    <s v="Pagos de impuestos aduaneros"/>
    <s v="SI"/>
    <m/>
    <m/>
    <s v="SI"/>
    <x v="0"/>
  </r>
  <r>
    <x v="21"/>
    <s v="Donaciones"/>
    <s v="SI"/>
    <s v="SI"/>
    <m/>
    <s v="SI"/>
    <x v="2"/>
  </r>
  <r>
    <x v="21"/>
    <s v="Central de Riesgos - Consulta Buro de Credito"/>
    <s v="SI"/>
    <m/>
    <m/>
    <s v="SI"/>
    <x v="0"/>
  </r>
  <r>
    <x v="21"/>
    <s v="Cambio de Clave de Tarjeta de Débito"/>
    <s v="SI"/>
    <m/>
    <m/>
    <m/>
    <x v="0"/>
  </r>
  <r>
    <x v="21"/>
    <s v="Gestion de limites Tarjetas de Debito"/>
    <s v="SI"/>
    <m/>
    <m/>
    <s v="SI"/>
    <x v="0"/>
  </r>
  <r>
    <x v="21"/>
    <s v="Gestion Uso Internacional de Tarjetas"/>
    <s v="SI"/>
    <m/>
    <m/>
    <s v="SI"/>
    <x v="0"/>
  </r>
  <r>
    <x v="21"/>
    <s v="Activación/Desactivación de 24móvil"/>
    <s v="SI"/>
    <m/>
    <m/>
    <s v="SI"/>
    <x v="0"/>
  </r>
  <r>
    <x v="21"/>
    <s v="Activación/Desactivación de Avisos24"/>
    <s v="SI"/>
    <m/>
    <m/>
    <s v="SI"/>
    <x v="0"/>
  </r>
  <r>
    <x v="21"/>
    <s v="Recarga de tarjeta prepaga"/>
    <s v="SI"/>
    <m/>
    <m/>
    <s v="SI"/>
    <x v="0"/>
  </r>
  <r>
    <x v="21"/>
    <s v="Activacion / Desactivacion de deposito express"/>
    <s v="SI"/>
    <m/>
    <m/>
    <s v="SI"/>
    <x v="0"/>
  </r>
  <r>
    <x v="21"/>
    <s v="Activacion / Desactivacion 24Compras (Boton de Pago)"/>
    <s v="SI"/>
    <m/>
    <m/>
    <s v="SI"/>
    <x v="0"/>
  </r>
  <r>
    <x v="22"/>
    <s v="Reporte de Errores en Factoring Previa Digitalizacion en VDM "/>
    <s v="SI"/>
    <m/>
    <m/>
    <s v="SI"/>
    <x v="0"/>
  </r>
  <r>
    <x v="22"/>
    <s v="REPORTE DE OPERACIONES NO PROCESADAS "/>
    <s v="SI"/>
    <m/>
    <m/>
    <s v="SI"/>
    <x v="0"/>
  </r>
  <r>
    <x v="23"/>
    <s v="Notificación Factoring/Confirming - Acreditaciones - AFCGC"/>
    <s v="SI"/>
    <s v="SI"/>
    <m/>
    <m/>
    <x v="0"/>
  </r>
  <r>
    <x v="23"/>
    <s v="Notificacion Factoring/Confirming por vencer - AFACX"/>
    <s v="SI"/>
    <s v="SI"/>
    <m/>
    <m/>
    <x v="0"/>
  </r>
  <r>
    <x v="23"/>
    <s v="Notificacion Factoring/Confirming vencidas - AFACV"/>
    <s v="SI"/>
    <s v="SI"/>
    <m/>
    <m/>
    <x v="0"/>
  </r>
  <r>
    <x v="24"/>
    <s v="Reporte de Titularización - Reporte de Garantias "/>
    <s v="SI"/>
    <m/>
    <m/>
    <s v="SI"/>
    <x v="0"/>
  </r>
  <r>
    <x v="25"/>
    <s v="CAMBIO USUARIO Y CONTRASEÑA"/>
    <m/>
    <s v="SI"/>
    <m/>
    <m/>
    <x v="0"/>
  </r>
  <r>
    <x v="25"/>
    <s v="Activacion y reverso de Tiempo Aire"/>
    <m/>
    <s v="SI"/>
    <m/>
    <m/>
    <x v="0"/>
  </r>
  <r>
    <x v="25"/>
    <s v="ACTUALIZA BASE CONOCIMIENTO"/>
    <m/>
    <s v="SI"/>
    <m/>
    <m/>
    <x v="0"/>
  </r>
  <r>
    <x v="25"/>
    <s v="CAMBIO IMAGEN DE SEGURIDAD"/>
    <m/>
    <s v="SI"/>
    <m/>
    <m/>
    <x v="0"/>
  </r>
  <r>
    <x v="25"/>
    <s v="MATRICULACION Y ELIMINACION DE EQUIPOS"/>
    <m/>
    <s v="SI"/>
    <m/>
    <m/>
    <x v="0"/>
  </r>
  <r>
    <x v="26"/>
    <s v="Reporte de Errores en Leasing Previa Digitalizacion en VDM "/>
    <s v="SI"/>
    <m/>
    <m/>
    <s v="SI"/>
    <x v="0"/>
  </r>
  <r>
    <x v="27"/>
    <s v="Actualización de información del cliente del MIS."/>
    <s v="NO"/>
    <s v="SI"/>
    <m/>
    <s v="NO"/>
    <x v="0"/>
  </r>
  <r>
    <x v="28"/>
    <s v="Ingreso de Usuario  - Exitoso"/>
    <m/>
    <s v="SI"/>
    <m/>
    <m/>
    <x v="0"/>
  </r>
  <r>
    <x v="28"/>
    <s v="Ingreso de Usuario - Fallido"/>
    <m/>
    <s v="SI"/>
    <m/>
    <m/>
    <x v="0"/>
  </r>
  <r>
    <x v="28"/>
    <s v="Acceso Internacional"/>
    <m/>
    <s v="SI"/>
    <m/>
    <m/>
    <x v="0"/>
  </r>
  <r>
    <x v="28"/>
    <s v="Cambio de Clave"/>
    <m/>
    <s v="SI"/>
    <m/>
    <m/>
    <x v="0"/>
  </r>
  <r>
    <x v="28"/>
    <s v="Autodesbloqueo"/>
    <m/>
    <s v="SI"/>
    <m/>
    <m/>
    <x v="0"/>
  </r>
  <r>
    <x v="28"/>
    <s v="Recuperación de usuario"/>
    <m/>
    <s v="SI"/>
    <m/>
    <m/>
    <x v="0"/>
  </r>
  <r>
    <x v="28"/>
    <s v="Recuperación de clave"/>
    <m/>
    <s v="SI"/>
    <m/>
    <m/>
    <x v="0"/>
  </r>
  <r>
    <x v="28"/>
    <s v="Ingreso de una orden"/>
    <m/>
    <s v="SI"/>
    <m/>
    <m/>
    <x v="0"/>
  </r>
  <r>
    <x v="28"/>
    <s v="Aprobación de una orden"/>
    <m/>
    <s v="SI"/>
    <m/>
    <m/>
    <x v="0"/>
  </r>
  <r>
    <x v="28"/>
    <s v="Procesamiento de una orden"/>
    <m/>
    <s v="SI"/>
    <m/>
    <m/>
    <x v="0"/>
  </r>
  <r>
    <x v="28"/>
    <s v="Confirmación de transferencia SPI enviada"/>
    <m/>
    <s v="SI"/>
    <m/>
    <m/>
    <x v="0"/>
  </r>
  <r>
    <x v="28"/>
    <s v="Notificación ordenes no cobradas por beneciarios"/>
    <m/>
    <s v="SI"/>
    <m/>
    <m/>
    <x v="0"/>
  </r>
  <r>
    <x v="28"/>
    <s v="Recordatorio Pago a Proveedor "/>
    <m/>
    <s v="SI"/>
    <m/>
    <m/>
    <x v="0"/>
  </r>
  <r>
    <x v="28"/>
    <s v="Notificacion Diaria Pago a Proveedor "/>
    <m/>
    <s v="SI"/>
    <m/>
    <m/>
    <x v="0"/>
  </r>
  <r>
    <x v="28"/>
    <s v="Notificacion Nomina"/>
    <m/>
    <s v="SI"/>
    <m/>
    <m/>
    <x v="0"/>
  </r>
  <r>
    <x v="28"/>
    <s v="Notificacion Pago Directo Ordenante"/>
    <m/>
    <s v="SI"/>
    <m/>
    <m/>
    <x v="0"/>
  </r>
  <r>
    <x v="28"/>
    <s v="Notificacion Integracion SAP.SAT"/>
    <m/>
    <s v="SI"/>
    <m/>
    <m/>
    <x v="0"/>
  </r>
  <r>
    <x v="28"/>
    <s v="Notificacion conciliacion factura Unica"/>
    <s v="SI"/>
    <m/>
    <m/>
    <m/>
    <x v="0"/>
  </r>
  <r>
    <x v="28"/>
    <s v="Notificacion activacion facturas"/>
    <s v="SI"/>
    <m/>
    <m/>
    <m/>
    <x v="0"/>
  </r>
  <r>
    <x v="28"/>
    <s v="Reporte de facturas no autorizads por SRI"/>
    <s v="SI"/>
    <m/>
    <m/>
    <s v="SI"/>
    <x v="0"/>
  </r>
  <r>
    <x v="28"/>
    <s v="Reporte de SAT Pagos Transaccional e Ingresos (BiSat)"/>
    <s v="SI"/>
    <m/>
    <m/>
    <s v="SI"/>
    <x v="0"/>
  </r>
  <r>
    <x v="28"/>
    <s v="SAT-LISTADO DE PAGO DE PENSIONES"/>
    <s v="SI"/>
    <m/>
    <m/>
    <s v="SI"/>
    <x v="0"/>
  </r>
  <r>
    <x v="28"/>
    <s v="SAT-ARCHIVOS DE PENSIONES"/>
    <s v="SI"/>
    <m/>
    <m/>
    <s v="SI"/>
    <x v="0"/>
  </r>
  <r>
    <x v="28"/>
    <s v="SAT-ARCHIVOS DE PENSIONES"/>
    <s v="SI"/>
    <m/>
    <m/>
    <s v="SI"/>
    <x v="0"/>
  </r>
  <r>
    <x v="28"/>
    <s v="Resultado Carga de archivos colegios"/>
    <s v="SI"/>
    <m/>
    <m/>
    <m/>
    <x v="0"/>
  </r>
  <r>
    <x v="28"/>
    <s v="SAT- carga de archivos depósitos especiales"/>
    <s v="SI"/>
    <m/>
    <m/>
    <m/>
    <x v="0"/>
  </r>
  <r>
    <x v="28"/>
    <s v="SAT - Procesamiento Orden SCI2"/>
    <s v="SI"/>
    <m/>
    <m/>
    <m/>
    <x v="0"/>
  </r>
  <r>
    <x v="28"/>
    <s v="SAT - Alerta Temprana Problemas Ordenes no Procesadas"/>
    <s v="SI"/>
    <m/>
    <m/>
    <s v="SI"/>
    <x v="0"/>
  </r>
  <r>
    <x v="28"/>
    <s v="Reporte de SAT Pagos Transacciones Fallidas SENAE-IESS"/>
    <s v="SI"/>
    <m/>
    <m/>
    <s v="SI"/>
    <x v="0"/>
  </r>
  <r>
    <x v="28"/>
    <s v="SAT - Reintento mensajeria"/>
    <s v="SI"/>
    <m/>
    <m/>
    <m/>
    <x v="0"/>
  </r>
  <r>
    <x v="28"/>
    <s v="BizTarifario - Tarifas por vencer"/>
    <s v="SI"/>
    <m/>
    <m/>
    <m/>
    <x v="0"/>
  </r>
  <r>
    <x v="28"/>
    <s v="BizTarifario - Tarifa no exitosa"/>
    <s v="SI"/>
    <m/>
    <m/>
    <m/>
    <x v="0"/>
  </r>
  <r>
    <x v="28"/>
    <s v="SAT - Archivo SCI3 "/>
    <s v="SI"/>
    <m/>
    <m/>
    <s v="SI"/>
    <x v="0"/>
  </r>
  <r>
    <x v="28"/>
    <s v="SAT-Reporte de movimientos"/>
    <s v="SI"/>
    <m/>
    <m/>
    <s v="SI"/>
    <x v="0"/>
  </r>
  <r>
    <x v="28"/>
    <s v="SAT-Reporte de Rentabilidad Ecuasistencia"/>
    <s v="SI"/>
    <m/>
    <m/>
    <s v="SI"/>
    <x v="0"/>
  </r>
  <r>
    <x v="28"/>
    <s v="Reporte de Sat Cobros"/>
    <s v="SI"/>
    <m/>
    <m/>
    <s v="SI"/>
    <x v="0"/>
  </r>
  <r>
    <x v="28"/>
    <s v="Error Servidor"/>
    <s v="SI"/>
    <m/>
    <m/>
    <m/>
    <x v="0"/>
  </r>
  <r>
    <x v="28"/>
    <s v="SAT-BATCH DIARIO LOG"/>
    <s v="SI"/>
    <m/>
    <m/>
    <s v="SI"/>
    <x v="0"/>
  </r>
  <r>
    <x v="28"/>
    <s v="SAT-BATCH SEMANAL LOG"/>
    <s v="SI"/>
    <m/>
    <m/>
    <s v="SI"/>
    <x v="0"/>
  </r>
  <r>
    <x v="28"/>
    <s v="Notificacion factura electronica"/>
    <s v="SI"/>
    <m/>
    <m/>
    <s v="SI"/>
    <x v="0"/>
  </r>
  <r>
    <x v="28"/>
    <s v="Servicio BizCarga"/>
    <s v="SI"/>
    <m/>
    <m/>
    <m/>
    <x v="0"/>
  </r>
  <r>
    <x v="28"/>
    <s v="CHEQUE PENDIENTE DE DEVOLUCION"/>
    <m/>
    <s v="SI"/>
    <m/>
    <m/>
    <x v="0"/>
  </r>
  <r>
    <x v="28"/>
    <s v="VALIDACION IP INTERNACIONAL"/>
    <m/>
    <s v="SI"/>
    <m/>
    <m/>
    <x v="0"/>
  </r>
  <r>
    <x v="28"/>
    <s v="Notificacion por forma de pago"/>
    <m/>
    <s v="SI"/>
    <m/>
    <m/>
    <x v="0"/>
  </r>
  <r>
    <x v="28"/>
    <s v="Depósitos recibidos"/>
    <m/>
    <s v="SI"/>
    <m/>
    <m/>
    <x v="0"/>
  </r>
  <r>
    <x v="28"/>
    <s v="Devolucion de Cheque Sat"/>
    <m/>
    <s v="SI"/>
    <m/>
    <m/>
    <x v="0"/>
  </r>
  <r>
    <x v="28"/>
    <s v="AJUSTE DE DEPOSITO"/>
    <m/>
    <s v="SI"/>
    <m/>
    <m/>
    <x v="0"/>
  </r>
  <r>
    <x v="29"/>
    <s v="Confirmacion Seguro "/>
    <s v="SI"/>
    <m/>
    <m/>
    <s v="SI"/>
    <x v="0"/>
  </r>
  <r>
    <x v="29"/>
    <s v="Inconsistencias Corte "/>
    <s v="SI"/>
    <m/>
    <m/>
    <s v="SI"/>
    <x v="0"/>
  </r>
  <r>
    <x v="29"/>
    <s v="Aviso Vencimiento "/>
    <s v="SI"/>
    <m/>
    <m/>
    <s v="SI"/>
    <x v="0"/>
  </r>
  <r>
    <x v="29"/>
    <s v="Pagos a Cias de Seguro Atlas "/>
    <s v="SI"/>
    <m/>
    <m/>
    <s v="SI"/>
    <x v="0"/>
  </r>
  <r>
    <x v="29"/>
    <s v="Pagos a Cias de Seguro "/>
    <s v="SI"/>
    <m/>
    <m/>
    <s v="SI"/>
    <x v="0"/>
  </r>
  <r>
    <x v="29"/>
    <s v="Novedades en Migracion "/>
    <s v="SI"/>
    <m/>
    <m/>
    <s v="SI"/>
    <x v="0"/>
  </r>
  <r>
    <x v="29"/>
    <s v="Operaciones para Recalculo "/>
    <s v="SI"/>
    <m/>
    <m/>
    <s v="SI"/>
    <x v="0"/>
  </r>
  <r>
    <x v="30"/>
    <s v="Mail a Aseguradora para Aprobación del Seguro de Vehiculo. "/>
    <s v="SI"/>
    <m/>
    <m/>
    <s v="NO"/>
    <x v="0"/>
  </r>
  <r>
    <x v="30"/>
    <s v="Mail a Aseguradora para Aprobación del Seguro Todo Riesgo. "/>
    <s v="SI"/>
    <m/>
    <m/>
    <s v="NO"/>
    <x v="0"/>
  </r>
  <r>
    <x v="30"/>
    <s v="Mail a Aseguradora para Aprobación del Seguro Desgravamen. "/>
    <s v="SI"/>
    <m/>
    <m/>
    <s v="NO"/>
    <x v="0"/>
  </r>
  <r>
    <x v="30"/>
    <s v="Mail a Aseguradora para Aprobación del Seguro Cesantía y Desgravamen."/>
    <s v="SI"/>
    <m/>
    <m/>
    <s v="SI"/>
    <x v="0"/>
  </r>
  <r>
    <x v="30"/>
    <s v="Alerta Clientes Vinculados / Peps. Formato HTML"/>
    <s v="SI"/>
    <m/>
    <m/>
    <s v="NO"/>
    <x v="0"/>
  </r>
  <r>
    <x v="31"/>
    <s v="Notificación de Observaciones"/>
    <s v="SI"/>
    <m/>
    <m/>
    <s v="NO"/>
    <x v="0"/>
  </r>
  <r>
    <x v="32"/>
    <s v="Ingreso de Usuario  - Exitoso"/>
    <s v="SI"/>
    <m/>
    <m/>
    <m/>
    <x v="0"/>
  </r>
  <r>
    <x v="32"/>
    <s v="Ingreso de Usuario - Fallido"/>
    <s v="SI"/>
    <m/>
    <m/>
    <m/>
    <x v="0"/>
  </r>
  <r>
    <x v="5"/>
    <s v="Acceso Internacional"/>
    <m/>
    <s v="SI"/>
    <m/>
    <m/>
    <x v="0"/>
  </r>
  <r>
    <x v="32"/>
    <s v="Clave Temporal Incorrecta (OTP Invalido)"/>
    <m/>
    <s v="SI"/>
    <m/>
    <m/>
    <x v="0"/>
  </r>
  <r>
    <x v="32"/>
    <s v="Eliminacion de Matriculacion Cuentas"/>
    <m/>
    <s v="SI"/>
    <m/>
    <m/>
    <x v="0"/>
  </r>
  <r>
    <x v="32"/>
    <s v="Eliminacion de Matriculacion Tarjetas"/>
    <m/>
    <s v="SI"/>
    <m/>
    <m/>
    <x v="0"/>
  </r>
  <r>
    <x v="32"/>
    <s v="Transferencias entre Cuentas Propias y Tercero BB"/>
    <s v="SI"/>
    <m/>
    <m/>
    <m/>
    <x v="0"/>
  </r>
  <r>
    <x v="32"/>
    <s v="Transferencias Interbancarias (SPI)"/>
    <s v="SI"/>
    <m/>
    <m/>
    <m/>
    <x v="0"/>
  </r>
  <r>
    <x v="32"/>
    <s v="Pago de Tarjeta propia"/>
    <m/>
    <s v="SI"/>
    <m/>
    <m/>
    <x v="0"/>
  </r>
  <r>
    <x v="32"/>
    <s v="Pago de Tarjeta de Terceros Bankard"/>
    <m/>
    <s v="SI"/>
    <m/>
    <m/>
    <x v="0"/>
  </r>
  <r>
    <x v="32"/>
    <s v="Pago de Tarjeta de Terceros (SPI)"/>
    <m/>
    <s v="SI"/>
    <m/>
    <m/>
    <x v="0"/>
  </r>
  <r>
    <x v="32"/>
    <s v="Pago servicios basicos(AGUA ,LUZ , TELEFONO)"/>
    <m/>
    <s v="SI"/>
    <m/>
    <m/>
    <x v="0"/>
  </r>
  <r>
    <x v="32"/>
    <s v="Depósitos recibidos"/>
    <m/>
    <s v="SI"/>
    <m/>
    <m/>
    <x v="0"/>
  </r>
  <r>
    <x v="32"/>
    <s v="AJUSTE DE DEPOSITO"/>
    <m/>
    <s v="SI"/>
    <m/>
    <m/>
    <x v="0"/>
  </r>
  <r>
    <x v="32"/>
    <s v="ActivacionTiempoAire"/>
    <m/>
    <s v="SI"/>
    <m/>
    <m/>
    <x v="0"/>
  </r>
  <r>
    <x v="32"/>
    <s v="CHEQUE PENDIENTE DE DEVOLUCION"/>
    <m/>
    <s v="SI"/>
    <m/>
    <m/>
    <x v="0"/>
  </r>
  <r>
    <x v="32"/>
    <s v="Reverso de Recepción de depósito"/>
    <m/>
    <s v="SI"/>
    <m/>
    <m/>
    <x v="0"/>
  </r>
  <r>
    <x v="32"/>
    <s v="Devolucion de Cheque"/>
    <m/>
    <s v="SI"/>
    <m/>
    <m/>
    <x v="0"/>
  </r>
  <r>
    <x v="32"/>
    <s v="Bloqueo de Clave"/>
    <m/>
    <s v="SI"/>
    <m/>
    <m/>
    <x v="0"/>
  </r>
  <r>
    <x v="32"/>
    <s v="Orden de Pago Efectivo"/>
    <m/>
    <s v="SI"/>
    <m/>
    <m/>
    <x v="0"/>
  </r>
  <r>
    <x v="32"/>
    <s v="Orden Anulada"/>
    <m/>
    <s v="SI"/>
    <m/>
    <m/>
    <x v="0"/>
  </r>
  <r>
    <x v="32"/>
    <s v="Orden en espera de Aprobación"/>
    <m/>
    <s v="SI"/>
    <m/>
    <m/>
    <x v="0"/>
  </r>
  <r>
    <x v="32"/>
    <s v="Orden Aceptada/Rechazada por el beneficiario"/>
    <m/>
    <s v="SI"/>
    <m/>
    <m/>
    <x v="0"/>
  </r>
  <r>
    <x v="32"/>
    <s v="Ordenes eliminadas por no aceptación del pago"/>
    <m/>
    <s v="SI"/>
    <m/>
    <m/>
    <x v="0"/>
  </r>
  <r>
    <x v="32"/>
    <s v="Acceso exitoso a 24Movil de manera biometrica"/>
    <m/>
    <s v="SI"/>
    <m/>
    <m/>
    <x v="0"/>
  </r>
  <r>
    <x v="32"/>
    <s v="Acceso fallido a 24Movil de manera biometrica"/>
    <m/>
    <s v="SI"/>
    <m/>
    <m/>
    <x v="0"/>
  </r>
  <r>
    <x v="32"/>
    <s v="Orden de Pago Corresponsal No Bancario"/>
    <m/>
    <s v="SI"/>
    <m/>
    <m/>
    <x v="0"/>
  </r>
  <r>
    <x v="32"/>
    <s v="Eliminación Envio Dinero"/>
    <m/>
    <s v="SI"/>
    <m/>
    <m/>
    <x v="0"/>
  </r>
  <r>
    <x v="32"/>
    <s v="Activación de QuickView"/>
    <m/>
    <s v="SI"/>
    <m/>
    <m/>
    <x v="0"/>
  </r>
  <r>
    <x v="32"/>
    <s v="Clave temporal CNB beneficiario"/>
    <m/>
    <s v="SI"/>
    <m/>
    <m/>
    <x v="0"/>
  </r>
  <r>
    <x v="32"/>
    <s v="Envío de clave QuickPay Propio"/>
    <m/>
    <s v="SI"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APLICACIÓN">
  <location ref="A2:E36" firstHeaderRow="0" firstDataRow="1" firstDataCol="1"/>
  <pivotFields count="9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14"/>
        <item x="16"/>
        <item x="2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1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uenta de Envía Canal" fld="3" subtotal="count" baseField="0" baseItem="0"/>
    <dataField name="Cuenta de Envía Avisos24" fld="4" subtotal="count" baseField="0" baseItem="0"/>
    <dataField name="Cuenta de Envio Centralizado" fld="5" subtotal="count" baseField="0" baseItem="0"/>
    <dataField name="Cuenta de Incluye Adjunto" fld="6" subtotal="count" baseField="0" baseItem="0"/>
  </dataFields>
  <formats count="22">
    <format dxfId="39">
      <pivotArea field="1" type="button" dataOnly="0" labelOnly="1" outline="0" axis="axisRow" fieldPosition="0"/>
    </format>
    <format dxfId="3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1">
      <pivotArea field="1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1" type="button" dataOnly="0" labelOnly="1" outline="0" axis="axisRow" fieldPosition="0"/>
    </format>
    <format dxfId="26">
      <pivotArea dataOnly="0" labelOnly="1" fieldPosition="0">
        <references count="1">
          <reference field="1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Row="1" outline="0" collapsedLevelsAreSubtotals="1" fieldPosition="0"/>
    </format>
    <format dxfId="1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2" cacheId="5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39:B42" firstHeaderRow="1" firstDataRow="1" firstDataCol="1" rowPageCount="1" colPageCount="1"/>
  <pivotFields count="7">
    <pivotField axis="axisRow" showAll="0">
      <items count="35">
        <item x="28"/>
        <item x="0"/>
        <item x="1"/>
        <item x="2"/>
        <item x="3"/>
        <item x="4"/>
        <item x="5"/>
        <item x="6"/>
        <item x="7"/>
        <item x="8"/>
        <item x="9"/>
        <item x="10"/>
        <item m="1" x="33"/>
        <item x="12"/>
        <item x="13"/>
        <item x="15"/>
        <item x="17"/>
        <item x="18"/>
        <item x="19"/>
        <item x="20"/>
        <item x="21"/>
        <item x="22"/>
        <item x="24"/>
        <item x="25"/>
        <item x="26"/>
        <item x="27"/>
        <item x="29"/>
        <item x="30"/>
        <item x="31"/>
        <item x="32"/>
        <item x="11"/>
        <item x="14"/>
        <item x="16"/>
        <item x="23"/>
        <item t="default"/>
      </items>
    </pivotField>
    <pivotField showAll="0"/>
    <pivotField showAll="0"/>
    <pivotField showAll="0"/>
    <pivotField showAll="0" defaultSubtotal="0"/>
    <pivotField showAll="0"/>
    <pivotField axis="axisPage" dataField="1" showAll="0">
      <items count="4">
        <item x="1"/>
        <item x="0"/>
        <item x="2"/>
        <item t="default"/>
      </items>
    </pivotField>
  </pivotFields>
  <rowFields count="1">
    <field x="0"/>
  </rowFields>
  <rowItems count="3">
    <i>
      <x v="11"/>
    </i>
    <i>
      <x v="20"/>
    </i>
    <i t="grand">
      <x/>
    </i>
  </rowItems>
  <colItems count="1">
    <i/>
  </colItems>
  <pageFields count="1">
    <pageField fld="6" item="0" hier="-1"/>
  </pageFields>
  <dataFields count="1">
    <dataField name="CANT. DUPLICADO" fld="6" subtotal="count" baseField="0" baseItem="0"/>
  </dataFields>
  <formats count="16">
    <format dxfId="55">
      <pivotArea field="0" type="button" dataOnly="0" labelOnly="1" outline="0" axis="axisRow" fieldPosition="0"/>
    </format>
    <format dxfId="54">
      <pivotArea dataOnly="0" labelOnly="1" outline="0" axis="axisValues" fieldPosition="0"/>
    </format>
    <format dxfId="53">
      <pivotArea dataOnly="0" labelOnly="1" outline="0" axis="axisValues" fieldPosition="0"/>
    </format>
    <format dxfId="52">
      <pivotArea field="0" type="button" dataOnly="0" labelOnly="1" outline="0" axis="axisRow" fieldPosition="0"/>
    </format>
    <format dxfId="51">
      <pivotArea dataOnly="0" labelOnly="1" outline="0" axis="axisValues" fieldPosition="0"/>
    </format>
    <format dxfId="50">
      <pivotArea dataOnly="0" labelOnly="1" outline="0" axis="axisValues" fieldPosition="0"/>
    </format>
    <format dxfId="49">
      <pivotArea field="0" type="button" dataOnly="0" labelOnly="1" outline="0" axis="axisRow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  <format dxfId="46">
      <pivotArea type="all" dataOnly="0" outline="0" fieldPosition="0"/>
    </format>
    <format dxfId="45">
      <pivotArea outline="0" collapsedLevelsAreSubtotals="1" fieldPosition="0"/>
    </format>
    <format dxfId="44">
      <pivotArea field="0" type="button" dataOnly="0" labelOnly="1" outline="0" axis="axisRow" fieldPosition="0"/>
    </format>
    <format dxfId="43">
      <pivotArea dataOnly="0" labelOnly="1" outline="0" axis="axisValues" fieldPosition="0"/>
    </format>
    <format dxfId="42">
      <pivotArea dataOnly="0" labelOnly="1" fieldPosition="0">
        <references count="1">
          <reference field="0" count="2">
            <x v="11"/>
            <x v="20"/>
          </reference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Canal">
  <location ref="A46:B49" firstHeaderRow="1" firstDataRow="1" firstDataCol="1" rowPageCount="1" colPageCount="1"/>
  <pivotFields count="9">
    <pivotField showAll="0"/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14"/>
        <item x="16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3">
        <item x="1"/>
        <item h="1" x="0"/>
        <item t="default"/>
      </items>
    </pivotField>
  </pivotFields>
  <rowFields count="1">
    <field x="1"/>
  </rowFields>
  <rowItems count="3">
    <i>
      <x v="5"/>
    </i>
    <i>
      <x v="19"/>
    </i>
    <i t="grand">
      <x/>
    </i>
  </rowItems>
  <colItems count="1">
    <i/>
  </colItems>
  <pageFields count="1">
    <pageField fld="8" hier="-1"/>
  </pageFields>
  <dataFields count="1">
    <dataField name="Cuenta de No Envía" fld="8" subtotal="count" baseField="1" baseItem="0"/>
  </dataFields>
  <formats count="14">
    <format dxfId="69">
      <pivotArea grandRow="1" outline="0" collapsedLevelsAreSubtotals="1" fieldPosition="0"/>
    </format>
    <format dxfId="68">
      <pivotArea dataOnly="0" labelOnly="1" grandRow="1" outline="0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field="1" type="button" dataOnly="0" labelOnly="1" outline="0" axis="axisRow" fieldPosition="0"/>
    </format>
    <format dxfId="64">
      <pivotArea dataOnly="0" labelOnly="1" outline="0" axis="axisValues" fieldPosition="0"/>
    </format>
    <format dxfId="63">
      <pivotArea field="1" type="button" dataOnly="0" labelOnly="1" outline="0" axis="axisRow" fieldPosition="0"/>
    </format>
    <format dxfId="62">
      <pivotArea dataOnly="0" labelOnly="1" outline="0" axis="axisValues" fieldPosition="0"/>
    </format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1" type="button" dataOnly="0" labelOnly="1" outline="0" axis="axisRow" fieldPosition="0"/>
    </format>
    <format dxfId="58">
      <pivotArea dataOnly="0" labelOnly="1" fieldPosition="0">
        <references count="1">
          <reference field="1" count="2">
            <x v="5"/>
            <x v="19"/>
          </reference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3" cacheId="4" applyNumberFormats="0" applyBorderFormats="0" applyFontFormats="0" applyPatternFormats="0" applyAlignmentFormats="0" applyWidthHeightFormats="1" dataCaption="Valores" grandTotalCaption="TOTAL" updatedVersion="6" minRefreshableVersion="3" useAutoFormatting="1" itemPrintTitles="1" createdVersion="6" indent="0" outline="1" outlineData="1" multipleFieldFilters="0" rowHeaderCaption="Lider Aplicativo">
  <location ref="A3:F14" firstHeaderRow="0" firstDataRow="1" firstDataCol="1"/>
  <pivotFields count="9">
    <pivotField axis="axisRow" showAll="0">
      <items count="12">
        <item x="3"/>
        <item m="1" x="10"/>
        <item x="5"/>
        <item x="6"/>
        <item x="9"/>
        <item x="4"/>
        <item x="7"/>
        <item x="2"/>
        <item x="1"/>
        <item x="0"/>
        <item x="8"/>
        <item t="default"/>
      </items>
    </pivotField>
    <pivotField showAll="0"/>
    <pivotField showAll="0"/>
    <pivotField dataField="1" showAll="0"/>
    <pivotField dataField="1" showAll="0"/>
    <pivotField dataField="1" showAll="0" defaultSubtotal="0"/>
    <pivotField dataField="1" showAll="0"/>
    <pivotField showAll="0"/>
    <pivotField dataField="1" showAll="0"/>
  </pivotFields>
  <rowFields count="1">
    <field x="0"/>
  </rowFields>
  <rowItems count="11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Envía X Canal" fld="3" subtotal="count" baseField="0" baseItem="0"/>
    <dataField name="Envía X Avisos24" fld="4" subtotal="count" baseField="0" baseItem="0"/>
    <dataField name="Centralizado" fld="5" subtotal="count" baseField="0" baseItem="0"/>
    <dataField name="Con Adjunto" fld="6" subtotal="count" baseField="0" baseItem="0"/>
    <dataField name="No se Envía" fld="8" subtotal="count" baseField="0" baseItem="0"/>
  </dataFields>
  <formats count="1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9">
      <pivotArea field="0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outline="0" fieldPosition="0">
        <references count="1">
          <reference field="4294967294" count="4">
            <x v="0"/>
            <x v="1"/>
            <x v="3"/>
            <x v="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2:N287" totalsRowShown="0">
  <autoFilter ref="A2:N287">
    <filterColumn colId="6">
      <filters>
        <filter val="NO SUSCRITA"/>
      </filters>
    </filterColumn>
  </autoFilter>
  <sortState ref="A2:G286">
    <sortCondition descending="1" ref="G1"/>
  </sortState>
  <tableColumns count="14">
    <tableColumn id="1" name="Servicio"/>
    <tableColumn id="2" name="Descrición"/>
    <tableColumn id="3" name="Estado"/>
    <tableColumn id="4" name="SMS"/>
    <tableColumn id="5" name="MAIL"/>
    <tableColumn id="10" name="PNS"/>
    <tableColumn id="6" name="SUSCRITAS" dataDxfId="0">
      <calculatedColumnFormula>IF(Tabla1[[#This Row],[SMS]]="NULL","SUSCRITA","NO SUSCRITA")</calculatedColumnFormula>
    </tableColumn>
    <tableColumn id="7" name="DBFilter"/>
    <tableColumn id="8" name="WS"/>
    <tableColumn id="9" name="FileReader"/>
    <tableColumn id="11" name="Trama"/>
    <tableColumn id="12" name="Mensaje Mail"/>
    <tableColumn id="13" name="Mensaje SMS"/>
    <tableColumn id="14" name="Mensaje PN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9"/>
  <sheetViews>
    <sheetView zoomScale="125" zoomScaleNormal="125" workbookViewId="0">
      <selection activeCell="D54" sqref="D54"/>
    </sheetView>
  </sheetViews>
  <sheetFormatPr baseColWidth="10" defaultRowHeight="15" x14ac:dyDescent="0.25"/>
  <cols>
    <col min="1" max="1" width="23.85546875" customWidth="1"/>
    <col min="2" max="2" width="17.42578125" customWidth="1"/>
    <col min="3" max="3" width="10" bestFit="1" customWidth="1"/>
    <col min="4" max="4" width="12.140625" bestFit="1" customWidth="1"/>
    <col min="5" max="5" width="10" bestFit="1" customWidth="1"/>
    <col min="6" max="6" width="14" customWidth="1"/>
  </cols>
  <sheetData>
    <row r="2" spans="1:6" ht="45" x14ac:dyDescent="0.25">
      <c r="A2" s="23" t="s">
        <v>338</v>
      </c>
      <c r="B2" s="23" t="s">
        <v>335</v>
      </c>
      <c r="C2" s="23" t="s">
        <v>336</v>
      </c>
      <c r="D2" s="23" t="s">
        <v>334</v>
      </c>
      <c r="E2" s="23" t="s">
        <v>337</v>
      </c>
      <c r="F2" s="24" t="s">
        <v>305</v>
      </c>
    </row>
    <row r="3" spans="1:6" x14ac:dyDescent="0.25">
      <c r="A3" s="55" t="s">
        <v>71</v>
      </c>
      <c r="B3" s="51">
        <v>7</v>
      </c>
      <c r="C3" s="52">
        <v>14</v>
      </c>
      <c r="D3" s="52"/>
      <c r="E3" s="53">
        <v>7</v>
      </c>
      <c r="F3" s="10">
        <f>GETPIVOTDATA("Cuenta de Envía Canal",$A$2,"Aplicación","24Fono")+GETPIVOTDATA("Cuenta de Envía Avisos24",$A$2,"Aplicación","24Fono")+GETPIVOTDATA("Cuenta de Envio Centralizado",$A$2,"Aplicación","24Fono")</f>
        <v>21</v>
      </c>
    </row>
    <row r="4" spans="1:6" x14ac:dyDescent="0.25">
      <c r="A4" s="56" t="s">
        <v>168</v>
      </c>
      <c r="B4" s="54">
        <v>11</v>
      </c>
      <c r="C4" s="17"/>
      <c r="D4" s="17"/>
      <c r="E4" s="50">
        <v>11</v>
      </c>
      <c r="F4" s="10">
        <f>GETPIVOTDATA("Cuenta de Envía Canal",$A$2,"Aplicación","ATC - Mail Files")+GETPIVOTDATA("Cuenta de Envía Avisos24",$A$2,"Aplicación","ATC - Mail Files")+GETPIVOTDATA("Cuenta de Envio Centralizado",$A$2,"Aplicación","ATC - Mail Files")</f>
        <v>11</v>
      </c>
    </row>
    <row r="5" spans="1:6" x14ac:dyDescent="0.25">
      <c r="A5" s="56" t="s">
        <v>273</v>
      </c>
      <c r="B5" s="54"/>
      <c r="C5" s="17">
        <v>23</v>
      </c>
      <c r="D5" s="17"/>
      <c r="E5" s="50"/>
      <c r="F5" s="10">
        <f>GETPIVOTDATA("Cuenta de Envía Canal",$A$2,"Aplicación","ATM")+GETPIVOTDATA("Cuenta de Envía Avisos24",$A$2,"Aplicación","ATM")+GETPIVOTDATA("Cuenta de Envio Centralizado",$A$2,"Aplicación","ATM")</f>
        <v>23</v>
      </c>
    </row>
    <row r="6" spans="1:6" x14ac:dyDescent="0.25">
      <c r="A6" s="56" t="s">
        <v>128</v>
      </c>
      <c r="B6" s="54"/>
      <c r="C6" s="17">
        <v>4</v>
      </c>
      <c r="D6" s="17"/>
      <c r="E6" s="50"/>
      <c r="F6" s="10">
        <f>GETPIVOTDATA("Cuenta de Envía Canal",$A$2,"Aplicación","ATM-BANKING")+GETPIVOTDATA("Cuenta de Envía Avisos24",$A$2,"Aplicación","ATM-BANKING")+GETPIVOTDATA("Cuenta de Envio Centralizado",$A$2,"Aplicación","ATM-BANKING")</f>
        <v>4</v>
      </c>
    </row>
    <row r="7" spans="1:6" x14ac:dyDescent="0.25">
      <c r="A7" s="56" t="s">
        <v>100</v>
      </c>
      <c r="B7" s="54"/>
      <c r="C7" s="17">
        <v>3</v>
      </c>
      <c r="D7" s="17"/>
      <c r="E7" s="50"/>
      <c r="F7" s="10">
        <f>GETPIVOTDATA("Cuenta de Envía Canal",$A$2,"Aplicación","ATX-Recaudacion Debito CTA")+GETPIVOTDATA("Cuenta de Envía Avisos24",$A$2,"Aplicación","ATX-Recaudacion Debito CTA")+GETPIVOTDATA("Cuenta de Envio Centralizado",$A$2,"Aplicación","ATX-Recaudacion Debito CTA")</f>
        <v>3</v>
      </c>
    </row>
    <row r="8" spans="1:6" x14ac:dyDescent="0.25">
      <c r="A8" s="56" t="s">
        <v>53</v>
      </c>
      <c r="B8" s="54"/>
      <c r="C8" s="17">
        <v>9</v>
      </c>
      <c r="D8" s="17">
        <v>6</v>
      </c>
      <c r="E8" s="50"/>
      <c r="F8" s="10">
        <f>GETPIVOTDATA("Cuenta de Envía Canal",$A$2,"Aplicación","Banca Móvil 2.0")+GETPIVOTDATA("Cuenta de Envía Avisos24",$A$2,"Aplicación","Banca Móvil 2.0")+GETPIVOTDATA("Cuenta de Envio Centralizado",$A$2,"Aplicación","Banca Móvil 2.0")</f>
        <v>15</v>
      </c>
    </row>
    <row r="9" spans="1:6" x14ac:dyDescent="0.25">
      <c r="A9" s="56" t="s">
        <v>289</v>
      </c>
      <c r="B9" s="54"/>
      <c r="C9" s="17">
        <v>4</v>
      </c>
      <c r="D9" s="17"/>
      <c r="E9" s="50"/>
      <c r="F9" s="10">
        <f>GETPIVOTDATA("Cuenta de Envía Canal",$A$2,"Aplicación","BATCH")+GETPIVOTDATA("Cuenta de Envía Avisos24",$A$2,"Aplicación","BATCH")+GETPIVOTDATA("Cuenta de Envio Centralizado",$A$2,"Aplicación","BATCH")</f>
        <v>4</v>
      </c>
    </row>
    <row r="10" spans="1:6" x14ac:dyDescent="0.25">
      <c r="A10" s="56" t="s">
        <v>290</v>
      </c>
      <c r="B10" s="54">
        <v>2</v>
      </c>
      <c r="C10" s="17">
        <v>2</v>
      </c>
      <c r="D10" s="17"/>
      <c r="E10" s="50">
        <v>2</v>
      </c>
      <c r="F10" s="10">
        <f>GETPIVOTDATA("Cuenta de Envía Canal",$A$2,"Aplicación","BPD")+GETPIVOTDATA("Cuenta de Envía Avisos24",$A$2,"Aplicación","BPD")+GETPIVOTDATA("Cuenta de Envio Centralizado",$A$2,"Aplicación","BPD")</f>
        <v>4</v>
      </c>
    </row>
    <row r="11" spans="1:6" x14ac:dyDescent="0.25">
      <c r="A11" s="56" t="s">
        <v>291</v>
      </c>
      <c r="B11" s="54"/>
      <c r="C11" s="17">
        <v>2</v>
      </c>
      <c r="D11" s="17"/>
      <c r="E11" s="50"/>
      <c r="F11" s="10">
        <f>GETPIVOTDATA("Cuenta de Envía Canal",$A$2,"Aplicación","BPM")+GETPIVOTDATA("Cuenta de Envía Avisos24",$A$2,"Aplicación","BPM")+GETPIVOTDATA("Cuenta de Envio Centralizado",$A$2,"Aplicación","BPM")</f>
        <v>2</v>
      </c>
    </row>
    <row r="12" spans="1:6" x14ac:dyDescent="0.25">
      <c r="A12" s="56" t="s">
        <v>292</v>
      </c>
      <c r="B12" s="54"/>
      <c r="C12" s="17">
        <v>5</v>
      </c>
      <c r="D12" s="17"/>
      <c r="E12" s="50"/>
      <c r="F12" s="10">
        <f>GETPIVOTDATA("Cuenta de Envía Canal",$A$2,"Aplicación","BTC")+GETPIVOTDATA("Cuenta de Envía Avisos24",$A$2,"Aplicación","BTC")+GETPIVOTDATA("Cuenta de Envio Centralizado",$A$2,"Aplicación","BTC")</f>
        <v>5</v>
      </c>
    </row>
    <row r="13" spans="1:6" x14ac:dyDescent="0.25">
      <c r="A13" s="56" t="s">
        <v>77</v>
      </c>
      <c r="B13" s="54">
        <v>24</v>
      </c>
      <c r="C13" s="17">
        <v>1</v>
      </c>
      <c r="D13" s="17"/>
      <c r="E13" s="50">
        <v>23</v>
      </c>
      <c r="F13" s="10">
        <f>GETPIVOTDATA("Cuenta de Envía Canal",$A$2,"Aplicación","Cartera")+GETPIVOTDATA("Cuenta de Envía Avisos24",$A$2,"Aplicación","Cartera")+GETPIVOTDATA("Cuenta de Envio Centralizado",$A$2,"Aplicación","Cartera")</f>
        <v>25</v>
      </c>
    </row>
    <row r="14" spans="1:6" x14ac:dyDescent="0.25">
      <c r="A14" s="56" t="s">
        <v>311</v>
      </c>
      <c r="B14" s="54"/>
      <c r="C14" s="17">
        <v>17</v>
      </c>
      <c r="D14" s="17"/>
      <c r="E14" s="50"/>
      <c r="F14" s="10">
        <f>GETPIVOTDATA("Cuenta de Envía Canal",$A$2,"Aplicación","CHATBOT")+GETPIVOTDATA("Cuenta de Envía Avisos24",$A$2,"Aplicación","CHATBOT")+GETPIVOTDATA("Cuenta de Envio Centralizado",$A$2,"Aplicación","CHATBOT")</f>
        <v>17</v>
      </c>
    </row>
    <row r="15" spans="1:6" x14ac:dyDescent="0.25">
      <c r="A15" s="56" t="s">
        <v>102</v>
      </c>
      <c r="B15" s="54"/>
      <c r="C15" s="17">
        <v>8</v>
      </c>
      <c r="D15" s="17"/>
      <c r="E15" s="50"/>
      <c r="F15" s="10">
        <f>GETPIVOTDATA("Cuenta de Envía Canal",$A$2,"Aplicación","CNB")+GETPIVOTDATA("Cuenta de Envía Avisos24",$A$2,"Aplicación","CNB")+GETPIVOTDATA("Cuenta de Envio Centralizado",$A$2,"Aplicación","CNB")</f>
        <v>8</v>
      </c>
    </row>
    <row r="16" spans="1:6" x14ac:dyDescent="0.25">
      <c r="A16" s="56" t="s">
        <v>74</v>
      </c>
      <c r="B16" s="54">
        <v>1</v>
      </c>
      <c r="C16" s="17">
        <v>1</v>
      </c>
      <c r="D16" s="17"/>
      <c r="E16" s="50">
        <v>1</v>
      </c>
      <c r="F16" s="10">
        <f>GETPIVOTDATA("Cuenta de Envía Canal",$A$2,"Aplicación","COBRANZAS")+GETPIVOTDATA("Cuenta de Envía Avisos24",$A$2,"Aplicación","COBRANZAS")+GETPIVOTDATA("Cuenta de Envio Centralizado",$A$2,"Aplicación","COBRANZAS")</f>
        <v>2</v>
      </c>
    </row>
    <row r="17" spans="1:6" x14ac:dyDescent="0.25">
      <c r="A17" s="56" t="s">
        <v>163</v>
      </c>
      <c r="B17" s="54">
        <v>6</v>
      </c>
      <c r="C17" s="17"/>
      <c r="D17" s="17"/>
      <c r="E17" s="50">
        <v>6</v>
      </c>
      <c r="F17" s="10">
        <f>GETPIVOTDATA("Cuenta de Envía Canal",$A$2,"Aplicación","Comext - Mail Files")+GETPIVOTDATA("Cuenta de Envía Avisos24",$A$2,"Aplicación","Comext - Mail Files")+GETPIVOTDATA("Cuenta de Envio Centralizado",$A$2,"Aplicación","Comext - Mail Files")</f>
        <v>6</v>
      </c>
    </row>
    <row r="18" spans="1:6" x14ac:dyDescent="0.25">
      <c r="A18" s="56" t="s">
        <v>167</v>
      </c>
      <c r="B18" s="54">
        <v>8</v>
      </c>
      <c r="C18" s="17"/>
      <c r="D18" s="17"/>
      <c r="E18" s="50">
        <v>8</v>
      </c>
      <c r="F18" s="10">
        <f>GETPIVOTDATA("Cuenta de Envía Canal",$A$2,"Aplicación","Contabilidad - Mail Files")+GETPIVOTDATA("Cuenta de Envía Avisos24",$A$2,"Aplicación","Contabilidad - Mail Files")+GETPIVOTDATA("Cuenta de Envio Centralizado",$A$2,"Aplicación","Contabilidad - Mail Files")</f>
        <v>8</v>
      </c>
    </row>
    <row r="19" spans="1:6" x14ac:dyDescent="0.25">
      <c r="A19" s="56" t="s">
        <v>302</v>
      </c>
      <c r="B19" s="54"/>
      <c r="C19" s="17">
        <v>3</v>
      </c>
      <c r="D19" s="17"/>
      <c r="E19" s="50"/>
      <c r="F19" s="10">
        <f>GETPIVOTDATA("Cuenta de Envía Canal",$A$2,"Aplicación","CRE")+GETPIVOTDATA("Cuenta de Envía Avisos24",$A$2,"Aplicación","CRE")+GETPIVOTDATA("Cuenta de Envio Centralizado",$A$2,"Aplicación","CRE")</f>
        <v>3</v>
      </c>
    </row>
    <row r="20" spans="1:6" x14ac:dyDescent="0.25">
      <c r="A20" s="56" t="s">
        <v>162</v>
      </c>
      <c r="B20" s="54">
        <v>10</v>
      </c>
      <c r="C20" s="17"/>
      <c r="D20" s="17"/>
      <c r="E20" s="50">
        <v>10</v>
      </c>
      <c r="F20" s="10">
        <f>GETPIVOTDATA("Cuenta de Envía Canal",$A$2,"Aplicación","Crédito - Mail Files")+GETPIVOTDATA("Cuenta de Envía Avisos24",$A$2,"Aplicación","Crédito - Mail Files")+GETPIVOTDATA("Cuenta de Envio Centralizado",$A$2,"Aplicación","Crédito - Mail Files")</f>
        <v>10</v>
      </c>
    </row>
    <row r="21" spans="1:6" x14ac:dyDescent="0.25">
      <c r="A21" s="56" t="s">
        <v>78</v>
      </c>
      <c r="B21" s="54">
        <v>33</v>
      </c>
      <c r="C21" s="17">
        <v>33</v>
      </c>
      <c r="D21" s="17"/>
      <c r="E21" s="50">
        <v>33</v>
      </c>
      <c r="F21" s="10">
        <f>GETPIVOTDATA("Cuenta de Envía Canal",$A$2,"Aplicación","Cuentas")+GETPIVOTDATA("Cuenta de Envía Avisos24",$A$2,"Aplicación","Cuentas")+GETPIVOTDATA("Cuenta de Envio Centralizado",$A$2,"Aplicación","Cuentas")</f>
        <v>66</v>
      </c>
    </row>
    <row r="22" spans="1:6" x14ac:dyDescent="0.25">
      <c r="A22" s="56" t="s">
        <v>5</v>
      </c>
      <c r="B22" s="54">
        <v>48</v>
      </c>
      <c r="C22" s="17">
        <v>11</v>
      </c>
      <c r="D22" s="17">
        <v>7</v>
      </c>
      <c r="E22" s="50">
        <v>36</v>
      </c>
      <c r="F22" s="10">
        <f>GETPIVOTDATA("Cuenta de Envía Canal",$A$2,"Aplicación","Cyberbank")+GETPIVOTDATA("Cuenta de Envía Avisos24",$A$2,"Aplicación","Cyberbank")+GETPIVOTDATA("Cuenta de Envio Centralizado",$A$2,"Aplicación","Cyberbank")</f>
        <v>66</v>
      </c>
    </row>
    <row r="23" spans="1:6" x14ac:dyDescent="0.25">
      <c r="A23" s="56" t="s">
        <v>164</v>
      </c>
      <c r="B23" s="54">
        <v>2</v>
      </c>
      <c r="C23" s="17"/>
      <c r="D23" s="17"/>
      <c r="E23" s="50">
        <v>2</v>
      </c>
      <c r="F23" s="10">
        <f>GETPIVOTDATA("Cuenta de Envía Canal",$A$2,"Aplicación","Factoring - Mail Files")+GETPIVOTDATA("Cuenta de Envio Centralizado",$A$2,"Aplicación","Factoring - Mail Files")</f>
        <v>2</v>
      </c>
    </row>
    <row r="24" spans="1:6" x14ac:dyDescent="0.25">
      <c r="A24" s="56" t="s">
        <v>169</v>
      </c>
      <c r="B24" s="54">
        <v>1</v>
      </c>
      <c r="C24" s="17"/>
      <c r="D24" s="17"/>
      <c r="E24" s="50">
        <v>1</v>
      </c>
      <c r="F24" s="10">
        <f>GETPIVOTDATA("Cuenta de Envía Canal",$A$2,"Aplicación","Garantías - Mail Files")+GETPIVOTDATA("Cuenta de Envía Avisos24",$A$2,"Aplicación","Garantías - Mail Files")+GETPIVOTDATA("Cuenta de Envio Centralizado",$A$2,"Aplicación","Garantías - Mail Files")</f>
        <v>1</v>
      </c>
    </row>
    <row r="25" spans="1:6" x14ac:dyDescent="0.25">
      <c r="A25" s="56" t="s">
        <v>133</v>
      </c>
      <c r="B25" s="54"/>
      <c r="C25" s="17">
        <v>5</v>
      </c>
      <c r="D25" s="17"/>
      <c r="E25" s="50"/>
      <c r="F25" s="10">
        <f>GETPIVOTDATA("Cuenta de Envía Canal",$A$2,"Aplicación","IBK")+GETPIVOTDATA("Cuenta de Envía Avisos24",$A$2,"Aplicación","IBK")+GETPIVOTDATA("Cuenta de Envio Centralizado",$A$2,"Aplicación","IBK")</f>
        <v>5</v>
      </c>
    </row>
    <row r="26" spans="1:6" x14ac:dyDescent="0.25">
      <c r="A26" s="56" t="s">
        <v>165</v>
      </c>
      <c r="B26" s="54">
        <v>1</v>
      </c>
      <c r="C26" s="17"/>
      <c r="D26" s="17"/>
      <c r="E26" s="50">
        <v>1</v>
      </c>
      <c r="F26" s="10">
        <f>GETPIVOTDATA("Cuenta de Envía Canal",$A$2,"Aplicación","Leasing - Mail Files")+GETPIVOTDATA("Cuenta de Envía Avisos24",$A$2,"Aplicación","Leasing - Mail Files")+GETPIVOTDATA("Cuenta de Envio Centralizado",$A$2,"Aplicación","Leasing - Mail Files")</f>
        <v>1</v>
      </c>
    </row>
    <row r="27" spans="1:6" x14ac:dyDescent="0.25">
      <c r="A27" s="56" t="s">
        <v>72</v>
      </c>
      <c r="B27" s="54">
        <v>1</v>
      </c>
      <c r="C27" s="17">
        <v>1</v>
      </c>
      <c r="D27" s="17"/>
      <c r="E27" s="50">
        <v>1</v>
      </c>
      <c r="F27" s="10">
        <f>GETPIVOTDATA("Cuenta de Envía Canal",$A$2,"Aplicación","MIS")+GETPIVOTDATA("Cuenta de Envía Avisos24",$A$2,"Aplicación","MIS")+GETPIVOTDATA("Cuenta de Envio Centralizado",$A$2,"Aplicación","MIS")</f>
        <v>2</v>
      </c>
    </row>
    <row r="28" spans="1:6" x14ac:dyDescent="0.25">
      <c r="A28" s="56" t="s">
        <v>52</v>
      </c>
      <c r="B28" s="54">
        <v>24</v>
      </c>
      <c r="C28" s="17">
        <v>23</v>
      </c>
      <c r="D28" s="17"/>
      <c r="E28" s="50">
        <v>14</v>
      </c>
      <c r="F28" s="10">
        <f>GETPIVOTDATA("Cuenta de Envía Canal",$A$2,"Aplicación","SAT")+GETPIVOTDATA("Cuenta de Envía Avisos24",$A$2,"Aplicación","SAT")+GETPIVOTDATA("Cuenta de Envio Centralizado",$A$2,"Aplicación","SAT")</f>
        <v>47</v>
      </c>
    </row>
    <row r="29" spans="1:6" x14ac:dyDescent="0.25">
      <c r="A29" s="56" t="s">
        <v>166</v>
      </c>
      <c r="B29" s="54">
        <v>7</v>
      </c>
      <c r="C29" s="17"/>
      <c r="D29" s="17"/>
      <c r="E29" s="50">
        <v>7</v>
      </c>
      <c r="F29" s="10">
        <f>GETPIVOTDATA("Cuenta de Envía Canal",$A$2,"Aplicación","Seguros - Mail Files")+GETPIVOTDATA("Cuenta de Envía Avisos24",$A$2,"Aplicación","Seguros - Mail Files")+GETPIVOTDATA("Cuenta de Envio Centralizado",$A$2,"Aplicación","Seguros - Mail Files")</f>
        <v>7</v>
      </c>
    </row>
    <row r="30" spans="1:6" x14ac:dyDescent="0.25">
      <c r="A30" s="56" t="s">
        <v>159</v>
      </c>
      <c r="B30" s="54">
        <v>5</v>
      </c>
      <c r="C30" s="17"/>
      <c r="D30" s="17"/>
      <c r="E30" s="50">
        <v>5</v>
      </c>
      <c r="F30" s="10">
        <f>GETPIVOTDATA("Cuenta de Envía Canal",$A$2,"Aplicación","Trámites
CDO")+GETPIVOTDATA("Cuenta de Envía Avisos24",$A$2,"Aplicación","Trámites
CDO")+GETPIVOTDATA("Cuenta de Envio Centralizado",$A$2,"Aplicación","Trámites
CDO")</f>
        <v>5</v>
      </c>
    </row>
    <row r="31" spans="1:6" x14ac:dyDescent="0.25">
      <c r="A31" s="56" t="s">
        <v>160</v>
      </c>
      <c r="B31" s="54">
        <v>1</v>
      </c>
      <c r="C31" s="17"/>
      <c r="D31" s="17"/>
      <c r="E31" s="50">
        <v>1</v>
      </c>
      <c r="F31" s="10">
        <f>GETPIVOTDATA("Cuenta de Envía Canal",$A$2,"Aplicación","Trámites
Winsock")+GETPIVOTDATA("Cuenta de Envía Avisos24",$A$2,"Aplicación","Trámites
Winsock")+GETPIVOTDATA("Cuenta de Envio Centralizado",$A$2,"Aplicación","Trámites
Winsock")</f>
        <v>1</v>
      </c>
    </row>
    <row r="32" spans="1:6" x14ac:dyDescent="0.25">
      <c r="A32" s="56" t="s">
        <v>136</v>
      </c>
      <c r="B32" s="54">
        <v>4</v>
      </c>
      <c r="C32" s="17">
        <v>26</v>
      </c>
      <c r="D32" s="17"/>
      <c r="E32" s="50"/>
      <c r="F32" s="10">
        <f>GETPIVOTDATA("Cuenta de Envía Canal",$A$2,"Aplicación","WAP")+GETPIVOTDATA("Cuenta de Envía Avisos24",$A$2,"Aplicación","WAP")+GETPIVOTDATA("Cuenta de Envio Centralizado",$A$2,"Aplicación","WAP")</f>
        <v>30</v>
      </c>
    </row>
    <row r="33" spans="1:6" x14ac:dyDescent="0.25">
      <c r="A33" s="56" t="s">
        <v>419</v>
      </c>
      <c r="B33" s="54">
        <v>1</v>
      </c>
      <c r="C33" s="17"/>
      <c r="D33" s="17"/>
      <c r="E33" s="50">
        <v>1</v>
      </c>
      <c r="F33" s="28">
        <f>SUM(F3:F32)</f>
        <v>404</v>
      </c>
    </row>
    <row r="34" spans="1:6" x14ac:dyDescent="0.25">
      <c r="A34" s="56" t="s">
        <v>350</v>
      </c>
      <c r="B34" s="54">
        <v>25</v>
      </c>
      <c r="C34" s="17">
        <v>3</v>
      </c>
      <c r="D34" s="17"/>
      <c r="E34" s="50">
        <v>22</v>
      </c>
    </row>
    <row r="35" spans="1:6" x14ac:dyDescent="0.25">
      <c r="A35" s="57" t="s">
        <v>346</v>
      </c>
      <c r="B35" s="54">
        <v>3</v>
      </c>
      <c r="C35" s="17">
        <v>3</v>
      </c>
      <c r="D35" s="17"/>
      <c r="E35" s="50"/>
      <c r="F35" s="17"/>
    </row>
    <row r="36" spans="1:6" x14ac:dyDescent="0.25">
      <c r="A36" s="27" t="s">
        <v>305</v>
      </c>
      <c r="B36" s="58">
        <v>225</v>
      </c>
      <c r="C36" s="59">
        <v>201</v>
      </c>
      <c r="D36" s="59">
        <v>13</v>
      </c>
      <c r="E36" s="60">
        <v>192</v>
      </c>
      <c r="F36" s="17"/>
    </row>
    <row r="37" spans="1:6" x14ac:dyDescent="0.25">
      <c r="A37" s="11" t="s">
        <v>116</v>
      </c>
      <c r="B37" s="10" t="s">
        <v>7</v>
      </c>
      <c r="C37" s="17"/>
      <c r="D37" s="17"/>
      <c r="E37" s="17"/>
      <c r="F37" s="17"/>
    </row>
    <row r="38" spans="1:6" x14ac:dyDescent="0.25">
      <c r="A38" s="61" t="s">
        <v>307</v>
      </c>
      <c r="B38" s="61"/>
    </row>
    <row r="39" spans="1:6" x14ac:dyDescent="0.25">
      <c r="A39" s="16" t="s">
        <v>51</v>
      </c>
      <c r="B39" s="16" t="s">
        <v>306</v>
      </c>
    </row>
    <row r="40" spans="1:6" x14ac:dyDescent="0.25">
      <c r="A40" s="12" t="s">
        <v>77</v>
      </c>
      <c r="B40" s="13">
        <v>1</v>
      </c>
    </row>
    <row r="41" spans="1:6" x14ac:dyDescent="0.25">
      <c r="A41" s="12" t="s">
        <v>5</v>
      </c>
      <c r="B41" s="13">
        <v>2</v>
      </c>
    </row>
    <row r="42" spans="1:6" x14ac:dyDescent="0.25">
      <c r="A42" s="12" t="s">
        <v>305</v>
      </c>
      <c r="B42" s="13">
        <v>3</v>
      </c>
    </row>
    <row r="44" spans="1:6" x14ac:dyDescent="0.25">
      <c r="A44" s="11" t="s">
        <v>310</v>
      </c>
      <c r="B44" s="12">
        <v>1</v>
      </c>
    </row>
    <row r="45" spans="1:6" x14ac:dyDescent="0.25">
      <c r="A45" s="61" t="s">
        <v>340</v>
      </c>
      <c r="B45" s="61"/>
    </row>
    <row r="46" spans="1:6" x14ac:dyDescent="0.25">
      <c r="A46" s="15" t="s">
        <v>333</v>
      </c>
      <c r="B46" s="15" t="s">
        <v>332</v>
      </c>
    </row>
    <row r="47" spans="1:6" x14ac:dyDescent="0.25">
      <c r="A47" s="12" t="s">
        <v>53</v>
      </c>
      <c r="B47" s="13">
        <v>2</v>
      </c>
    </row>
    <row r="48" spans="1:6" x14ac:dyDescent="0.25">
      <c r="A48" s="12" t="s">
        <v>5</v>
      </c>
      <c r="B48" s="13">
        <v>4</v>
      </c>
    </row>
    <row r="49" spans="1:2" x14ac:dyDescent="0.25">
      <c r="A49" s="25" t="s">
        <v>305</v>
      </c>
      <c r="B49" s="26">
        <v>6</v>
      </c>
    </row>
  </sheetData>
  <mergeCells count="2">
    <mergeCell ref="A38:B38"/>
    <mergeCell ref="A45:B45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zoomScale="125" zoomScaleNormal="125" workbookViewId="0">
      <selection activeCell="D8" sqref="D8"/>
    </sheetView>
  </sheetViews>
  <sheetFormatPr baseColWidth="10" defaultRowHeight="15" x14ac:dyDescent="0.25"/>
  <cols>
    <col min="1" max="1" width="17" bestFit="1" customWidth="1"/>
    <col min="2" max="2" width="12.42578125" bestFit="1" customWidth="1"/>
    <col min="3" max="3" width="15.42578125" bestFit="1" customWidth="1"/>
    <col min="4" max="4" width="12.140625" bestFit="1" customWidth="1"/>
    <col min="5" max="5" width="12" bestFit="1" customWidth="1"/>
    <col min="6" max="6" width="11.140625" customWidth="1"/>
    <col min="7" max="7" width="18.7109375" bestFit="1" customWidth="1"/>
  </cols>
  <sheetData>
    <row r="2" spans="1:7" x14ac:dyDescent="0.25">
      <c r="A2" s="61" t="s">
        <v>320</v>
      </c>
      <c r="B2" s="61"/>
      <c r="C2" s="61"/>
      <c r="D2" s="61"/>
      <c r="E2" s="61"/>
      <c r="F2" s="61"/>
      <c r="G2" s="61"/>
    </row>
    <row r="3" spans="1:7" x14ac:dyDescent="0.25">
      <c r="A3" s="15" t="s">
        <v>308</v>
      </c>
      <c r="B3" s="15" t="s">
        <v>322</v>
      </c>
      <c r="C3" s="15" t="s">
        <v>323</v>
      </c>
      <c r="D3" s="15" t="s">
        <v>339</v>
      </c>
      <c r="E3" s="15" t="s">
        <v>324</v>
      </c>
      <c r="F3" s="15" t="s">
        <v>309</v>
      </c>
      <c r="G3" s="16" t="s">
        <v>321</v>
      </c>
    </row>
    <row r="4" spans="1:7" x14ac:dyDescent="0.25">
      <c r="A4" s="12" t="s">
        <v>314</v>
      </c>
      <c r="B4" s="13"/>
      <c r="C4" s="13">
        <v>13</v>
      </c>
      <c r="D4" s="13"/>
      <c r="E4" s="13"/>
      <c r="F4" s="13"/>
      <c r="G4" s="10">
        <f>GETPIVOTDATA("Envía X Canal",$A$3,"Lider Aplicativo","Darío Barco")+GETPIVOTDATA("Envía X Avisos24",$A$3,"Lider Aplicativo","Darío Barco")+GETPIVOTDATA("Centralizado",$A$3,"Lider Aplicativo","Darío Barco")</f>
        <v>13</v>
      </c>
    </row>
    <row r="5" spans="1:7" x14ac:dyDescent="0.25">
      <c r="A5" s="12" t="s">
        <v>316</v>
      </c>
      <c r="B5" s="13">
        <v>35</v>
      </c>
      <c r="C5" s="13">
        <v>35</v>
      </c>
      <c r="D5" s="13"/>
      <c r="E5" s="13">
        <v>35</v>
      </c>
      <c r="F5" s="13"/>
      <c r="G5" s="10" t="e">
        <f>GETPIVOTDATA("Envía X Canal",$A$3,"Lider Aplicativo","Héctor Pintag")+GETPIVOTDATA("Envía X Avisos24",$A$3,"Lider Aplicativo","Héctor Pintag")+GETPIVOTDATA("Centralizado",$A$3,"Lider Aplicativo","Héctor Pintag")</f>
        <v>#REF!</v>
      </c>
    </row>
    <row r="6" spans="1:7" x14ac:dyDescent="0.25">
      <c r="A6" s="12" t="s">
        <v>318</v>
      </c>
      <c r="B6" s="13"/>
      <c r="C6" s="13">
        <v>2</v>
      </c>
      <c r="D6" s="13"/>
      <c r="E6" s="13"/>
      <c r="F6" s="13"/>
      <c r="G6" s="10">
        <f>GETPIVOTDATA("Envía X Canal",$A$3,"Lider Aplicativo","Ivan Zanga")+GETPIVOTDATA("Envía X Avisos24",$A$3,"Lider Aplicativo","Ivan Zanga")+GETPIVOTDATA("Centralizado",$A$3,"Lider Aplicativo","Ivan Zanga")</f>
        <v>70</v>
      </c>
    </row>
    <row r="7" spans="1:7" x14ac:dyDescent="0.25">
      <c r="A7" s="12" t="s">
        <v>315</v>
      </c>
      <c r="B7" s="13">
        <v>24</v>
      </c>
      <c r="C7" s="13">
        <v>23</v>
      </c>
      <c r="D7" s="13"/>
      <c r="E7" s="13">
        <v>14</v>
      </c>
      <c r="F7" s="13"/>
      <c r="G7" s="10">
        <f>GETPIVOTDATA("Envía X Canal",$A$3,"Lider Aplicativo","José Bustillos")+GETPIVOTDATA("Envía X Avisos24",$A$3,"Lider Aplicativo","José Bustillos")+GETPIVOTDATA("Centralizado",$A$3,"Lider Aplicativo","José Bustillos")</f>
        <v>2</v>
      </c>
    </row>
    <row r="8" spans="1:7" x14ac:dyDescent="0.25">
      <c r="A8" s="12" t="s">
        <v>317</v>
      </c>
      <c r="B8" s="13">
        <v>48</v>
      </c>
      <c r="C8" s="13">
        <v>26</v>
      </c>
      <c r="D8" s="13">
        <v>7</v>
      </c>
      <c r="E8" s="13">
        <v>36</v>
      </c>
      <c r="F8" s="13">
        <v>4</v>
      </c>
      <c r="G8" s="10">
        <f>GETPIVOTDATA("Envía X Canal",$A$3,"Lider Aplicativo","Julio Caicedo")+GETPIVOTDATA("Envía X Avisos24",$A$3,"Lider Aplicativo","Julio Caicedo")+GETPIVOTDATA("Centralizado",$A$3,"Lider Aplicativo","Julio Caicedo")</f>
        <v>47</v>
      </c>
    </row>
    <row r="9" spans="1:7" x14ac:dyDescent="0.25">
      <c r="A9" s="12" t="s">
        <v>319</v>
      </c>
      <c r="B9" s="13">
        <v>2</v>
      </c>
      <c r="C9" s="13">
        <v>2</v>
      </c>
      <c r="D9" s="13"/>
      <c r="E9" s="13">
        <v>2</v>
      </c>
      <c r="F9" s="13"/>
      <c r="G9" s="10">
        <f>GETPIVOTDATA("Envía X Canal",$A$3,"Lider Aplicativo","Orlando Velez")+GETPIVOTDATA("Envía X Avisos24",$A$3,"Lider Aplicativo","Orlando Velez")+GETPIVOTDATA("Centralizado",$A$3,"Lider Aplicativo","Orlando Velez")</f>
        <v>81</v>
      </c>
    </row>
    <row r="10" spans="1:7" x14ac:dyDescent="0.25">
      <c r="A10" s="12" t="s">
        <v>312</v>
      </c>
      <c r="B10" s="13">
        <v>4</v>
      </c>
      <c r="C10" s="13">
        <v>62</v>
      </c>
      <c r="D10" s="13">
        <v>6</v>
      </c>
      <c r="E10" s="13"/>
      <c r="F10" s="13">
        <v>2</v>
      </c>
      <c r="G10" s="10">
        <f>GETPIVOTDATA("Envía X Canal",$A$3,"Lider Aplicativo","Patricio Lopez")+GETPIVOTDATA("Envía X Avisos24",$A$3,"Lider Aplicativo","Patricio Lopez")+GETPIVOTDATA("Centralizado",$A$3,"Lider Aplicativo","Patricio Lopez")</f>
        <v>4</v>
      </c>
    </row>
    <row r="11" spans="1:7" x14ac:dyDescent="0.25">
      <c r="A11" s="12" t="s">
        <v>313</v>
      </c>
      <c r="B11" s="13">
        <v>104</v>
      </c>
      <c r="C11" s="13">
        <v>7</v>
      </c>
      <c r="D11" s="13"/>
      <c r="E11" s="13">
        <v>97</v>
      </c>
      <c r="F11" s="13"/>
      <c r="G11" s="10">
        <f>GETPIVOTDATA("Envía X Canal",$A$3,"Lider Aplicativo","Renzo Seminario")+GETPIVOTDATA("Envía X Avisos24",$A$3,"Lider Aplicativo","Renzo Seminario")+GETPIVOTDATA("Centralizado",$A$3,"Lider Aplicativo","Renzo Seminario")</f>
        <v>72</v>
      </c>
    </row>
    <row r="12" spans="1:7" x14ac:dyDescent="0.25">
      <c r="A12" s="12" t="s">
        <v>385</v>
      </c>
      <c r="B12" s="13">
        <v>7</v>
      </c>
      <c r="C12" s="13">
        <v>31</v>
      </c>
      <c r="D12" s="13"/>
      <c r="E12" s="13">
        <v>7</v>
      </c>
      <c r="F12" s="13"/>
      <c r="G12" s="10">
        <f>GETPIVOTDATA("Envía X Canal",$A$3,"Lider Aplicativo","Talia Rugel")+GETPIVOTDATA("Envía X Avisos24",$A$3,"Lider Aplicativo","Talia Rugel")+GETPIVOTDATA("Centralizado",$A$3,"Lider Aplicativo","Talia Rugel")</f>
        <v>111</v>
      </c>
    </row>
    <row r="13" spans="1:7" x14ac:dyDescent="0.25">
      <c r="A13" s="12" t="s">
        <v>419</v>
      </c>
      <c r="B13" s="13">
        <v>1</v>
      </c>
      <c r="C13" s="13"/>
      <c r="D13" s="13"/>
      <c r="E13" s="13">
        <v>1</v>
      </c>
      <c r="F13" s="13"/>
      <c r="G13" s="14" t="e">
        <f>SUM(G4:G12)</f>
        <v>#REF!</v>
      </c>
    </row>
    <row r="14" spans="1:7" x14ac:dyDescent="0.25">
      <c r="A14" s="12" t="s">
        <v>305</v>
      </c>
      <c r="B14" s="13">
        <v>225</v>
      </c>
      <c r="C14" s="13">
        <v>201</v>
      </c>
      <c r="D14" s="13">
        <v>13</v>
      </c>
      <c r="E14" s="13">
        <v>192</v>
      </c>
      <c r="F14" s="13">
        <v>6</v>
      </c>
    </row>
  </sheetData>
  <mergeCells count="1">
    <mergeCell ref="A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94"/>
  <sheetViews>
    <sheetView zoomScale="125" zoomScaleNormal="125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C235" sqref="C235"/>
    </sheetView>
  </sheetViews>
  <sheetFormatPr baseColWidth="10" defaultRowHeight="15" x14ac:dyDescent="0.25"/>
  <cols>
    <col min="1" max="1" width="15.85546875" bestFit="1" customWidth="1"/>
    <col min="2" max="2" width="14" style="4" customWidth="1"/>
    <col min="3" max="3" width="51.42578125" customWidth="1"/>
    <col min="4" max="4" width="14.140625" style="3" customWidth="1"/>
    <col min="5" max="5" width="12.42578125" style="3" bestFit="1" customWidth="1"/>
    <col min="6" max="6" width="15.85546875" style="3" customWidth="1"/>
    <col min="7" max="7" width="13.42578125" style="3" customWidth="1"/>
    <col min="8" max="8" width="9" bestFit="1" customWidth="1"/>
    <col min="10" max="10" width="32.7109375" customWidth="1"/>
    <col min="11" max="11" width="61.28515625" bestFit="1" customWidth="1"/>
  </cols>
  <sheetData>
    <row r="1" spans="1:72" x14ac:dyDescent="0.25">
      <c r="BT1" s="2" t="s">
        <v>49</v>
      </c>
    </row>
    <row r="2" spans="1:72" ht="20.100000000000001" customHeight="1" x14ac:dyDescent="0.25">
      <c r="A2" s="62" t="s">
        <v>0</v>
      </c>
      <c r="B2" s="63"/>
      <c r="C2" s="63"/>
      <c r="D2" s="63"/>
      <c r="E2" s="63"/>
      <c r="F2" s="63"/>
      <c r="G2" s="63"/>
      <c r="H2" s="63"/>
      <c r="I2" s="63"/>
      <c r="J2" s="64"/>
      <c r="K2" s="64"/>
      <c r="BT2" s="1" t="s">
        <v>7</v>
      </c>
    </row>
    <row r="3" spans="1:72" s="21" customFormat="1" x14ac:dyDescent="0.25">
      <c r="A3" s="18" t="s">
        <v>308</v>
      </c>
      <c r="B3" s="18" t="s">
        <v>50</v>
      </c>
      <c r="C3" s="19" t="s">
        <v>1</v>
      </c>
      <c r="D3" s="20" t="s">
        <v>2</v>
      </c>
      <c r="E3" s="20" t="s">
        <v>3</v>
      </c>
      <c r="F3" s="20" t="s">
        <v>325</v>
      </c>
      <c r="G3" s="20" t="s">
        <v>4</v>
      </c>
      <c r="H3" s="20" t="s">
        <v>116</v>
      </c>
      <c r="I3" s="20" t="s">
        <v>310</v>
      </c>
      <c r="J3" s="29" t="s">
        <v>341</v>
      </c>
      <c r="K3" s="33" t="s">
        <v>376</v>
      </c>
      <c r="BT3" s="22" t="s">
        <v>8</v>
      </c>
    </row>
    <row r="4" spans="1:72" x14ac:dyDescent="0.25">
      <c r="A4" s="34" t="s">
        <v>385</v>
      </c>
      <c r="B4" s="9" t="s">
        <v>71</v>
      </c>
      <c r="C4" s="9" t="s">
        <v>6</v>
      </c>
      <c r="D4" s="7"/>
      <c r="E4" s="7" t="s">
        <v>7</v>
      </c>
      <c r="F4" s="7"/>
      <c r="G4" s="7"/>
      <c r="H4" s="7"/>
      <c r="I4" s="34"/>
      <c r="J4" s="34" t="s">
        <v>388</v>
      </c>
      <c r="K4" s="34" t="s">
        <v>389</v>
      </c>
    </row>
    <row r="5" spans="1:72" x14ac:dyDescent="0.25">
      <c r="A5" s="34" t="s">
        <v>385</v>
      </c>
      <c r="B5" s="9" t="s">
        <v>71</v>
      </c>
      <c r="C5" s="9" t="s">
        <v>9</v>
      </c>
      <c r="D5" s="7"/>
      <c r="E5" s="7" t="s">
        <v>7</v>
      </c>
      <c r="F5" s="7"/>
      <c r="G5" s="7"/>
      <c r="H5" s="7"/>
      <c r="I5" s="34"/>
      <c r="J5" s="34" t="s">
        <v>388</v>
      </c>
      <c r="K5" s="34" t="s">
        <v>389</v>
      </c>
    </row>
    <row r="6" spans="1:72" x14ac:dyDescent="0.25">
      <c r="A6" s="34" t="s">
        <v>385</v>
      </c>
      <c r="B6" s="9" t="s">
        <v>71</v>
      </c>
      <c r="C6" s="9" t="s">
        <v>13</v>
      </c>
      <c r="D6" s="7" t="s">
        <v>7</v>
      </c>
      <c r="E6" s="7"/>
      <c r="F6" s="7"/>
      <c r="G6" s="7" t="s">
        <v>7</v>
      </c>
      <c r="H6" s="7"/>
      <c r="I6" s="34"/>
      <c r="J6" s="34" t="s">
        <v>388</v>
      </c>
      <c r="K6" s="34" t="s">
        <v>389</v>
      </c>
    </row>
    <row r="7" spans="1:72" x14ac:dyDescent="0.25">
      <c r="A7" s="34" t="s">
        <v>385</v>
      </c>
      <c r="B7" s="9" t="s">
        <v>71</v>
      </c>
      <c r="C7" s="9" t="s">
        <v>55</v>
      </c>
      <c r="D7" s="7" t="s">
        <v>7</v>
      </c>
      <c r="E7" s="7"/>
      <c r="F7" s="7"/>
      <c r="G7" s="7" t="s">
        <v>7</v>
      </c>
      <c r="H7" s="7"/>
      <c r="I7" s="34"/>
      <c r="J7" s="34" t="s">
        <v>388</v>
      </c>
      <c r="K7" s="34" t="s">
        <v>389</v>
      </c>
    </row>
    <row r="8" spans="1:72" x14ac:dyDescent="0.25">
      <c r="A8" s="34" t="s">
        <v>385</v>
      </c>
      <c r="B8" s="9" t="s">
        <v>71</v>
      </c>
      <c r="C8" s="9" t="s">
        <v>56</v>
      </c>
      <c r="D8" s="7" t="s">
        <v>7</v>
      </c>
      <c r="E8" s="7"/>
      <c r="F8" s="7"/>
      <c r="G8" s="7" t="s">
        <v>7</v>
      </c>
      <c r="H8" s="7"/>
      <c r="I8" s="34"/>
      <c r="J8" s="34" t="s">
        <v>388</v>
      </c>
      <c r="K8" s="34" t="s">
        <v>389</v>
      </c>
    </row>
    <row r="9" spans="1:72" x14ac:dyDescent="0.25">
      <c r="A9" s="34" t="s">
        <v>385</v>
      </c>
      <c r="B9" s="9" t="s">
        <v>71</v>
      </c>
      <c r="C9" s="9" t="s">
        <v>57</v>
      </c>
      <c r="D9" s="7" t="s">
        <v>7</v>
      </c>
      <c r="E9" s="7"/>
      <c r="F9" s="7"/>
      <c r="G9" s="7" t="s">
        <v>7</v>
      </c>
      <c r="H9" s="7"/>
      <c r="I9" s="34"/>
      <c r="J9" s="34" t="s">
        <v>388</v>
      </c>
      <c r="K9" s="34" t="s">
        <v>389</v>
      </c>
    </row>
    <row r="10" spans="1:72" x14ac:dyDescent="0.25">
      <c r="A10" s="34" t="s">
        <v>385</v>
      </c>
      <c r="B10" s="9" t="s">
        <v>71</v>
      </c>
      <c r="C10" s="9" t="s">
        <v>58</v>
      </c>
      <c r="D10" s="7"/>
      <c r="E10" s="7" t="s">
        <v>7</v>
      </c>
      <c r="F10" s="7"/>
      <c r="G10" s="7"/>
      <c r="H10" s="7"/>
      <c r="I10" s="34"/>
      <c r="J10" s="34" t="s">
        <v>388</v>
      </c>
      <c r="K10" s="34" t="s">
        <v>389</v>
      </c>
    </row>
    <row r="11" spans="1:72" x14ac:dyDescent="0.25">
      <c r="A11" s="34" t="s">
        <v>385</v>
      </c>
      <c r="B11" s="9" t="s">
        <v>71</v>
      </c>
      <c r="C11" s="9" t="s">
        <v>59</v>
      </c>
      <c r="D11" s="7"/>
      <c r="E11" s="7" t="s">
        <v>7</v>
      </c>
      <c r="F11" s="7"/>
      <c r="G11" s="7"/>
      <c r="H11" s="7"/>
      <c r="I11" s="34"/>
      <c r="J11" s="34" t="s">
        <v>388</v>
      </c>
      <c r="K11" s="34" t="s">
        <v>389</v>
      </c>
    </row>
    <row r="12" spans="1:72" x14ac:dyDescent="0.25">
      <c r="A12" s="34" t="s">
        <v>385</v>
      </c>
      <c r="B12" s="9" t="s">
        <v>71</v>
      </c>
      <c r="C12" s="9" t="s">
        <v>328</v>
      </c>
      <c r="D12" s="7" t="s">
        <v>7</v>
      </c>
      <c r="E12" s="7"/>
      <c r="F12" s="7"/>
      <c r="G12" s="7" t="s">
        <v>7</v>
      </c>
      <c r="H12" s="7"/>
      <c r="I12" s="34"/>
      <c r="J12" s="34" t="s">
        <v>388</v>
      </c>
      <c r="K12" s="34" t="s">
        <v>389</v>
      </c>
    </row>
    <row r="13" spans="1:72" x14ac:dyDescent="0.25">
      <c r="A13" s="34" t="s">
        <v>385</v>
      </c>
      <c r="B13" s="9" t="s">
        <v>71</v>
      </c>
      <c r="C13" s="9" t="s">
        <v>60</v>
      </c>
      <c r="D13" s="7" t="s">
        <v>7</v>
      </c>
      <c r="E13" s="7"/>
      <c r="F13" s="7"/>
      <c r="G13" s="7" t="s">
        <v>7</v>
      </c>
      <c r="H13" s="7"/>
      <c r="I13" s="34"/>
      <c r="J13" s="34" t="s">
        <v>388</v>
      </c>
      <c r="K13" s="34" t="s">
        <v>389</v>
      </c>
    </row>
    <row r="14" spans="1:72" x14ac:dyDescent="0.25">
      <c r="A14" s="34" t="s">
        <v>385</v>
      </c>
      <c r="B14" s="9" t="s">
        <v>71</v>
      </c>
      <c r="C14" s="9" t="s">
        <v>61</v>
      </c>
      <c r="D14" s="7"/>
      <c r="E14" s="7" t="s">
        <v>7</v>
      </c>
      <c r="F14" s="7"/>
      <c r="G14" s="7"/>
      <c r="H14" s="7"/>
      <c r="I14" s="34"/>
      <c r="J14" s="34" t="s">
        <v>388</v>
      </c>
      <c r="K14" s="34" t="s">
        <v>389</v>
      </c>
    </row>
    <row r="15" spans="1:72" x14ac:dyDescent="0.25">
      <c r="A15" s="34" t="s">
        <v>385</v>
      </c>
      <c r="B15" s="9" t="s">
        <v>71</v>
      </c>
      <c r="C15" s="9" t="s">
        <v>62</v>
      </c>
      <c r="D15" s="7"/>
      <c r="E15" s="7" t="s">
        <v>7</v>
      </c>
      <c r="F15" s="7"/>
      <c r="G15" s="7"/>
      <c r="H15" s="7"/>
      <c r="I15" s="34"/>
      <c r="J15" s="34" t="s">
        <v>388</v>
      </c>
      <c r="K15" s="34" t="s">
        <v>389</v>
      </c>
    </row>
    <row r="16" spans="1:72" x14ac:dyDescent="0.25">
      <c r="A16" s="34" t="s">
        <v>385</v>
      </c>
      <c r="B16" s="9" t="s">
        <v>71</v>
      </c>
      <c r="C16" s="9" t="s">
        <v>63</v>
      </c>
      <c r="D16" s="7"/>
      <c r="E16" s="7" t="s">
        <v>7</v>
      </c>
      <c r="F16" s="7"/>
      <c r="G16" s="7"/>
      <c r="H16" s="7"/>
      <c r="I16" s="34"/>
      <c r="J16" s="34" t="s">
        <v>388</v>
      </c>
      <c r="K16" s="34" t="s">
        <v>389</v>
      </c>
    </row>
    <row r="17" spans="1:11" x14ac:dyDescent="0.25">
      <c r="A17" s="34" t="s">
        <v>385</v>
      </c>
      <c r="B17" s="9" t="s">
        <v>71</v>
      </c>
      <c r="C17" s="9" t="s">
        <v>64</v>
      </c>
      <c r="D17" s="7" t="s">
        <v>7</v>
      </c>
      <c r="E17" s="7"/>
      <c r="F17" s="7"/>
      <c r="G17" s="7" t="s">
        <v>7</v>
      </c>
      <c r="H17" s="7"/>
      <c r="I17" s="34"/>
      <c r="J17" s="34" t="s">
        <v>388</v>
      </c>
      <c r="K17" s="34" t="s">
        <v>389</v>
      </c>
    </row>
    <row r="18" spans="1:11" x14ac:dyDescent="0.25">
      <c r="A18" s="34" t="s">
        <v>385</v>
      </c>
      <c r="B18" s="9" t="s">
        <v>71</v>
      </c>
      <c r="C18" s="9" t="s">
        <v>65</v>
      </c>
      <c r="D18" s="7"/>
      <c r="E18" s="7" t="s">
        <v>7</v>
      </c>
      <c r="F18" s="7"/>
      <c r="G18" s="7"/>
      <c r="H18" s="7"/>
      <c r="I18" s="34"/>
      <c r="J18" s="34" t="s">
        <v>388</v>
      </c>
      <c r="K18" s="34" t="s">
        <v>389</v>
      </c>
    </row>
    <row r="19" spans="1:11" x14ac:dyDescent="0.25">
      <c r="A19" s="34" t="s">
        <v>385</v>
      </c>
      <c r="B19" s="9" t="s">
        <v>71</v>
      </c>
      <c r="C19" s="9" t="s">
        <v>66</v>
      </c>
      <c r="D19" s="7"/>
      <c r="E19" s="7" t="s">
        <v>7</v>
      </c>
      <c r="F19" s="7"/>
      <c r="G19" s="7"/>
      <c r="H19" s="7"/>
      <c r="I19" s="34"/>
      <c r="J19" s="34" t="s">
        <v>388</v>
      </c>
      <c r="K19" s="34" t="s">
        <v>389</v>
      </c>
    </row>
    <row r="20" spans="1:11" x14ac:dyDescent="0.25">
      <c r="A20" s="34" t="s">
        <v>385</v>
      </c>
      <c r="B20" s="9" t="s">
        <v>71</v>
      </c>
      <c r="C20" s="9" t="s">
        <v>67</v>
      </c>
      <c r="D20" s="7"/>
      <c r="E20" s="7" t="s">
        <v>7</v>
      </c>
      <c r="F20" s="7"/>
      <c r="G20" s="7"/>
      <c r="H20" s="7"/>
      <c r="I20" s="34"/>
      <c r="J20" s="34" t="s">
        <v>388</v>
      </c>
      <c r="K20" s="34" t="s">
        <v>389</v>
      </c>
    </row>
    <row r="21" spans="1:11" x14ac:dyDescent="0.25">
      <c r="A21" s="34" t="s">
        <v>385</v>
      </c>
      <c r="B21" s="9" t="s">
        <v>71</v>
      </c>
      <c r="C21" s="9" t="s">
        <v>68</v>
      </c>
      <c r="D21" s="7"/>
      <c r="E21" s="7" t="s">
        <v>7</v>
      </c>
      <c r="F21" s="7"/>
      <c r="G21" s="7"/>
      <c r="H21" s="7"/>
      <c r="I21" s="34"/>
      <c r="J21" s="34" t="s">
        <v>388</v>
      </c>
      <c r="K21" s="34" t="s">
        <v>389</v>
      </c>
    </row>
    <row r="22" spans="1:11" x14ac:dyDescent="0.25">
      <c r="A22" s="34" t="s">
        <v>385</v>
      </c>
      <c r="B22" s="9" t="s">
        <v>71</v>
      </c>
      <c r="C22" s="9" t="s">
        <v>69</v>
      </c>
      <c r="D22" s="7"/>
      <c r="E22" s="7" t="s">
        <v>7</v>
      </c>
      <c r="F22" s="7"/>
      <c r="G22" s="7"/>
      <c r="H22" s="7"/>
      <c r="I22" s="34"/>
      <c r="J22" s="34" t="s">
        <v>388</v>
      </c>
      <c r="K22" s="34" t="s">
        <v>389</v>
      </c>
    </row>
    <row r="23" spans="1:11" x14ac:dyDescent="0.25">
      <c r="A23" s="34" t="s">
        <v>385</v>
      </c>
      <c r="B23" s="9" t="s">
        <v>71</v>
      </c>
      <c r="C23" s="9" t="s">
        <v>70</v>
      </c>
      <c r="D23" s="7"/>
      <c r="E23" s="7" t="s">
        <v>7</v>
      </c>
      <c r="F23" s="7"/>
      <c r="G23" s="7"/>
      <c r="H23" s="7"/>
      <c r="I23" s="34"/>
      <c r="J23" s="34" t="s">
        <v>388</v>
      </c>
      <c r="K23" s="34" t="s">
        <v>389</v>
      </c>
    </row>
    <row r="24" spans="1:11" x14ac:dyDescent="0.25">
      <c r="A24" s="34" t="s">
        <v>385</v>
      </c>
      <c r="B24" s="9" t="s">
        <v>71</v>
      </c>
      <c r="C24" s="9" t="s">
        <v>329</v>
      </c>
      <c r="D24" s="7"/>
      <c r="E24" s="7" t="s">
        <v>7</v>
      </c>
      <c r="F24" s="7"/>
      <c r="G24" s="7"/>
      <c r="H24" s="7"/>
      <c r="I24" s="34"/>
      <c r="J24" s="34" t="s">
        <v>388</v>
      </c>
      <c r="K24" s="34" t="s">
        <v>389</v>
      </c>
    </row>
    <row r="25" spans="1:11" x14ac:dyDescent="0.25">
      <c r="A25" s="34" t="s">
        <v>313</v>
      </c>
      <c r="B25" s="8" t="s">
        <v>168</v>
      </c>
      <c r="C25" s="8" t="s">
        <v>262</v>
      </c>
      <c r="D25" s="7" t="s">
        <v>7</v>
      </c>
      <c r="E25" s="7"/>
      <c r="F25" s="7"/>
      <c r="G25" s="7" t="s">
        <v>7</v>
      </c>
      <c r="H25" s="7"/>
      <c r="I25" s="34"/>
      <c r="J25" s="34" t="s">
        <v>345</v>
      </c>
      <c r="K25" s="34"/>
    </row>
    <row r="26" spans="1:11" x14ac:dyDescent="0.25">
      <c r="A26" s="34" t="s">
        <v>313</v>
      </c>
      <c r="B26" s="8" t="s">
        <v>168</v>
      </c>
      <c r="C26" s="8" t="s">
        <v>263</v>
      </c>
      <c r="D26" s="7" t="s">
        <v>7</v>
      </c>
      <c r="E26" s="7"/>
      <c r="F26" s="7"/>
      <c r="G26" s="7" t="s">
        <v>7</v>
      </c>
      <c r="H26" s="7"/>
      <c r="I26" s="34"/>
      <c r="J26" s="34" t="s">
        <v>345</v>
      </c>
      <c r="K26" s="34"/>
    </row>
    <row r="27" spans="1:11" x14ac:dyDescent="0.25">
      <c r="A27" s="34" t="s">
        <v>313</v>
      </c>
      <c r="B27" s="8" t="s">
        <v>168</v>
      </c>
      <c r="C27" s="8" t="s">
        <v>262</v>
      </c>
      <c r="D27" s="7" t="s">
        <v>7</v>
      </c>
      <c r="E27" s="7"/>
      <c r="F27" s="7"/>
      <c r="G27" s="7" t="s">
        <v>7</v>
      </c>
      <c r="H27" s="7"/>
      <c r="I27" s="34"/>
      <c r="J27" s="34" t="s">
        <v>345</v>
      </c>
      <c r="K27" s="34"/>
    </row>
    <row r="28" spans="1:11" x14ac:dyDescent="0.25">
      <c r="A28" s="34" t="s">
        <v>313</v>
      </c>
      <c r="B28" s="8" t="s">
        <v>168</v>
      </c>
      <c r="C28" s="8" t="s">
        <v>264</v>
      </c>
      <c r="D28" s="7" t="s">
        <v>7</v>
      </c>
      <c r="E28" s="7"/>
      <c r="F28" s="7"/>
      <c r="G28" s="7" t="s">
        <v>7</v>
      </c>
      <c r="H28" s="7"/>
      <c r="I28" s="34"/>
      <c r="J28" s="34" t="s">
        <v>345</v>
      </c>
      <c r="K28" s="34"/>
    </row>
    <row r="29" spans="1:11" x14ac:dyDescent="0.25">
      <c r="A29" s="34" t="s">
        <v>313</v>
      </c>
      <c r="B29" s="8" t="s">
        <v>168</v>
      </c>
      <c r="C29" s="8" t="s">
        <v>265</v>
      </c>
      <c r="D29" s="7" t="s">
        <v>7</v>
      </c>
      <c r="E29" s="7"/>
      <c r="F29" s="7"/>
      <c r="G29" s="7" t="s">
        <v>7</v>
      </c>
      <c r="H29" s="7"/>
      <c r="I29" s="34"/>
      <c r="J29" s="34" t="s">
        <v>345</v>
      </c>
      <c r="K29" s="34"/>
    </row>
    <row r="30" spans="1:11" x14ac:dyDescent="0.25">
      <c r="A30" s="34" t="s">
        <v>313</v>
      </c>
      <c r="B30" s="8" t="s">
        <v>168</v>
      </c>
      <c r="C30" s="8" t="s">
        <v>266</v>
      </c>
      <c r="D30" s="7" t="s">
        <v>7</v>
      </c>
      <c r="E30" s="7"/>
      <c r="F30" s="7"/>
      <c r="G30" s="7" t="s">
        <v>7</v>
      </c>
      <c r="H30" s="7"/>
      <c r="I30" s="34"/>
      <c r="J30" s="34" t="s">
        <v>345</v>
      </c>
      <c r="K30" s="34"/>
    </row>
    <row r="31" spans="1:11" x14ac:dyDescent="0.25">
      <c r="A31" s="34" t="s">
        <v>313</v>
      </c>
      <c r="B31" s="8" t="s">
        <v>168</v>
      </c>
      <c r="C31" s="8" t="s">
        <v>267</v>
      </c>
      <c r="D31" s="7" t="s">
        <v>7</v>
      </c>
      <c r="E31" s="7"/>
      <c r="F31" s="7"/>
      <c r="G31" s="7" t="s">
        <v>7</v>
      </c>
      <c r="H31" s="7"/>
      <c r="I31" s="34"/>
      <c r="J31" s="34" t="s">
        <v>345</v>
      </c>
      <c r="K31" s="34"/>
    </row>
    <row r="32" spans="1:11" x14ac:dyDescent="0.25">
      <c r="A32" s="34" t="s">
        <v>313</v>
      </c>
      <c r="B32" s="8" t="s">
        <v>168</v>
      </c>
      <c r="C32" s="8" t="s">
        <v>268</v>
      </c>
      <c r="D32" s="7" t="s">
        <v>7</v>
      </c>
      <c r="E32" s="7"/>
      <c r="F32" s="7"/>
      <c r="G32" s="7" t="s">
        <v>7</v>
      </c>
      <c r="H32" s="7"/>
      <c r="I32" s="34"/>
      <c r="J32" s="34" t="s">
        <v>345</v>
      </c>
      <c r="K32" s="34"/>
    </row>
    <row r="33" spans="1:11" x14ac:dyDescent="0.25">
      <c r="A33" s="34" t="s">
        <v>313</v>
      </c>
      <c r="B33" s="8" t="s">
        <v>168</v>
      </c>
      <c r="C33" s="8" t="s">
        <v>269</v>
      </c>
      <c r="D33" s="7" t="s">
        <v>7</v>
      </c>
      <c r="E33" s="7"/>
      <c r="F33" s="7"/>
      <c r="G33" s="7" t="s">
        <v>7</v>
      </c>
      <c r="H33" s="7"/>
      <c r="I33" s="34"/>
      <c r="J33" s="34" t="s">
        <v>345</v>
      </c>
      <c r="K33" s="34"/>
    </row>
    <row r="34" spans="1:11" x14ac:dyDescent="0.25">
      <c r="A34" s="34" t="s">
        <v>313</v>
      </c>
      <c r="B34" s="8" t="s">
        <v>168</v>
      </c>
      <c r="C34" s="8" t="s">
        <v>270</v>
      </c>
      <c r="D34" s="7" t="s">
        <v>7</v>
      </c>
      <c r="E34" s="7"/>
      <c r="F34" s="7"/>
      <c r="G34" s="7" t="s">
        <v>7</v>
      </c>
      <c r="H34" s="7"/>
      <c r="I34" s="34"/>
      <c r="J34" s="34" t="s">
        <v>345</v>
      </c>
      <c r="K34" s="34"/>
    </row>
    <row r="35" spans="1:11" x14ac:dyDescent="0.25">
      <c r="A35" s="34" t="s">
        <v>313</v>
      </c>
      <c r="B35" s="8" t="s">
        <v>168</v>
      </c>
      <c r="C35" s="8" t="s">
        <v>271</v>
      </c>
      <c r="D35" s="7" t="s">
        <v>7</v>
      </c>
      <c r="E35" s="7"/>
      <c r="F35" s="7"/>
      <c r="G35" s="7" t="s">
        <v>7</v>
      </c>
      <c r="H35" s="7"/>
      <c r="I35" s="34"/>
      <c r="J35" s="34" t="s">
        <v>345</v>
      </c>
      <c r="K35" s="34"/>
    </row>
    <row r="36" spans="1:11" x14ac:dyDescent="0.25">
      <c r="A36" s="34" t="s">
        <v>312</v>
      </c>
      <c r="B36" s="35" t="s">
        <v>273</v>
      </c>
      <c r="C36" s="35" t="s">
        <v>87</v>
      </c>
      <c r="D36" s="36"/>
      <c r="E36" s="36" t="s">
        <v>7</v>
      </c>
      <c r="F36" s="36"/>
      <c r="G36" s="36"/>
      <c r="H36" s="7"/>
      <c r="I36" s="34"/>
      <c r="J36" s="34"/>
      <c r="K36" s="34"/>
    </row>
    <row r="37" spans="1:11" x14ac:dyDescent="0.25">
      <c r="A37" s="34" t="s">
        <v>312</v>
      </c>
      <c r="B37" s="35" t="s">
        <v>273</v>
      </c>
      <c r="C37" s="35" t="s">
        <v>138</v>
      </c>
      <c r="D37" s="36"/>
      <c r="E37" s="36" t="s">
        <v>7</v>
      </c>
      <c r="F37" s="36"/>
      <c r="G37" s="36"/>
      <c r="H37" s="7"/>
      <c r="I37" s="34"/>
      <c r="J37" s="34"/>
      <c r="K37" s="34"/>
    </row>
    <row r="38" spans="1:11" x14ac:dyDescent="0.25">
      <c r="A38" s="34" t="s">
        <v>312</v>
      </c>
      <c r="B38" s="35" t="s">
        <v>273</v>
      </c>
      <c r="C38" s="35" t="s">
        <v>274</v>
      </c>
      <c r="D38" s="36"/>
      <c r="E38" s="36" t="s">
        <v>7</v>
      </c>
      <c r="F38" s="36"/>
      <c r="G38" s="36"/>
      <c r="H38" s="7"/>
      <c r="I38" s="34"/>
      <c r="J38" s="34"/>
      <c r="K38" s="34"/>
    </row>
    <row r="39" spans="1:11" x14ac:dyDescent="0.25">
      <c r="A39" s="34" t="s">
        <v>312</v>
      </c>
      <c r="B39" s="35" t="s">
        <v>273</v>
      </c>
      <c r="C39" s="35" t="s">
        <v>90</v>
      </c>
      <c r="D39" s="36"/>
      <c r="E39" s="36" t="s">
        <v>7</v>
      </c>
      <c r="F39" s="36"/>
      <c r="G39" s="36"/>
      <c r="H39" s="7"/>
      <c r="I39" s="34"/>
      <c r="J39" s="34"/>
      <c r="K39" s="34"/>
    </row>
    <row r="40" spans="1:11" x14ac:dyDescent="0.25">
      <c r="A40" s="34" t="s">
        <v>312</v>
      </c>
      <c r="B40" s="35" t="s">
        <v>273</v>
      </c>
      <c r="C40" s="35" t="s">
        <v>198</v>
      </c>
      <c r="D40" s="36"/>
      <c r="E40" s="36" t="s">
        <v>7</v>
      </c>
      <c r="F40" s="36"/>
      <c r="G40" s="36"/>
      <c r="H40" s="7"/>
      <c r="I40" s="34"/>
      <c r="J40" s="34"/>
      <c r="K40" s="34"/>
    </row>
    <row r="41" spans="1:11" x14ac:dyDescent="0.25">
      <c r="A41" s="34" t="s">
        <v>312</v>
      </c>
      <c r="B41" s="35" t="s">
        <v>273</v>
      </c>
      <c r="C41" s="35" t="s">
        <v>275</v>
      </c>
      <c r="D41" s="36"/>
      <c r="E41" s="36" t="s">
        <v>7</v>
      </c>
      <c r="F41" s="36"/>
      <c r="G41" s="36"/>
      <c r="H41" s="7"/>
      <c r="I41" s="34"/>
      <c r="J41" s="34"/>
      <c r="K41" s="34"/>
    </row>
    <row r="42" spans="1:11" x14ac:dyDescent="0.25">
      <c r="A42" s="34" t="s">
        <v>312</v>
      </c>
      <c r="B42" s="35" t="s">
        <v>273</v>
      </c>
      <c r="C42" s="35" t="s">
        <v>118</v>
      </c>
      <c r="D42" s="36"/>
      <c r="E42" s="36" t="s">
        <v>7</v>
      </c>
      <c r="F42" s="36"/>
      <c r="G42" s="36"/>
      <c r="H42" s="7"/>
      <c r="I42" s="34"/>
      <c r="J42" s="34"/>
      <c r="K42" s="34"/>
    </row>
    <row r="43" spans="1:11" x14ac:dyDescent="0.25">
      <c r="A43" s="34" t="s">
        <v>312</v>
      </c>
      <c r="B43" s="35" t="s">
        <v>273</v>
      </c>
      <c r="C43" s="35" t="s">
        <v>276</v>
      </c>
      <c r="D43" s="36"/>
      <c r="E43" s="36" t="s">
        <v>7</v>
      </c>
      <c r="F43" s="36"/>
      <c r="G43" s="36"/>
      <c r="H43" s="7"/>
      <c r="I43" s="34"/>
      <c r="J43" s="34"/>
      <c r="K43" s="34"/>
    </row>
    <row r="44" spans="1:11" x14ac:dyDescent="0.25">
      <c r="A44" s="34" t="s">
        <v>312</v>
      </c>
      <c r="B44" s="35" t="s">
        <v>273</v>
      </c>
      <c r="C44" s="35" t="s">
        <v>277</v>
      </c>
      <c r="D44" s="36"/>
      <c r="E44" s="36" t="s">
        <v>7</v>
      </c>
      <c r="F44" s="36"/>
      <c r="G44" s="36"/>
      <c r="H44" s="7"/>
      <c r="I44" s="34"/>
      <c r="J44" s="34"/>
      <c r="K44" s="34"/>
    </row>
    <row r="45" spans="1:11" x14ac:dyDescent="0.25">
      <c r="A45" s="34" t="s">
        <v>312</v>
      </c>
      <c r="B45" s="35" t="s">
        <v>273</v>
      </c>
      <c r="C45" s="35" t="s">
        <v>278</v>
      </c>
      <c r="D45" s="36"/>
      <c r="E45" s="36" t="s">
        <v>7</v>
      </c>
      <c r="F45" s="36"/>
      <c r="G45" s="36"/>
      <c r="H45" s="7"/>
      <c r="I45" s="34"/>
      <c r="J45" s="34"/>
      <c r="K45" s="34"/>
    </row>
    <row r="46" spans="1:11" x14ac:dyDescent="0.25">
      <c r="A46" s="34" t="s">
        <v>312</v>
      </c>
      <c r="B46" s="35" t="s">
        <v>273</v>
      </c>
      <c r="C46" s="35" t="s">
        <v>279</v>
      </c>
      <c r="D46" s="36"/>
      <c r="E46" s="36" t="s">
        <v>7</v>
      </c>
      <c r="F46" s="36"/>
      <c r="G46" s="36"/>
      <c r="H46" s="7"/>
      <c r="I46" s="34"/>
      <c r="J46" s="34"/>
      <c r="K46" s="34"/>
    </row>
    <row r="47" spans="1:11" x14ac:dyDescent="0.25">
      <c r="A47" s="34" t="s">
        <v>312</v>
      </c>
      <c r="B47" s="35" t="s">
        <v>273</v>
      </c>
      <c r="C47" s="35" t="s">
        <v>280</v>
      </c>
      <c r="D47" s="36"/>
      <c r="E47" s="36" t="s">
        <v>7</v>
      </c>
      <c r="F47" s="36"/>
      <c r="G47" s="36"/>
      <c r="H47" s="7"/>
      <c r="I47" s="34"/>
      <c r="J47" s="34"/>
      <c r="K47" s="34"/>
    </row>
    <row r="48" spans="1:11" x14ac:dyDescent="0.25">
      <c r="A48" s="34" t="s">
        <v>312</v>
      </c>
      <c r="B48" s="35" t="s">
        <v>273</v>
      </c>
      <c r="C48" s="35" t="s">
        <v>276</v>
      </c>
      <c r="D48" s="36"/>
      <c r="E48" s="36" t="s">
        <v>7</v>
      </c>
      <c r="F48" s="36"/>
      <c r="G48" s="36"/>
      <c r="H48" s="7"/>
      <c r="I48" s="34"/>
      <c r="J48" s="34"/>
      <c r="K48" s="34"/>
    </row>
    <row r="49" spans="1:11" x14ac:dyDescent="0.25">
      <c r="A49" s="34" t="s">
        <v>312</v>
      </c>
      <c r="B49" s="35" t="s">
        <v>273</v>
      </c>
      <c r="C49" s="35" t="s">
        <v>281</v>
      </c>
      <c r="D49" s="36"/>
      <c r="E49" s="36" t="s">
        <v>7</v>
      </c>
      <c r="F49" s="36"/>
      <c r="G49" s="36"/>
      <c r="H49" s="7"/>
      <c r="I49" s="34"/>
      <c r="J49" s="34"/>
      <c r="K49" s="34"/>
    </row>
    <row r="50" spans="1:11" x14ac:dyDescent="0.25">
      <c r="A50" s="34" t="s">
        <v>312</v>
      </c>
      <c r="B50" s="35" t="s">
        <v>273</v>
      </c>
      <c r="C50" s="35" t="s">
        <v>135</v>
      </c>
      <c r="D50" s="36"/>
      <c r="E50" s="36" t="s">
        <v>7</v>
      </c>
      <c r="F50" s="36"/>
      <c r="G50" s="36"/>
      <c r="H50" s="7"/>
      <c r="I50" s="34"/>
      <c r="J50" s="34"/>
      <c r="K50" s="34"/>
    </row>
    <row r="51" spans="1:11" x14ac:dyDescent="0.25">
      <c r="A51" s="34" t="s">
        <v>312</v>
      </c>
      <c r="B51" s="35" t="s">
        <v>273</v>
      </c>
      <c r="C51" s="35" t="s">
        <v>282</v>
      </c>
      <c r="D51" s="36"/>
      <c r="E51" s="36" t="s">
        <v>7</v>
      </c>
      <c r="F51" s="36"/>
      <c r="G51" s="36"/>
      <c r="H51" s="7"/>
      <c r="I51" s="34"/>
      <c r="J51" s="34"/>
      <c r="K51" s="34"/>
    </row>
    <row r="52" spans="1:11" x14ac:dyDescent="0.25">
      <c r="A52" s="34" t="s">
        <v>312</v>
      </c>
      <c r="B52" s="35" t="s">
        <v>273</v>
      </c>
      <c r="C52" s="35" t="s">
        <v>283</v>
      </c>
      <c r="D52" s="36"/>
      <c r="E52" s="36" t="s">
        <v>7</v>
      </c>
      <c r="F52" s="36"/>
      <c r="G52" s="36"/>
      <c r="H52" s="7"/>
      <c r="I52" s="34"/>
      <c r="J52" s="34"/>
      <c r="K52" s="34"/>
    </row>
    <row r="53" spans="1:11" s="5" customFormat="1" x14ac:dyDescent="0.25">
      <c r="A53" s="34" t="s">
        <v>312</v>
      </c>
      <c r="B53" s="35" t="s">
        <v>273</v>
      </c>
      <c r="C53" s="35" t="s">
        <v>284</v>
      </c>
      <c r="D53" s="36"/>
      <c r="E53" s="36" t="s">
        <v>7</v>
      </c>
      <c r="F53" s="36"/>
      <c r="G53" s="36"/>
      <c r="H53" s="7"/>
      <c r="I53" s="37"/>
      <c r="J53" s="37"/>
      <c r="K53" s="37"/>
    </row>
    <row r="54" spans="1:11" x14ac:dyDescent="0.25">
      <c r="A54" s="34" t="s">
        <v>312</v>
      </c>
      <c r="B54" s="35" t="s">
        <v>273</v>
      </c>
      <c r="C54" s="35" t="s">
        <v>280</v>
      </c>
      <c r="D54" s="36"/>
      <c r="E54" s="36" t="s">
        <v>7</v>
      </c>
      <c r="F54" s="36"/>
      <c r="G54" s="36"/>
      <c r="H54" s="7"/>
      <c r="I54" s="34"/>
      <c r="J54" s="34"/>
      <c r="K54" s="34"/>
    </row>
    <row r="55" spans="1:11" x14ac:dyDescent="0.25">
      <c r="A55" s="34" t="s">
        <v>312</v>
      </c>
      <c r="B55" s="35" t="s">
        <v>273</v>
      </c>
      <c r="C55" s="35" t="s">
        <v>97</v>
      </c>
      <c r="D55" s="36"/>
      <c r="E55" s="36" t="s">
        <v>7</v>
      </c>
      <c r="F55" s="36"/>
      <c r="G55" s="36"/>
      <c r="H55" s="7"/>
      <c r="I55" s="34"/>
      <c r="J55" s="34"/>
      <c r="K55" s="34"/>
    </row>
    <row r="56" spans="1:11" x14ac:dyDescent="0.25">
      <c r="A56" s="34" t="s">
        <v>312</v>
      </c>
      <c r="B56" s="35" t="s">
        <v>273</v>
      </c>
      <c r="C56" s="35" t="s">
        <v>285</v>
      </c>
      <c r="D56" s="36"/>
      <c r="E56" s="36" t="s">
        <v>7</v>
      </c>
      <c r="F56" s="36"/>
      <c r="G56" s="36"/>
      <c r="H56" s="7"/>
      <c r="I56" s="34"/>
      <c r="J56" s="34"/>
      <c r="K56" s="34"/>
    </row>
    <row r="57" spans="1:11" x14ac:dyDescent="0.25">
      <c r="A57" s="34" t="s">
        <v>312</v>
      </c>
      <c r="B57" s="35" t="s">
        <v>273</v>
      </c>
      <c r="C57" s="35" t="s">
        <v>117</v>
      </c>
      <c r="D57" s="36"/>
      <c r="E57" s="36" t="s">
        <v>7</v>
      </c>
      <c r="F57" s="36"/>
      <c r="G57" s="36"/>
      <c r="H57" s="7"/>
      <c r="I57" s="34"/>
      <c r="J57" s="34"/>
      <c r="K57" s="34"/>
    </row>
    <row r="58" spans="1:11" x14ac:dyDescent="0.25">
      <c r="A58" s="34" t="s">
        <v>312</v>
      </c>
      <c r="B58" s="35" t="s">
        <v>273</v>
      </c>
      <c r="C58" s="35" t="s">
        <v>286</v>
      </c>
      <c r="D58" s="36"/>
      <c r="E58" s="36" t="s">
        <v>7</v>
      </c>
      <c r="F58" s="36"/>
      <c r="G58" s="36"/>
      <c r="H58" s="7"/>
      <c r="I58" s="34"/>
      <c r="J58" s="34"/>
      <c r="K58" s="34"/>
    </row>
    <row r="59" spans="1:11" x14ac:dyDescent="0.25">
      <c r="A59" s="34" t="s">
        <v>312</v>
      </c>
      <c r="B59" s="9" t="s">
        <v>128</v>
      </c>
      <c r="C59" s="9" t="s">
        <v>130</v>
      </c>
      <c r="D59" s="7"/>
      <c r="E59" s="7" t="s">
        <v>7</v>
      </c>
      <c r="F59" s="7"/>
      <c r="G59" s="7"/>
      <c r="H59" s="7"/>
      <c r="I59" s="34"/>
      <c r="J59" s="34"/>
      <c r="K59" s="34"/>
    </row>
    <row r="60" spans="1:11" x14ac:dyDescent="0.25">
      <c r="A60" s="34" t="s">
        <v>312</v>
      </c>
      <c r="B60" s="9" t="s">
        <v>128</v>
      </c>
      <c r="C60" s="9" t="s">
        <v>131</v>
      </c>
      <c r="D60" s="7"/>
      <c r="E60" s="7" t="s">
        <v>7</v>
      </c>
      <c r="F60" s="7"/>
      <c r="G60" s="7"/>
      <c r="H60" s="7"/>
      <c r="I60" s="34"/>
      <c r="J60" s="34"/>
      <c r="K60" s="34"/>
    </row>
    <row r="61" spans="1:11" x14ac:dyDescent="0.25">
      <c r="A61" s="34" t="s">
        <v>312</v>
      </c>
      <c r="B61" s="9" t="s">
        <v>128</v>
      </c>
      <c r="C61" s="9" t="s">
        <v>124</v>
      </c>
      <c r="D61" s="7"/>
      <c r="E61" s="7" t="s">
        <v>7</v>
      </c>
      <c r="F61" s="7"/>
      <c r="G61" s="7"/>
      <c r="H61" s="7"/>
      <c r="I61" s="34"/>
      <c r="J61" s="34"/>
      <c r="K61" s="34"/>
    </row>
    <row r="62" spans="1:11" x14ac:dyDescent="0.25">
      <c r="A62" s="34" t="s">
        <v>312</v>
      </c>
      <c r="B62" s="9" t="s">
        <v>128</v>
      </c>
      <c r="C62" s="9" t="s">
        <v>135</v>
      </c>
      <c r="D62" s="7"/>
      <c r="E62" s="7" t="s">
        <v>7</v>
      </c>
      <c r="F62" s="7"/>
      <c r="G62" s="7"/>
      <c r="H62" s="7"/>
      <c r="I62" s="34"/>
      <c r="J62" s="34"/>
      <c r="K62" s="34"/>
    </row>
    <row r="63" spans="1:11" x14ac:dyDescent="0.25">
      <c r="A63" s="34" t="s">
        <v>314</v>
      </c>
      <c r="B63" s="9" t="s">
        <v>100</v>
      </c>
      <c r="C63" s="9" t="s">
        <v>48</v>
      </c>
      <c r="D63" s="7"/>
      <c r="E63" s="7" t="s">
        <v>7</v>
      </c>
      <c r="F63" s="7"/>
      <c r="G63" s="7"/>
      <c r="H63" s="7"/>
      <c r="I63" s="34"/>
      <c r="J63" s="34"/>
      <c r="K63" s="34"/>
    </row>
    <row r="64" spans="1:11" x14ac:dyDescent="0.25">
      <c r="A64" s="34" t="s">
        <v>314</v>
      </c>
      <c r="B64" s="9" t="s">
        <v>100</v>
      </c>
      <c r="C64" s="9" t="s">
        <v>31</v>
      </c>
      <c r="D64" s="7"/>
      <c r="E64" s="7" t="s">
        <v>7</v>
      </c>
      <c r="F64" s="7"/>
      <c r="G64" s="7"/>
      <c r="H64" s="7"/>
      <c r="I64" s="34"/>
      <c r="J64" s="34"/>
      <c r="K64" s="34"/>
    </row>
    <row r="65" spans="1:11" x14ac:dyDescent="0.25">
      <c r="A65" s="34" t="s">
        <v>314</v>
      </c>
      <c r="B65" s="9" t="s">
        <v>100</v>
      </c>
      <c r="C65" s="9" t="s">
        <v>101</v>
      </c>
      <c r="D65" s="7"/>
      <c r="E65" s="7" t="s">
        <v>7</v>
      </c>
      <c r="F65" s="7"/>
      <c r="G65" s="7"/>
      <c r="H65" s="7"/>
      <c r="I65" s="34"/>
      <c r="J65" s="34"/>
      <c r="K65" s="34"/>
    </row>
    <row r="66" spans="1:11" x14ac:dyDescent="0.25">
      <c r="A66" s="34" t="s">
        <v>312</v>
      </c>
      <c r="B66" s="9" t="s">
        <v>53</v>
      </c>
      <c r="C66" s="6" t="s">
        <v>6</v>
      </c>
      <c r="D66" s="7"/>
      <c r="E66" s="7" t="s">
        <v>7</v>
      </c>
      <c r="F66" s="7"/>
      <c r="G66" s="7"/>
      <c r="H66" s="7"/>
      <c r="I66" s="34"/>
      <c r="J66" s="34"/>
      <c r="K66" s="34"/>
    </row>
    <row r="67" spans="1:11" x14ac:dyDescent="0.25">
      <c r="A67" s="34" t="s">
        <v>312</v>
      </c>
      <c r="B67" s="9" t="s">
        <v>53</v>
      </c>
      <c r="C67" s="6" t="s">
        <v>9</v>
      </c>
      <c r="D67" s="7"/>
      <c r="E67" s="7" t="s">
        <v>7</v>
      </c>
      <c r="F67" s="7"/>
      <c r="G67" s="7"/>
      <c r="H67" s="7"/>
      <c r="I67" s="34"/>
      <c r="J67" s="34"/>
      <c r="K67" s="34"/>
    </row>
    <row r="68" spans="1:11" x14ac:dyDescent="0.25">
      <c r="A68" s="34" t="s">
        <v>312</v>
      </c>
      <c r="B68" s="9" t="s">
        <v>53</v>
      </c>
      <c r="C68" s="6" t="s">
        <v>54</v>
      </c>
      <c r="D68" s="7"/>
      <c r="E68" s="7" t="s">
        <v>7</v>
      </c>
      <c r="F68" s="7"/>
      <c r="G68" s="7"/>
      <c r="H68" s="7"/>
      <c r="I68" s="34"/>
      <c r="J68" s="34"/>
      <c r="K68" s="34"/>
    </row>
    <row r="69" spans="1:11" x14ac:dyDescent="0.25">
      <c r="A69" s="34" t="s">
        <v>312</v>
      </c>
      <c r="B69" s="9" t="s">
        <v>53</v>
      </c>
      <c r="C69" s="38" t="s">
        <v>10</v>
      </c>
      <c r="D69" s="7"/>
      <c r="E69" s="7" t="s">
        <v>7</v>
      </c>
      <c r="F69" s="7"/>
      <c r="G69" s="7"/>
      <c r="H69" s="7"/>
      <c r="I69" s="34"/>
      <c r="J69" s="34"/>
      <c r="K69" s="34"/>
    </row>
    <row r="70" spans="1:11" x14ac:dyDescent="0.25">
      <c r="A70" s="34" t="s">
        <v>312</v>
      </c>
      <c r="B70" s="9" t="s">
        <v>53</v>
      </c>
      <c r="C70" s="38" t="s">
        <v>14</v>
      </c>
      <c r="D70" s="7"/>
      <c r="E70" s="7"/>
      <c r="F70" s="7" t="s">
        <v>7</v>
      </c>
      <c r="G70" s="7"/>
      <c r="H70" s="7"/>
      <c r="I70" s="34"/>
      <c r="J70" s="34"/>
      <c r="K70" s="34"/>
    </row>
    <row r="71" spans="1:11" x14ac:dyDescent="0.25">
      <c r="A71" s="34" t="s">
        <v>312</v>
      </c>
      <c r="B71" s="9" t="s">
        <v>53</v>
      </c>
      <c r="C71" s="38" t="s">
        <v>20</v>
      </c>
      <c r="D71" s="7"/>
      <c r="E71" s="7" t="s">
        <v>7</v>
      </c>
      <c r="F71" s="7"/>
      <c r="G71" s="7"/>
      <c r="H71" s="7"/>
      <c r="I71" s="34"/>
      <c r="J71" s="34"/>
      <c r="K71" s="34"/>
    </row>
    <row r="72" spans="1:11" x14ac:dyDescent="0.25">
      <c r="A72" s="34" t="s">
        <v>312</v>
      </c>
      <c r="B72" s="9" t="s">
        <v>53</v>
      </c>
      <c r="C72" s="38" t="s">
        <v>21</v>
      </c>
      <c r="D72" s="7"/>
      <c r="E72" s="7" t="s">
        <v>7</v>
      </c>
      <c r="F72" s="7"/>
      <c r="G72" s="7"/>
      <c r="H72" s="7"/>
      <c r="I72" s="34"/>
      <c r="J72" s="34"/>
      <c r="K72" s="34"/>
    </row>
    <row r="73" spans="1:11" x14ac:dyDescent="0.25">
      <c r="A73" s="34" t="s">
        <v>312</v>
      </c>
      <c r="B73" s="9" t="s">
        <v>53</v>
      </c>
      <c r="C73" s="38" t="s">
        <v>25</v>
      </c>
      <c r="D73" s="7"/>
      <c r="E73" s="7" t="s">
        <v>7</v>
      </c>
      <c r="F73" s="7"/>
      <c r="G73" s="7"/>
      <c r="H73" s="7"/>
      <c r="I73" s="34"/>
      <c r="J73" s="34"/>
      <c r="K73" s="34"/>
    </row>
    <row r="74" spans="1:11" x14ac:dyDescent="0.25">
      <c r="A74" s="34" t="s">
        <v>312</v>
      </c>
      <c r="B74" s="9" t="s">
        <v>53</v>
      </c>
      <c r="C74" s="38" t="s">
        <v>26</v>
      </c>
      <c r="D74" s="7"/>
      <c r="E74" s="7" t="s">
        <v>7</v>
      </c>
      <c r="F74" s="7"/>
      <c r="G74" s="7"/>
      <c r="H74" s="7"/>
      <c r="I74" s="34"/>
      <c r="J74" s="34"/>
      <c r="K74" s="34"/>
    </row>
    <row r="75" spans="1:11" x14ac:dyDescent="0.25">
      <c r="A75" s="34" t="s">
        <v>312</v>
      </c>
      <c r="B75" s="9" t="s">
        <v>53</v>
      </c>
      <c r="C75" s="6" t="s">
        <v>27</v>
      </c>
      <c r="D75" s="7"/>
      <c r="E75" s="7"/>
      <c r="F75" s="7" t="s">
        <v>7</v>
      </c>
      <c r="G75" s="7"/>
      <c r="H75" s="7"/>
      <c r="I75" s="34"/>
      <c r="J75" s="34"/>
      <c r="K75" s="34"/>
    </row>
    <row r="76" spans="1:11" x14ac:dyDescent="0.25">
      <c r="A76" s="34" t="s">
        <v>312</v>
      </c>
      <c r="B76" s="9" t="s">
        <v>53</v>
      </c>
      <c r="C76" s="6" t="s">
        <v>28</v>
      </c>
      <c r="D76" s="7"/>
      <c r="E76" s="7"/>
      <c r="F76" s="7" t="s">
        <v>7</v>
      </c>
      <c r="G76" s="7"/>
      <c r="H76" s="7"/>
      <c r="I76" s="34"/>
      <c r="J76" s="34"/>
      <c r="K76" s="34"/>
    </row>
    <row r="77" spans="1:11" x14ac:dyDescent="0.25">
      <c r="A77" s="34" t="s">
        <v>312</v>
      </c>
      <c r="B77" s="9" t="s">
        <v>53</v>
      </c>
      <c r="C77" s="6" t="s">
        <v>29</v>
      </c>
      <c r="D77" s="7"/>
      <c r="E77" s="7"/>
      <c r="F77" s="7" t="s">
        <v>7</v>
      </c>
      <c r="G77" s="7"/>
      <c r="H77" s="7"/>
      <c r="I77" s="34"/>
      <c r="J77" s="34"/>
      <c r="K77" s="34"/>
    </row>
    <row r="78" spans="1:11" x14ac:dyDescent="0.25">
      <c r="A78" s="34" t="s">
        <v>312</v>
      </c>
      <c r="B78" s="9" t="s">
        <v>53</v>
      </c>
      <c r="C78" s="8" t="s">
        <v>31</v>
      </c>
      <c r="D78" s="7"/>
      <c r="E78" s="7"/>
      <c r="F78" s="7" t="s">
        <v>7</v>
      </c>
      <c r="G78" s="7"/>
      <c r="H78" s="7"/>
      <c r="I78" s="34"/>
      <c r="J78" s="34"/>
      <c r="K78" s="34"/>
    </row>
    <row r="79" spans="1:11" x14ac:dyDescent="0.25">
      <c r="A79" s="34" t="s">
        <v>312</v>
      </c>
      <c r="B79" s="9" t="s">
        <v>53</v>
      </c>
      <c r="C79" s="8" t="s">
        <v>32</v>
      </c>
      <c r="D79" s="7"/>
      <c r="E79" s="7"/>
      <c r="F79" s="7"/>
      <c r="G79" s="7"/>
      <c r="H79" s="7"/>
      <c r="I79" s="39">
        <v>1</v>
      </c>
      <c r="J79" s="34"/>
      <c r="K79" s="34"/>
    </row>
    <row r="80" spans="1:11" x14ac:dyDescent="0.25">
      <c r="A80" s="34" t="s">
        <v>312</v>
      </c>
      <c r="B80" s="9" t="s">
        <v>53</v>
      </c>
      <c r="C80" s="8" t="s">
        <v>326</v>
      </c>
      <c r="D80" s="7"/>
      <c r="E80" s="7"/>
      <c r="F80" s="7"/>
      <c r="G80" s="7"/>
      <c r="H80" s="7"/>
      <c r="I80" s="39">
        <v>1</v>
      </c>
      <c r="J80" s="34"/>
      <c r="K80" s="34"/>
    </row>
    <row r="81" spans="1:11" x14ac:dyDescent="0.25">
      <c r="A81" s="34" t="s">
        <v>312</v>
      </c>
      <c r="B81" s="9" t="s">
        <v>53</v>
      </c>
      <c r="C81" s="8" t="s">
        <v>327</v>
      </c>
      <c r="D81" s="7"/>
      <c r="E81" s="7"/>
      <c r="F81" s="7"/>
      <c r="G81" s="7"/>
      <c r="H81" s="7"/>
      <c r="I81" s="39"/>
      <c r="J81" s="34"/>
      <c r="K81" s="34"/>
    </row>
    <row r="82" spans="1:11" x14ac:dyDescent="0.25">
      <c r="A82" s="34" t="s">
        <v>312</v>
      </c>
      <c r="B82" s="9" t="s">
        <v>53</v>
      </c>
      <c r="C82" s="6" t="s">
        <v>48</v>
      </c>
      <c r="D82" s="7"/>
      <c r="E82" s="7"/>
      <c r="F82" s="7" t="s">
        <v>7</v>
      </c>
      <c r="G82" s="7"/>
      <c r="H82" s="7"/>
      <c r="I82" s="34"/>
      <c r="J82" s="34"/>
      <c r="K82" s="34"/>
    </row>
    <row r="83" spans="1:11" x14ac:dyDescent="0.25">
      <c r="A83" s="34" t="s">
        <v>317</v>
      </c>
      <c r="B83" s="40" t="s">
        <v>289</v>
      </c>
      <c r="C83" s="35" t="s">
        <v>287</v>
      </c>
      <c r="D83" s="36"/>
      <c r="E83" s="36" t="s">
        <v>7</v>
      </c>
      <c r="F83" s="36"/>
      <c r="G83" s="36"/>
      <c r="H83" s="7"/>
      <c r="I83" s="34"/>
      <c r="J83" s="34"/>
      <c r="K83" s="34"/>
    </row>
    <row r="84" spans="1:11" x14ac:dyDescent="0.25">
      <c r="A84" s="34" t="s">
        <v>317</v>
      </c>
      <c r="B84" s="40" t="s">
        <v>289</v>
      </c>
      <c r="C84" s="35" t="s">
        <v>288</v>
      </c>
      <c r="D84" s="36"/>
      <c r="E84" s="36" t="s">
        <v>7</v>
      </c>
      <c r="F84" s="36"/>
      <c r="G84" s="36"/>
      <c r="H84" s="7"/>
      <c r="I84" s="34"/>
      <c r="J84" s="34"/>
      <c r="K84" s="34"/>
    </row>
    <row r="85" spans="1:11" x14ac:dyDescent="0.25">
      <c r="A85" s="34" t="s">
        <v>314</v>
      </c>
      <c r="B85" s="40" t="s">
        <v>289</v>
      </c>
      <c r="C85" s="6" t="s">
        <v>157</v>
      </c>
      <c r="D85" s="7"/>
      <c r="E85" s="7" t="s">
        <v>7</v>
      </c>
      <c r="F85" s="7"/>
      <c r="G85" s="7"/>
      <c r="H85" s="7"/>
      <c r="I85" s="34"/>
      <c r="J85" s="34"/>
      <c r="K85" s="34"/>
    </row>
    <row r="86" spans="1:11" x14ac:dyDescent="0.25">
      <c r="A86" s="34" t="s">
        <v>314</v>
      </c>
      <c r="B86" s="40" t="s">
        <v>289</v>
      </c>
      <c r="C86" s="6" t="s">
        <v>158</v>
      </c>
      <c r="D86" s="7"/>
      <c r="E86" s="7" t="s">
        <v>7</v>
      </c>
      <c r="F86" s="7"/>
      <c r="G86" s="7"/>
      <c r="H86" s="7"/>
      <c r="I86" s="34"/>
      <c r="J86" s="34"/>
      <c r="K86" s="34"/>
    </row>
    <row r="87" spans="1:11" x14ac:dyDescent="0.25">
      <c r="A87" s="34" t="s">
        <v>316</v>
      </c>
      <c r="B87" s="35" t="s">
        <v>290</v>
      </c>
      <c r="C87" s="35" t="s">
        <v>97</v>
      </c>
      <c r="D87" s="36" t="s">
        <v>8</v>
      </c>
      <c r="E87" s="36" t="s">
        <v>7</v>
      </c>
      <c r="F87" s="36"/>
      <c r="G87" s="36" t="s">
        <v>8</v>
      </c>
      <c r="H87" s="7"/>
      <c r="I87" s="34"/>
      <c r="J87" s="34" t="s">
        <v>386</v>
      </c>
      <c r="K87" s="34"/>
    </row>
    <row r="88" spans="1:11" x14ac:dyDescent="0.25">
      <c r="A88" s="34" t="s">
        <v>316</v>
      </c>
      <c r="B88" s="35" t="s">
        <v>290</v>
      </c>
      <c r="C88" s="35" t="s">
        <v>293</v>
      </c>
      <c r="D88" s="36" t="s">
        <v>8</v>
      </c>
      <c r="E88" s="36" t="s">
        <v>7</v>
      </c>
      <c r="F88" s="36"/>
      <c r="G88" s="36" t="s">
        <v>8</v>
      </c>
      <c r="H88" s="7"/>
      <c r="I88" s="34"/>
      <c r="J88" s="34" t="s">
        <v>386</v>
      </c>
      <c r="K88" s="34"/>
    </row>
    <row r="89" spans="1:11" x14ac:dyDescent="0.25">
      <c r="A89" s="34" t="s">
        <v>318</v>
      </c>
      <c r="B89" s="35" t="s">
        <v>291</v>
      </c>
      <c r="C89" s="35" t="s">
        <v>294</v>
      </c>
      <c r="D89" s="36"/>
      <c r="E89" s="36" t="s">
        <v>7</v>
      </c>
      <c r="F89" s="36"/>
      <c r="G89" s="36"/>
      <c r="H89" s="7"/>
      <c r="I89" s="34"/>
      <c r="J89" s="34"/>
      <c r="K89" s="34"/>
    </row>
    <row r="90" spans="1:11" x14ac:dyDescent="0.25">
      <c r="A90" s="34" t="s">
        <v>318</v>
      </c>
      <c r="B90" s="35" t="s">
        <v>291</v>
      </c>
      <c r="C90" s="35" t="s">
        <v>295</v>
      </c>
      <c r="D90" s="36"/>
      <c r="E90" s="36" t="s">
        <v>7</v>
      </c>
      <c r="F90" s="36"/>
      <c r="G90" s="36"/>
      <c r="H90" s="7"/>
      <c r="I90" s="34"/>
      <c r="J90" s="34"/>
      <c r="K90" s="34"/>
    </row>
    <row r="91" spans="1:11" x14ac:dyDescent="0.25">
      <c r="A91" s="34" t="s">
        <v>317</v>
      </c>
      <c r="B91" s="35" t="s">
        <v>292</v>
      </c>
      <c r="C91" s="35" t="s">
        <v>150</v>
      </c>
      <c r="D91" s="36"/>
      <c r="E91" s="36" t="s">
        <v>7</v>
      </c>
      <c r="F91" s="36"/>
      <c r="G91" s="36"/>
      <c r="H91" s="7"/>
      <c r="I91" s="34"/>
      <c r="J91" s="34"/>
      <c r="K91" s="34"/>
    </row>
    <row r="92" spans="1:11" x14ac:dyDescent="0.25">
      <c r="A92" s="34" t="s">
        <v>317</v>
      </c>
      <c r="B92" s="35" t="s">
        <v>292</v>
      </c>
      <c r="C92" s="35" t="s">
        <v>151</v>
      </c>
      <c r="D92" s="36"/>
      <c r="E92" s="36" t="s">
        <v>7</v>
      </c>
      <c r="F92" s="36"/>
      <c r="G92" s="36"/>
      <c r="H92" s="7"/>
      <c r="I92" s="34"/>
      <c r="J92" s="34"/>
      <c r="K92" s="34"/>
    </row>
    <row r="93" spans="1:11" x14ac:dyDescent="0.25">
      <c r="A93" s="34" t="s">
        <v>317</v>
      </c>
      <c r="B93" s="35" t="s">
        <v>292</v>
      </c>
      <c r="C93" s="35" t="s">
        <v>296</v>
      </c>
      <c r="D93" s="36"/>
      <c r="E93" s="36" t="s">
        <v>7</v>
      </c>
      <c r="F93" s="36"/>
      <c r="G93" s="36"/>
      <c r="H93" s="7"/>
      <c r="I93" s="34"/>
      <c r="J93" s="34"/>
      <c r="K93" s="34"/>
    </row>
    <row r="94" spans="1:11" x14ac:dyDescent="0.25">
      <c r="A94" s="34" t="s">
        <v>317</v>
      </c>
      <c r="B94" s="35" t="s">
        <v>292</v>
      </c>
      <c r="C94" s="35" t="s">
        <v>152</v>
      </c>
      <c r="D94" s="36"/>
      <c r="E94" s="36" t="s">
        <v>7</v>
      </c>
      <c r="F94" s="36"/>
      <c r="G94" s="36"/>
      <c r="H94" s="7"/>
      <c r="I94" s="34"/>
      <c r="J94" s="34"/>
      <c r="K94" s="34"/>
    </row>
    <row r="95" spans="1:11" x14ac:dyDescent="0.25">
      <c r="A95" s="34" t="s">
        <v>317</v>
      </c>
      <c r="B95" s="35" t="s">
        <v>292</v>
      </c>
      <c r="C95" s="35" t="s">
        <v>97</v>
      </c>
      <c r="D95" s="36"/>
      <c r="E95" s="36" t="s">
        <v>7</v>
      </c>
      <c r="F95" s="36"/>
      <c r="G95" s="36"/>
      <c r="H95" s="7"/>
      <c r="I95" s="34"/>
      <c r="J95" s="34"/>
      <c r="K95" s="34"/>
    </row>
    <row r="96" spans="1:11" x14ac:dyDescent="0.25">
      <c r="A96" s="34" t="s">
        <v>313</v>
      </c>
      <c r="B96" s="8" t="s">
        <v>77</v>
      </c>
      <c r="C96" s="8" t="s">
        <v>161</v>
      </c>
      <c r="D96" s="7" t="s">
        <v>7</v>
      </c>
      <c r="E96" s="7" t="s">
        <v>7</v>
      </c>
      <c r="F96" s="7"/>
      <c r="G96" s="7"/>
      <c r="H96" s="7" t="s">
        <v>7</v>
      </c>
      <c r="I96" s="34"/>
      <c r="J96" s="34" t="s">
        <v>344</v>
      </c>
      <c r="K96" s="34"/>
    </row>
    <row r="97" spans="1:11" x14ac:dyDescent="0.25">
      <c r="A97" s="34" t="s">
        <v>313</v>
      </c>
      <c r="B97" s="8" t="s">
        <v>77</v>
      </c>
      <c r="C97" s="8" t="s">
        <v>217</v>
      </c>
      <c r="D97" s="7" t="s">
        <v>7</v>
      </c>
      <c r="E97" s="7"/>
      <c r="F97" s="7"/>
      <c r="G97" s="7" t="s">
        <v>7</v>
      </c>
      <c r="H97" s="7"/>
      <c r="I97" s="34"/>
      <c r="J97" s="34" t="s">
        <v>345</v>
      </c>
      <c r="K97" s="34"/>
    </row>
    <row r="98" spans="1:11" x14ac:dyDescent="0.25">
      <c r="A98" s="34" t="s">
        <v>313</v>
      </c>
      <c r="B98" s="8" t="s">
        <v>77</v>
      </c>
      <c r="C98" s="8" t="s">
        <v>216</v>
      </c>
      <c r="D98" s="7" t="s">
        <v>7</v>
      </c>
      <c r="E98" s="7"/>
      <c r="F98" s="7"/>
      <c r="G98" s="7" t="s">
        <v>7</v>
      </c>
      <c r="H98" s="7"/>
      <c r="I98" s="34"/>
      <c r="J98" s="34" t="s">
        <v>345</v>
      </c>
      <c r="K98" s="34"/>
    </row>
    <row r="99" spans="1:11" x14ac:dyDescent="0.25">
      <c r="A99" s="34" t="s">
        <v>313</v>
      </c>
      <c r="B99" s="8" t="s">
        <v>77</v>
      </c>
      <c r="C99" s="8" t="s">
        <v>218</v>
      </c>
      <c r="D99" s="7" t="s">
        <v>7</v>
      </c>
      <c r="E99" s="7"/>
      <c r="F99" s="7"/>
      <c r="G99" s="7" t="s">
        <v>7</v>
      </c>
      <c r="H99" s="7"/>
      <c r="I99" s="34"/>
      <c r="J99" s="34" t="s">
        <v>345</v>
      </c>
      <c r="K99" s="34"/>
    </row>
    <row r="100" spans="1:11" x14ac:dyDescent="0.25">
      <c r="A100" s="34" t="s">
        <v>313</v>
      </c>
      <c r="B100" s="8" t="s">
        <v>77</v>
      </c>
      <c r="C100" s="8" t="s">
        <v>219</v>
      </c>
      <c r="D100" s="7" t="s">
        <v>7</v>
      </c>
      <c r="E100" s="7"/>
      <c r="F100" s="7"/>
      <c r="G100" s="7" t="s">
        <v>7</v>
      </c>
      <c r="H100" s="7"/>
      <c r="I100" s="34"/>
      <c r="J100" s="34" t="s">
        <v>345</v>
      </c>
      <c r="K100" s="34"/>
    </row>
    <row r="101" spans="1:11" x14ac:dyDescent="0.25">
      <c r="A101" s="34" t="s">
        <v>313</v>
      </c>
      <c r="B101" s="8" t="s">
        <v>77</v>
      </c>
      <c r="C101" s="8" t="s">
        <v>220</v>
      </c>
      <c r="D101" s="7" t="s">
        <v>7</v>
      </c>
      <c r="E101" s="7"/>
      <c r="F101" s="7"/>
      <c r="G101" s="7" t="s">
        <v>7</v>
      </c>
      <c r="H101" s="7"/>
      <c r="I101" s="34"/>
      <c r="J101" s="34" t="s">
        <v>345</v>
      </c>
      <c r="K101" s="34"/>
    </row>
    <row r="102" spans="1:11" x14ac:dyDescent="0.25">
      <c r="A102" s="34" t="s">
        <v>313</v>
      </c>
      <c r="B102" s="8" t="s">
        <v>77</v>
      </c>
      <c r="C102" s="8" t="s">
        <v>221</v>
      </c>
      <c r="D102" s="7" t="s">
        <v>7</v>
      </c>
      <c r="E102" s="7"/>
      <c r="F102" s="7"/>
      <c r="G102" s="7" t="s">
        <v>7</v>
      </c>
      <c r="H102" s="7"/>
      <c r="I102" s="34"/>
      <c r="J102" s="34" t="s">
        <v>345</v>
      </c>
      <c r="K102" s="34"/>
    </row>
    <row r="103" spans="1:11" x14ac:dyDescent="0.25">
      <c r="A103" s="34" t="s">
        <v>313</v>
      </c>
      <c r="B103" s="8" t="s">
        <v>77</v>
      </c>
      <c r="C103" s="8" t="s">
        <v>222</v>
      </c>
      <c r="D103" s="7" t="s">
        <v>7</v>
      </c>
      <c r="E103" s="7"/>
      <c r="F103" s="7"/>
      <c r="G103" s="7" t="s">
        <v>7</v>
      </c>
      <c r="H103" s="7"/>
      <c r="I103" s="34"/>
      <c r="J103" s="34" t="s">
        <v>345</v>
      </c>
      <c r="K103" s="34"/>
    </row>
    <row r="104" spans="1:11" x14ac:dyDescent="0.25">
      <c r="A104" s="34" t="s">
        <v>313</v>
      </c>
      <c r="B104" s="8" t="s">
        <v>77</v>
      </c>
      <c r="C104" s="8" t="s">
        <v>223</v>
      </c>
      <c r="D104" s="7" t="s">
        <v>7</v>
      </c>
      <c r="E104" s="7"/>
      <c r="F104" s="7"/>
      <c r="G104" s="7" t="s">
        <v>7</v>
      </c>
      <c r="H104" s="7"/>
      <c r="I104" s="34"/>
      <c r="J104" s="34" t="s">
        <v>345</v>
      </c>
      <c r="K104" s="34"/>
    </row>
    <row r="105" spans="1:11" x14ac:dyDescent="0.25">
      <c r="A105" s="34" t="s">
        <v>313</v>
      </c>
      <c r="B105" s="8" t="s">
        <v>77</v>
      </c>
      <c r="C105" s="8" t="s">
        <v>224</v>
      </c>
      <c r="D105" s="7" t="s">
        <v>7</v>
      </c>
      <c r="E105" s="7"/>
      <c r="F105" s="7"/>
      <c r="G105" s="7" t="s">
        <v>7</v>
      </c>
      <c r="H105" s="7"/>
      <c r="I105" s="34"/>
      <c r="J105" s="34" t="s">
        <v>345</v>
      </c>
      <c r="K105" s="34"/>
    </row>
    <row r="106" spans="1:11" x14ac:dyDescent="0.25">
      <c r="A106" s="34" t="s">
        <v>313</v>
      </c>
      <c r="B106" s="8" t="s">
        <v>77</v>
      </c>
      <c r="C106" s="8" t="s">
        <v>225</v>
      </c>
      <c r="D106" s="7" t="s">
        <v>7</v>
      </c>
      <c r="E106" s="7"/>
      <c r="F106" s="7"/>
      <c r="G106" s="7" t="s">
        <v>7</v>
      </c>
      <c r="H106" s="7"/>
      <c r="I106" s="34"/>
      <c r="J106" s="34" t="s">
        <v>345</v>
      </c>
      <c r="K106" s="34"/>
    </row>
    <row r="107" spans="1:11" x14ac:dyDescent="0.25">
      <c r="A107" s="34" t="s">
        <v>313</v>
      </c>
      <c r="B107" s="8" t="s">
        <v>77</v>
      </c>
      <c r="C107" s="8" t="s">
        <v>226</v>
      </c>
      <c r="D107" s="7" t="s">
        <v>7</v>
      </c>
      <c r="E107" s="7"/>
      <c r="F107" s="7"/>
      <c r="G107" s="7" t="s">
        <v>7</v>
      </c>
      <c r="H107" s="7"/>
      <c r="I107" s="34"/>
      <c r="J107" s="34" t="s">
        <v>345</v>
      </c>
      <c r="K107" s="34"/>
    </row>
    <row r="108" spans="1:11" x14ac:dyDescent="0.25">
      <c r="A108" s="34" t="s">
        <v>313</v>
      </c>
      <c r="B108" s="8" t="s">
        <v>77</v>
      </c>
      <c r="C108" s="8" t="s">
        <v>227</v>
      </c>
      <c r="D108" s="7" t="s">
        <v>7</v>
      </c>
      <c r="E108" s="7"/>
      <c r="F108" s="7"/>
      <c r="G108" s="7" t="s">
        <v>7</v>
      </c>
      <c r="H108" s="7"/>
      <c r="I108" s="34"/>
      <c r="J108" s="34" t="s">
        <v>345</v>
      </c>
      <c r="K108" s="34"/>
    </row>
    <row r="109" spans="1:11" x14ac:dyDescent="0.25">
      <c r="A109" s="34" t="s">
        <v>313</v>
      </c>
      <c r="B109" s="8" t="s">
        <v>77</v>
      </c>
      <c r="C109" s="8" t="s">
        <v>228</v>
      </c>
      <c r="D109" s="7" t="s">
        <v>7</v>
      </c>
      <c r="E109" s="7"/>
      <c r="F109" s="7"/>
      <c r="G109" s="7" t="s">
        <v>7</v>
      </c>
      <c r="H109" s="7"/>
      <c r="I109" s="34"/>
      <c r="J109" s="34" t="s">
        <v>345</v>
      </c>
      <c r="K109" s="34"/>
    </row>
    <row r="110" spans="1:11" x14ac:dyDescent="0.25">
      <c r="A110" s="34" t="s">
        <v>313</v>
      </c>
      <c r="B110" s="8" t="s">
        <v>77</v>
      </c>
      <c r="C110" s="8" t="s">
        <v>229</v>
      </c>
      <c r="D110" s="7" t="s">
        <v>7</v>
      </c>
      <c r="E110" s="7"/>
      <c r="F110" s="7"/>
      <c r="G110" s="7" t="s">
        <v>7</v>
      </c>
      <c r="H110" s="7"/>
      <c r="I110" s="34"/>
      <c r="J110" s="34" t="s">
        <v>345</v>
      </c>
      <c r="K110" s="34"/>
    </row>
    <row r="111" spans="1:11" x14ac:dyDescent="0.25">
      <c r="A111" s="34" t="s">
        <v>313</v>
      </c>
      <c r="B111" s="8" t="s">
        <v>77</v>
      </c>
      <c r="C111" s="8" t="s">
        <v>230</v>
      </c>
      <c r="D111" s="7" t="s">
        <v>7</v>
      </c>
      <c r="E111" s="7"/>
      <c r="F111" s="7"/>
      <c r="G111" s="7" t="s">
        <v>7</v>
      </c>
      <c r="H111" s="7"/>
      <c r="I111" s="34"/>
      <c r="J111" s="34" t="s">
        <v>345</v>
      </c>
      <c r="K111" s="34"/>
    </row>
    <row r="112" spans="1:11" x14ac:dyDescent="0.25">
      <c r="A112" s="34" t="s">
        <v>313</v>
      </c>
      <c r="B112" s="8" t="s">
        <v>77</v>
      </c>
      <c r="C112" s="8" t="s">
        <v>231</v>
      </c>
      <c r="D112" s="7" t="s">
        <v>7</v>
      </c>
      <c r="E112" s="7"/>
      <c r="F112" s="7"/>
      <c r="G112" s="7" t="s">
        <v>7</v>
      </c>
      <c r="H112" s="7"/>
      <c r="I112" s="34"/>
      <c r="J112" s="34" t="s">
        <v>345</v>
      </c>
      <c r="K112" s="34"/>
    </row>
    <row r="113" spans="1:11" x14ac:dyDescent="0.25">
      <c r="A113" s="34" t="s">
        <v>313</v>
      </c>
      <c r="B113" s="8" t="s">
        <v>77</v>
      </c>
      <c r="C113" s="8" t="s">
        <v>232</v>
      </c>
      <c r="D113" s="7" t="s">
        <v>7</v>
      </c>
      <c r="E113" s="7"/>
      <c r="F113" s="7"/>
      <c r="G113" s="7" t="s">
        <v>7</v>
      </c>
      <c r="H113" s="7"/>
      <c r="I113" s="34"/>
      <c r="J113" s="34" t="s">
        <v>345</v>
      </c>
      <c r="K113" s="34"/>
    </row>
    <row r="114" spans="1:11" x14ac:dyDescent="0.25">
      <c r="A114" s="34" t="s">
        <v>313</v>
      </c>
      <c r="B114" s="8" t="s">
        <v>77</v>
      </c>
      <c r="C114" s="8" t="s">
        <v>233</v>
      </c>
      <c r="D114" s="7" t="s">
        <v>7</v>
      </c>
      <c r="E114" s="7"/>
      <c r="F114" s="7"/>
      <c r="G114" s="7" t="s">
        <v>7</v>
      </c>
      <c r="H114" s="7"/>
      <c r="I114" s="34"/>
      <c r="J114" s="34" t="s">
        <v>345</v>
      </c>
      <c r="K114" s="34"/>
    </row>
    <row r="115" spans="1:11" x14ac:dyDescent="0.25">
      <c r="A115" s="34" t="s">
        <v>313</v>
      </c>
      <c r="B115" s="8" t="s">
        <v>77</v>
      </c>
      <c r="C115" s="8" t="s">
        <v>234</v>
      </c>
      <c r="D115" s="7" t="s">
        <v>7</v>
      </c>
      <c r="E115" s="7"/>
      <c r="F115" s="7"/>
      <c r="G115" s="7" t="s">
        <v>7</v>
      </c>
      <c r="H115" s="7"/>
      <c r="I115" s="34"/>
      <c r="J115" s="34" t="s">
        <v>345</v>
      </c>
      <c r="K115" s="34"/>
    </row>
    <row r="116" spans="1:11" x14ac:dyDescent="0.25">
      <c r="A116" s="34" t="s">
        <v>313</v>
      </c>
      <c r="B116" s="8" t="s">
        <v>77</v>
      </c>
      <c r="C116" s="41" t="s">
        <v>235</v>
      </c>
      <c r="D116" s="7" t="s">
        <v>7</v>
      </c>
      <c r="E116" s="7"/>
      <c r="F116" s="7"/>
      <c r="G116" s="7" t="s">
        <v>7</v>
      </c>
      <c r="H116" s="7"/>
      <c r="I116" s="34"/>
      <c r="J116" s="34" t="s">
        <v>345</v>
      </c>
      <c r="K116" s="34"/>
    </row>
    <row r="117" spans="1:11" x14ac:dyDescent="0.25">
      <c r="A117" s="34" t="s">
        <v>313</v>
      </c>
      <c r="B117" s="8" t="s">
        <v>77</v>
      </c>
      <c r="C117" s="41" t="s">
        <v>236</v>
      </c>
      <c r="D117" s="7" t="s">
        <v>7</v>
      </c>
      <c r="E117" s="7"/>
      <c r="F117" s="7"/>
      <c r="G117" s="7" t="s">
        <v>7</v>
      </c>
      <c r="H117" s="7"/>
      <c r="I117" s="34"/>
      <c r="J117" s="34" t="s">
        <v>345</v>
      </c>
      <c r="K117" s="34"/>
    </row>
    <row r="118" spans="1:11" x14ac:dyDescent="0.25">
      <c r="A118" s="34" t="s">
        <v>313</v>
      </c>
      <c r="B118" s="8" t="s">
        <v>77</v>
      </c>
      <c r="C118" s="41" t="s">
        <v>237</v>
      </c>
      <c r="D118" s="7" t="s">
        <v>7</v>
      </c>
      <c r="E118" s="7"/>
      <c r="F118" s="7"/>
      <c r="G118" s="7" t="s">
        <v>7</v>
      </c>
      <c r="H118" s="7"/>
      <c r="I118" s="34"/>
      <c r="J118" s="34" t="s">
        <v>345</v>
      </c>
      <c r="K118" s="34"/>
    </row>
    <row r="119" spans="1:11" x14ac:dyDescent="0.25">
      <c r="A119" s="34" t="s">
        <v>313</v>
      </c>
      <c r="B119" s="8" t="s">
        <v>77</v>
      </c>
      <c r="C119" s="8" t="s">
        <v>238</v>
      </c>
      <c r="D119" s="7" t="s">
        <v>7</v>
      </c>
      <c r="E119" s="7"/>
      <c r="F119" s="7"/>
      <c r="G119" s="7" t="s">
        <v>7</v>
      </c>
      <c r="H119" s="7"/>
      <c r="I119" s="34"/>
      <c r="J119" s="34" t="s">
        <v>345</v>
      </c>
      <c r="K119" s="34"/>
    </row>
    <row r="120" spans="1:11" x14ac:dyDescent="0.25">
      <c r="A120" s="34" t="s">
        <v>385</v>
      </c>
      <c r="B120" s="35" t="s">
        <v>311</v>
      </c>
      <c r="C120" s="35" t="s">
        <v>297</v>
      </c>
      <c r="D120" s="36"/>
      <c r="E120" s="36" t="s">
        <v>7</v>
      </c>
      <c r="F120" s="36"/>
      <c r="G120" s="36"/>
      <c r="H120" s="7"/>
      <c r="I120" s="34"/>
      <c r="J120" s="34" t="s">
        <v>388</v>
      </c>
      <c r="K120" s="34"/>
    </row>
    <row r="121" spans="1:11" x14ac:dyDescent="0.25">
      <c r="A121" s="34" t="s">
        <v>385</v>
      </c>
      <c r="B121" s="35" t="s">
        <v>311</v>
      </c>
      <c r="C121" s="35" t="s">
        <v>298</v>
      </c>
      <c r="D121" s="36"/>
      <c r="E121" s="36" t="s">
        <v>7</v>
      </c>
      <c r="F121" s="36"/>
      <c r="G121" s="36"/>
      <c r="H121" s="7"/>
      <c r="I121" s="34"/>
      <c r="J121" s="34" t="s">
        <v>388</v>
      </c>
      <c r="K121" s="34"/>
    </row>
    <row r="122" spans="1:11" x14ac:dyDescent="0.25">
      <c r="A122" s="34" t="s">
        <v>385</v>
      </c>
      <c r="B122" s="35" t="s">
        <v>311</v>
      </c>
      <c r="C122" s="35" t="s">
        <v>299</v>
      </c>
      <c r="D122" s="36"/>
      <c r="E122" s="36" t="s">
        <v>7</v>
      </c>
      <c r="F122" s="36"/>
      <c r="G122" s="36"/>
      <c r="H122" s="7"/>
      <c r="I122" s="34"/>
      <c r="J122" s="34" t="s">
        <v>388</v>
      </c>
      <c r="K122" s="34"/>
    </row>
    <row r="123" spans="1:11" x14ac:dyDescent="0.25">
      <c r="A123" s="34" t="s">
        <v>385</v>
      </c>
      <c r="B123" s="35" t="s">
        <v>311</v>
      </c>
      <c r="C123" s="35" t="s">
        <v>300</v>
      </c>
      <c r="D123" s="36"/>
      <c r="E123" s="36" t="s">
        <v>7</v>
      </c>
      <c r="F123" s="36"/>
      <c r="G123" s="36"/>
      <c r="H123" s="7"/>
      <c r="I123" s="34"/>
      <c r="J123" s="34" t="s">
        <v>388</v>
      </c>
      <c r="K123" s="34"/>
    </row>
    <row r="124" spans="1:11" x14ac:dyDescent="0.25">
      <c r="A124" s="34" t="s">
        <v>385</v>
      </c>
      <c r="B124" s="35" t="s">
        <v>311</v>
      </c>
      <c r="C124" s="35" t="s">
        <v>301</v>
      </c>
      <c r="D124" s="36"/>
      <c r="E124" s="36" t="s">
        <v>7</v>
      </c>
      <c r="F124" s="36"/>
      <c r="G124" s="36"/>
      <c r="H124" s="7"/>
      <c r="I124" s="34"/>
      <c r="J124" s="34" t="s">
        <v>388</v>
      </c>
      <c r="K124" s="34"/>
    </row>
    <row r="125" spans="1:11" x14ac:dyDescent="0.25">
      <c r="A125" s="34" t="s">
        <v>385</v>
      </c>
      <c r="B125" s="35" t="s">
        <v>311</v>
      </c>
      <c r="C125" s="35" t="s">
        <v>19</v>
      </c>
      <c r="D125" s="36"/>
      <c r="E125" s="36" t="s">
        <v>7</v>
      </c>
      <c r="F125" s="36"/>
      <c r="G125" s="36"/>
      <c r="H125" s="7"/>
      <c r="I125" s="34"/>
      <c r="J125" s="34" t="s">
        <v>388</v>
      </c>
      <c r="K125" s="34"/>
    </row>
    <row r="126" spans="1:11" x14ac:dyDescent="0.25">
      <c r="A126" s="34" t="s">
        <v>385</v>
      </c>
      <c r="B126" s="35" t="s">
        <v>311</v>
      </c>
      <c r="C126" s="35" t="s">
        <v>390</v>
      </c>
      <c r="D126" s="36"/>
      <c r="E126" s="36" t="s">
        <v>7</v>
      </c>
      <c r="F126" s="36"/>
      <c r="G126" s="36"/>
      <c r="H126" s="7"/>
      <c r="I126" s="34"/>
      <c r="J126" s="34" t="s">
        <v>388</v>
      </c>
      <c r="K126" s="34"/>
    </row>
    <row r="127" spans="1:11" x14ac:dyDescent="0.25">
      <c r="A127" s="34" t="s">
        <v>385</v>
      </c>
      <c r="B127" s="35" t="s">
        <v>311</v>
      </c>
      <c r="C127" s="35" t="s">
        <v>391</v>
      </c>
      <c r="D127" s="36"/>
      <c r="E127" s="36" t="s">
        <v>7</v>
      </c>
      <c r="F127" s="36"/>
      <c r="G127" s="36"/>
      <c r="H127" s="7"/>
      <c r="I127" s="34"/>
      <c r="J127" s="34" t="s">
        <v>388</v>
      </c>
      <c r="K127" s="34"/>
    </row>
    <row r="128" spans="1:11" x14ac:dyDescent="0.25">
      <c r="A128" s="34" t="s">
        <v>385</v>
      </c>
      <c r="B128" s="35" t="s">
        <v>311</v>
      </c>
      <c r="C128" s="35" t="s">
        <v>392</v>
      </c>
      <c r="D128" s="36"/>
      <c r="E128" s="36" t="s">
        <v>7</v>
      </c>
      <c r="F128" s="36"/>
      <c r="G128" s="36"/>
      <c r="H128" s="7"/>
      <c r="I128" s="34"/>
      <c r="J128" s="34" t="s">
        <v>388</v>
      </c>
      <c r="K128" s="34"/>
    </row>
    <row r="129" spans="1:11" x14ac:dyDescent="0.25">
      <c r="A129" s="34" t="s">
        <v>385</v>
      </c>
      <c r="B129" s="35" t="s">
        <v>311</v>
      </c>
      <c r="C129" s="35" t="s">
        <v>393</v>
      </c>
      <c r="D129" s="36"/>
      <c r="E129" s="36" t="s">
        <v>7</v>
      </c>
      <c r="F129" s="36"/>
      <c r="G129" s="36"/>
      <c r="H129" s="7"/>
      <c r="I129" s="34"/>
      <c r="J129" s="34" t="s">
        <v>388</v>
      </c>
      <c r="K129" s="34"/>
    </row>
    <row r="130" spans="1:11" x14ac:dyDescent="0.25">
      <c r="A130" s="34" t="s">
        <v>385</v>
      </c>
      <c r="B130" s="35" t="s">
        <v>311</v>
      </c>
      <c r="C130" s="35" t="s">
        <v>394</v>
      </c>
      <c r="D130" s="36"/>
      <c r="E130" s="36" t="s">
        <v>7</v>
      </c>
      <c r="F130" s="36"/>
      <c r="G130" s="36"/>
      <c r="H130" s="7"/>
      <c r="I130" s="34"/>
      <c r="J130" s="34" t="s">
        <v>388</v>
      </c>
      <c r="K130" s="34"/>
    </row>
    <row r="131" spans="1:11" x14ac:dyDescent="0.25">
      <c r="A131" s="34" t="s">
        <v>385</v>
      </c>
      <c r="B131" s="35" t="s">
        <v>311</v>
      </c>
      <c r="C131" s="35" t="s">
        <v>395</v>
      </c>
      <c r="D131" s="36"/>
      <c r="E131" s="36" t="s">
        <v>7</v>
      </c>
      <c r="F131" s="36"/>
      <c r="G131" s="36"/>
      <c r="H131" s="7"/>
      <c r="I131" s="34"/>
      <c r="J131" s="34" t="s">
        <v>388</v>
      </c>
      <c r="K131" s="34"/>
    </row>
    <row r="132" spans="1:11" x14ac:dyDescent="0.25">
      <c r="A132" s="34" t="s">
        <v>385</v>
      </c>
      <c r="B132" s="35" t="s">
        <v>311</v>
      </c>
      <c r="C132" s="35" t="s">
        <v>396</v>
      </c>
      <c r="D132" s="36"/>
      <c r="E132" s="36" t="s">
        <v>7</v>
      </c>
      <c r="F132" s="36"/>
      <c r="G132" s="36"/>
      <c r="H132" s="7"/>
      <c r="I132" s="34"/>
      <c r="J132" s="34" t="s">
        <v>388</v>
      </c>
      <c r="K132" s="34"/>
    </row>
    <row r="133" spans="1:11" x14ac:dyDescent="0.25">
      <c r="A133" s="34" t="s">
        <v>385</v>
      </c>
      <c r="B133" s="35" t="s">
        <v>311</v>
      </c>
      <c r="C133" s="35" t="s">
        <v>397</v>
      </c>
      <c r="D133" s="36"/>
      <c r="E133" s="36" t="s">
        <v>7</v>
      </c>
      <c r="F133" s="36"/>
      <c r="G133" s="36"/>
      <c r="H133" s="7"/>
      <c r="I133" s="34"/>
      <c r="J133" s="34" t="s">
        <v>388</v>
      </c>
      <c r="K133" s="34"/>
    </row>
    <row r="134" spans="1:11" x14ac:dyDescent="0.25">
      <c r="A134" s="34" t="s">
        <v>385</v>
      </c>
      <c r="B134" s="35" t="s">
        <v>311</v>
      </c>
      <c r="C134" s="35" t="s">
        <v>398</v>
      </c>
      <c r="D134" s="36"/>
      <c r="E134" s="36" t="s">
        <v>7</v>
      </c>
      <c r="F134" s="36"/>
      <c r="G134" s="36"/>
      <c r="H134" s="7"/>
      <c r="I134" s="34"/>
      <c r="J134" s="34" t="s">
        <v>388</v>
      </c>
      <c r="K134" s="34"/>
    </row>
    <row r="135" spans="1:11" x14ac:dyDescent="0.25">
      <c r="A135" s="34" t="s">
        <v>385</v>
      </c>
      <c r="B135" s="35" t="s">
        <v>311</v>
      </c>
      <c r="C135" s="35" t="s">
        <v>399</v>
      </c>
      <c r="D135" s="36"/>
      <c r="E135" s="36" t="s">
        <v>7</v>
      </c>
      <c r="F135" s="36"/>
      <c r="G135" s="36"/>
      <c r="H135" s="7"/>
      <c r="I135" s="34"/>
      <c r="J135" s="34" t="s">
        <v>388</v>
      </c>
      <c r="K135" s="34"/>
    </row>
    <row r="136" spans="1:11" x14ac:dyDescent="0.25">
      <c r="A136" s="34" t="s">
        <v>385</v>
      </c>
      <c r="B136" s="35" t="s">
        <v>311</v>
      </c>
      <c r="C136" s="35" t="s">
        <v>400</v>
      </c>
      <c r="D136" s="36"/>
      <c r="E136" s="36" t="s">
        <v>7</v>
      </c>
      <c r="F136" s="36"/>
      <c r="G136" s="36"/>
      <c r="H136" s="7"/>
      <c r="I136" s="34"/>
      <c r="J136" s="34" t="s">
        <v>388</v>
      </c>
      <c r="K136" s="34"/>
    </row>
    <row r="137" spans="1:11" x14ac:dyDescent="0.25">
      <c r="A137" s="34" t="s">
        <v>314</v>
      </c>
      <c r="B137" s="9" t="s">
        <v>102</v>
      </c>
      <c r="C137" s="9" t="s">
        <v>103</v>
      </c>
      <c r="D137" s="7"/>
      <c r="E137" s="7" t="s">
        <v>7</v>
      </c>
      <c r="F137" s="7"/>
      <c r="G137" s="7"/>
      <c r="H137" s="7"/>
      <c r="I137" s="34"/>
      <c r="J137" s="34"/>
      <c r="K137" s="34"/>
    </row>
    <row r="138" spans="1:11" x14ac:dyDescent="0.25">
      <c r="A138" s="34" t="s">
        <v>314</v>
      </c>
      <c r="B138" s="9" t="s">
        <v>102</v>
      </c>
      <c r="C138" s="9" t="s">
        <v>104</v>
      </c>
      <c r="D138" s="7"/>
      <c r="E138" s="7" t="s">
        <v>7</v>
      </c>
      <c r="F138" s="7"/>
      <c r="G138" s="7"/>
      <c r="H138" s="7"/>
      <c r="I138" s="34"/>
      <c r="J138" s="34"/>
      <c r="K138" s="34"/>
    </row>
    <row r="139" spans="1:11" x14ac:dyDescent="0.25">
      <c r="A139" s="34" t="s">
        <v>314</v>
      </c>
      <c r="B139" s="9" t="s">
        <v>102</v>
      </c>
      <c r="C139" s="9" t="s">
        <v>105</v>
      </c>
      <c r="D139" s="7"/>
      <c r="E139" s="7" t="s">
        <v>7</v>
      </c>
      <c r="F139" s="7"/>
      <c r="G139" s="7"/>
      <c r="H139" s="7"/>
      <c r="I139" s="34"/>
      <c r="J139" s="34"/>
      <c r="K139" s="34"/>
    </row>
    <row r="140" spans="1:11" x14ac:dyDescent="0.25">
      <c r="A140" s="34" t="s">
        <v>314</v>
      </c>
      <c r="B140" s="9" t="s">
        <v>102</v>
      </c>
      <c r="C140" s="9" t="s">
        <v>106</v>
      </c>
      <c r="D140" s="7"/>
      <c r="E140" s="7" t="s">
        <v>7</v>
      </c>
      <c r="F140" s="7"/>
      <c r="G140" s="7"/>
      <c r="H140" s="7"/>
      <c r="I140" s="34"/>
      <c r="J140" s="34"/>
      <c r="K140" s="34"/>
    </row>
    <row r="141" spans="1:11" x14ac:dyDescent="0.25">
      <c r="A141" s="34" t="s">
        <v>314</v>
      </c>
      <c r="B141" s="9" t="s">
        <v>102</v>
      </c>
      <c r="C141" s="9" t="s">
        <v>107</v>
      </c>
      <c r="D141" s="7"/>
      <c r="E141" s="7" t="s">
        <v>7</v>
      </c>
      <c r="F141" s="7"/>
      <c r="G141" s="7"/>
      <c r="H141" s="7"/>
      <c r="I141" s="34"/>
      <c r="J141" s="34"/>
      <c r="K141" s="34"/>
    </row>
    <row r="142" spans="1:11" x14ac:dyDescent="0.25">
      <c r="A142" s="34" t="s">
        <v>314</v>
      </c>
      <c r="B142" s="9" t="s">
        <v>102</v>
      </c>
      <c r="C142" s="9" t="s">
        <v>108</v>
      </c>
      <c r="D142" s="7"/>
      <c r="E142" s="7" t="s">
        <v>7</v>
      </c>
      <c r="F142" s="7"/>
      <c r="G142" s="7"/>
      <c r="H142" s="7"/>
      <c r="I142" s="34"/>
      <c r="J142" s="34"/>
      <c r="K142" s="34"/>
    </row>
    <row r="143" spans="1:11" x14ac:dyDescent="0.25">
      <c r="A143" s="34" t="s">
        <v>314</v>
      </c>
      <c r="B143" s="9" t="s">
        <v>102</v>
      </c>
      <c r="C143" s="9" t="s">
        <v>97</v>
      </c>
      <c r="D143" s="7"/>
      <c r="E143" s="7" t="s">
        <v>7</v>
      </c>
      <c r="F143" s="7"/>
      <c r="G143" s="7"/>
      <c r="H143" s="7"/>
      <c r="I143" s="34"/>
      <c r="J143" s="34"/>
      <c r="K143" s="34"/>
    </row>
    <row r="144" spans="1:11" x14ac:dyDescent="0.25">
      <c r="A144" s="34" t="s">
        <v>314</v>
      </c>
      <c r="B144" s="9" t="s">
        <v>102</v>
      </c>
      <c r="C144" s="9" t="s">
        <v>117</v>
      </c>
      <c r="D144" s="7"/>
      <c r="E144" s="7" t="s">
        <v>7</v>
      </c>
      <c r="F144" s="7"/>
      <c r="G144" s="7"/>
      <c r="H144" s="7"/>
      <c r="I144" s="34"/>
      <c r="J144" s="34"/>
      <c r="K144" s="34"/>
    </row>
    <row r="145" spans="1:11" x14ac:dyDescent="0.25">
      <c r="A145" s="34" t="s">
        <v>319</v>
      </c>
      <c r="B145" s="9" t="s">
        <v>74</v>
      </c>
      <c r="C145" s="9" t="s">
        <v>379</v>
      </c>
      <c r="D145" s="7" t="s">
        <v>8</v>
      </c>
      <c r="E145" s="7" t="s">
        <v>7</v>
      </c>
      <c r="F145" s="7"/>
      <c r="G145" s="7" t="s">
        <v>8</v>
      </c>
      <c r="H145" s="7"/>
      <c r="I145" s="34"/>
      <c r="J145" s="34" t="s">
        <v>383</v>
      </c>
      <c r="K145" s="34"/>
    </row>
    <row r="146" spans="1:11" x14ac:dyDescent="0.25">
      <c r="A146" s="34"/>
      <c r="B146" s="9"/>
      <c r="C146" s="8" t="s">
        <v>211</v>
      </c>
      <c r="D146" s="7" t="s">
        <v>7</v>
      </c>
      <c r="E146" s="7"/>
      <c r="F146" s="7"/>
      <c r="G146" s="7" t="s">
        <v>7</v>
      </c>
      <c r="H146" s="7"/>
      <c r="I146" s="34"/>
      <c r="J146" s="34"/>
      <c r="K146" s="34" t="s">
        <v>378</v>
      </c>
    </row>
    <row r="147" spans="1:11" x14ac:dyDescent="0.25">
      <c r="A147" s="34" t="s">
        <v>313</v>
      </c>
      <c r="B147" s="8" t="s">
        <v>163</v>
      </c>
      <c r="C147" s="8" t="s">
        <v>246</v>
      </c>
      <c r="D147" s="7" t="s">
        <v>7</v>
      </c>
      <c r="E147" s="7"/>
      <c r="F147" s="7"/>
      <c r="G147" s="7" t="s">
        <v>7</v>
      </c>
      <c r="H147" s="7"/>
      <c r="I147" s="34"/>
      <c r="J147" s="34" t="s">
        <v>345</v>
      </c>
      <c r="K147" s="34"/>
    </row>
    <row r="148" spans="1:11" x14ac:dyDescent="0.25">
      <c r="A148" s="34" t="s">
        <v>313</v>
      </c>
      <c r="B148" s="8" t="s">
        <v>163</v>
      </c>
      <c r="C148" s="8" t="s">
        <v>247</v>
      </c>
      <c r="D148" s="7" t="s">
        <v>7</v>
      </c>
      <c r="E148" s="7"/>
      <c r="F148" s="7"/>
      <c r="G148" s="7" t="s">
        <v>7</v>
      </c>
      <c r="H148" s="7"/>
      <c r="I148" s="34"/>
      <c r="J148" s="34" t="s">
        <v>345</v>
      </c>
      <c r="K148" s="34"/>
    </row>
    <row r="149" spans="1:11" x14ac:dyDescent="0.25">
      <c r="A149" s="34" t="s">
        <v>313</v>
      </c>
      <c r="B149" s="8" t="s">
        <v>163</v>
      </c>
      <c r="C149" s="8" t="s">
        <v>206</v>
      </c>
      <c r="D149" s="7" t="s">
        <v>7</v>
      </c>
      <c r="E149" s="7"/>
      <c r="F149" s="7"/>
      <c r="G149" s="7" t="s">
        <v>7</v>
      </c>
      <c r="H149" s="7"/>
      <c r="I149" s="34"/>
      <c r="J149" s="34" t="s">
        <v>345</v>
      </c>
      <c r="K149" s="34"/>
    </row>
    <row r="150" spans="1:11" x14ac:dyDescent="0.25">
      <c r="A150" s="34" t="s">
        <v>313</v>
      </c>
      <c r="B150" s="8" t="s">
        <v>163</v>
      </c>
      <c r="C150" s="8" t="s">
        <v>207</v>
      </c>
      <c r="D150" s="7" t="s">
        <v>7</v>
      </c>
      <c r="E150" s="7"/>
      <c r="F150" s="7"/>
      <c r="G150" s="7" t="s">
        <v>7</v>
      </c>
      <c r="H150" s="7"/>
      <c r="I150" s="34"/>
      <c r="J150" s="34" t="s">
        <v>345</v>
      </c>
      <c r="K150" s="34"/>
    </row>
    <row r="151" spans="1:11" x14ac:dyDescent="0.25">
      <c r="A151" s="34" t="s">
        <v>313</v>
      </c>
      <c r="B151" s="8" t="s">
        <v>163</v>
      </c>
      <c r="C151" s="8" t="s">
        <v>208</v>
      </c>
      <c r="D151" s="7" t="s">
        <v>7</v>
      </c>
      <c r="E151" s="7"/>
      <c r="F151" s="7"/>
      <c r="G151" s="7" t="s">
        <v>7</v>
      </c>
      <c r="H151" s="7"/>
      <c r="I151" s="34"/>
      <c r="J151" s="34" t="s">
        <v>345</v>
      </c>
      <c r="K151" s="34"/>
    </row>
    <row r="152" spans="1:11" x14ac:dyDescent="0.25">
      <c r="A152" s="34" t="s">
        <v>313</v>
      </c>
      <c r="B152" s="8" t="s">
        <v>163</v>
      </c>
      <c r="C152" s="8" t="s">
        <v>209</v>
      </c>
      <c r="D152" s="7" t="s">
        <v>7</v>
      </c>
      <c r="E152" s="7"/>
      <c r="F152" s="7"/>
      <c r="G152" s="7" t="s">
        <v>7</v>
      </c>
      <c r="H152" s="7"/>
      <c r="I152" s="34"/>
      <c r="J152" s="34" t="s">
        <v>345</v>
      </c>
      <c r="K152" s="34"/>
    </row>
    <row r="153" spans="1:11" x14ac:dyDescent="0.25">
      <c r="A153" s="34" t="s">
        <v>313</v>
      </c>
      <c r="B153" s="8" t="s">
        <v>350</v>
      </c>
      <c r="C153" s="8" t="s">
        <v>351</v>
      </c>
      <c r="D153" s="7" t="s">
        <v>7</v>
      </c>
      <c r="E153" s="7"/>
      <c r="F153" s="7"/>
      <c r="G153" s="7" t="s">
        <v>7</v>
      </c>
      <c r="H153" s="7"/>
      <c r="I153" s="34"/>
      <c r="J153" s="34" t="s">
        <v>342</v>
      </c>
      <c r="K153" s="34"/>
    </row>
    <row r="154" spans="1:11" x14ac:dyDescent="0.25">
      <c r="A154" s="34" t="s">
        <v>313</v>
      </c>
      <c r="B154" s="8" t="s">
        <v>350</v>
      </c>
      <c r="C154" s="8" t="s">
        <v>352</v>
      </c>
      <c r="D154" s="7" t="s">
        <v>7</v>
      </c>
      <c r="E154" s="7"/>
      <c r="F154" s="7"/>
      <c r="G154" s="7" t="s">
        <v>7</v>
      </c>
      <c r="H154" s="7"/>
      <c r="I154" s="34"/>
      <c r="J154" s="34" t="s">
        <v>342</v>
      </c>
      <c r="K154" s="34"/>
    </row>
    <row r="155" spans="1:11" x14ac:dyDescent="0.25">
      <c r="A155" s="34" t="s">
        <v>313</v>
      </c>
      <c r="B155" s="8" t="s">
        <v>350</v>
      </c>
      <c r="C155" s="8" t="s">
        <v>353</v>
      </c>
      <c r="D155" s="7" t="s">
        <v>7</v>
      </c>
      <c r="E155" s="7"/>
      <c r="F155" s="7"/>
      <c r="G155" s="7" t="s">
        <v>7</v>
      </c>
      <c r="H155" s="7"/>
      <c r="I155" s="34"/>
      <c r="J155" s="34" t="s">
        <v>342</v>
      </c>
      <c r="K155" s="34"/>
    </row>
    <row r="156" spans="1:11" x14ac:dyDescent="0.25">
      <c r="A156" s="34" t="s">
        <v>313</v>
      </c>
      <c r="B156" s="8" t="s">
        <v>350</v>
      </c>
      <c r="C156" s="8" t="s">
        <v>354</v>
      </c>
      <c r="D156" s="7" t="s">
        <v>7</v>
      </c>
      <c r="E156" s="7"/>
      <c r="F156" s="7"/>
      <c r="G156" s="7" t="s">
        <v>7</v>
      </c>
      <c r="H156" s="7"/>
      <c r="I156" s="34"/>
      <c r="J156" s="34" t="s">
        <v>342</v>
      </c>
      <c r="K156" s="34"/>
    </row>
    <row r="157" spans="1:11" x14ac:dyDescent="0.25">
      <c r="A157" s="34" t="s">
        <v>313</v>
      </c>
      <c r="B157" s="8" t="s">
        <v>350</v>
      </c>
      <c r="C157" s="8" t="s">
        <v>355</v>
      </c>
      <c r="D157" s="7" t="s">
        <v>7</v>
      </c>
      <c r="E157" s="7"/>
      <c r="F157" s="7"/>
      <c r="G157" s="7" t="s">
        <v>7</v>
      </c>
      <c r="H157" s="7"/>
      <c r="I157" s="34"/>
      <c r="J157" s="34" t="s">
        <v>342</v>
      </c>
      <c r="K157" s="34"/>
    </row>
    <row r="158" spans="1:11" x14ac:dyDescent="0.25">
      <c r="A158" s="34" t="s">
        <v>313</v>
      </c>
      <c r="B158" s="8" t="s">
        <v>350</v>
      </c>
      <c r="C158" s="8" t="s">
        <v>356</v>
      </c>
      <c r="D158" s="7" t="s">
        <v>7</v>
      </c>
      <c r="E158" s="7"/>
      <c r="F158" s="7"/>
      <c r="G158" s="7" t="s">
        <v>7</v>
      </c>
      <c r="H158" s="7"/>
      <c r="I158" s="34"/>
      <c r="J158" s="34" t="s">
        <v>342</v>
      </c>
      <c r="K158" s="34"/>
    </row>
    <row r="159" spans="1:11" x14ac:dyDescent="0.25">
      <c r="A159" s="34" t="s">
        <v>313</v>
      </c>
      <c r="B159" s="8" t="s">
        <v>350</v>
      </c>
      <c r="C159" s="8" t="s">
        <v>357</v>
      </c>
      <c r="D159" s="7" t="s">
        <v>7</v>
      </c>
      <c r="E159" s="7"/>
      <c r="F159" s="7"/>
      <c r="G159" s="7" t="s">
        <v>7</v>
      </c>
      <c r="H159" s="7"/>
      <c r="I159" s="34"/>
      <c r="J159" s="34" t="s">
        <v>342</v>
      </c>
      <c r="K159" s="34"/>
    </row>
    <row r="160" spans="1:11" x14ac:dyDescent="0.25">
      <c r="A160" s="34" t="s">
        <v>313</v>
      </c>
      <c r="B160" s="8" t="s">
        <v>350</v>
      </c>
      <c r="C160" s="8" t="s">
        <v>358</v>
      </c>
      <c r="D160" s="7" t="s">
        <v>7</v>
      </c>
      <c r="E160" s="7"/>
      <c r="F160" s="7"/>
      <c r="G160" s="7" t="s">
        <v>7</v>
      </c>
      <c r="H160" s="7"/>
      <c r="I160" s="34"/>
      <c r="J160" s="34" t="s">
        <v>342</v>
      </c>
      <c r="K160" s="34"/>
    </row>
    <row r="161" spans="1:11" x14ac:dyDescent="0.25">
      <c r="A161" s="34" t="s">
        <v>313</v>
      </c>
      <c r="B161" s="8" t="s">
        <v>350</v>
      </c>
      <c r="C161" s="8" t="s">
        <v>359</v>
      </c>
      <c r="D161" s="7" t="s">
        <v>7</v>
      </c>
      <c r="E161" s="7"/>
      <c r="F161" s="7"/>
      <c r="G161" s="7" t="s">
        <v>7</v>
      </c>
      <c r="H161" s="7"/>
      <c r="I161" s="34"/>
      <c r="J161" s="34" t="s">
        <v>342</v>
      </c>
      <c r="K161" s="34"/>
    </row>
    <row r="162" spans="1:11" x14ac:dyDescent="0.25">
      <c r="A162" s="34" t="s">
        <v>313</v>
      </c>
      <c r="B162" s="8" t="s">
        <v>350</v>
      </c>
      <c r="C162" s="8" t="s">
        <v>360</v>
      </c>
      <c r="D162" s="7" t="s">
        <v>7</v>
      </c>
      <c r="E162" s="7"/>
      <c r="F162" s="7"/>
      <c r="G162" s="7" t="s">
        <v>7</v>
      </c>
      <c r="H162" s="7"/>
      <c r="I162" s="34"/>
      <c r="J162" s="34" t="s">
        <v>342</v>
      </c>
      <c r="K162" s="34"/>
    </row>
    <row r="163" spans="1:11" x14ac:dyDescent="0.25">
      <c r="A163" s="34" t="s">
        <v>313</v>
      </c>
      <c r="B163" s="8" t="s">
        <v>350</v>
      </c>
      <c r="C163" s="8" t="s">
        <v>361</v>
      </c>
      <c r="D163" s="7" t="s">
        <v>7</v>
      </c>
      <c r="E163" s="7"/>
      <c r="F163" s="7"/>
      <c r="G163" s="7" t="s">
        <v>7</v>
      </c>
      <c r="H163" s="7"/>
      <c r="I163" s="34"/>
      <c r="J163" s="34" t="s">
        <v>342</v>
      </c>
      <c r="K163" s="34"/>
    </row>
    <row r="164" spans="1:11" x14ac:dyDescent="0.25">
      <c r="A164" s="34" t="s">
        <v>313</v>
      </c>
      <c r="B164" s="8" t="s">
        <v>350</v>
      </c>
      <c r="C164" s="8" t="s">
        <v>362</v>
      </c>
      <c r="D164" s="7" t="s">
        <v>7</v>
      </c>
      <c r="E164" s="7"/>
      <c r="F164" s="7"/>
      <c r="G164" s="7" t="s">
        <v>7</v>
      </c>
      <c r="H164" s="7"/>
      <c r="I164" s="34"/>
      <c r="J164" s="34" t="s">
        <v>342</v>
      </c>
      <c r="K164" s="34"/>
    </row>
    <row r="165" spans="1:11" x14ac:dyDescent="0.25">
      <c r="A165" s="34" t="s">
        <v>313</v>
      </c>
      <c r="B165" s="8" t="s">
        <v>350</v>
      </c>
      <c r="C165" s="8" t="s">
        <v>363</v>
      </c>
      <c r="D165" s="7" t="s">
        <v>7</v>
      </c>
      <c r="E165" s="7"/>
      <c r="F165" s="7"/>
      <c r="G165" s="7" t="s">
        <v>7</v>
      </c>
      <c r="H165" s="7"/>
      <c r="I165" s="34"/>
      <c r="J165" s="34" t="s">
        <v>342</v>
      </c>
      <c r="K165" s="34"/>
    </row>
    <row r="166" spans="1:11" x14ac:dyDescent="0.25">
      <c r="A166" s="34" t="s">
        <v>313</v>
      </c>
      <c r="B166" s="8" t="s">
        <v>350</v>
      </c>
      <c r="C166" s="8" t="s">
        <v>364</v>
      </c>
      <c r="D166" s="7" t="s">
        <v>7</v>
      </c>
      <c r="E166" s="7"/>
      <c r="F166" s="7"/>
      <c r="G166" s="7" t="s">
        <v>7</v>
      </c>
      <c r="H166" s="7"/>
      <c r="I166" s="34"/>
      <c r="J166" s="34" t="s">
        <v>342</v>
      </c>
      <c r="K166" s="34"/>
    </row>
    <row r="167" spans="1:11" x14ac:dyDescent="0.25">
      <c r="A167" s="34" t="s">
        <v>313</v>
      </c>
      <c r="B167" s="8" t="s">
        <v>350</v>
      </c>
      <c r="C167" s="8" t="s">
        <v>365</v>
      </c>
      <c r="D167" s="7" t="s">
        <v>7</v>
      </c>
      <c r="E167" s="7"/>
      <c r="F167" s="7"/>
      <c r="G167" s="7" t="s">
        <v>7</v>
      </c>
      <c r="H167" s="7"/>
      <c r="I167" s="34"/>
      <c r="J167" s="34" t="s">
        <v>342</v>
      </c>
      <c r="K167" s="34"/>
    </row>
    <row r="168" spans="1:11" x14ac:dyDescent="0.25">
      <c r="A168" s="34" t="s">
        <v>313</v>
      </c>
      <c r="B168" s="8" t="s">
        <v>350</v>
      </c>
      <c r="C168" s="8" t="s">
        <v>366</v>
      </c>
      <c r="D168" s="7" t="s">
        <v>7</v>
      </c>
      <c r="E168" s="7"/>
      <c r="F168" s="7"/>
      <c r="G168" s="7" t="s">
        <v>7</v>
      </c>
      <c r="H168" s="7"/>
      <c r="I168" s="34"/>
      <c r="J168" s="34" t="s">
        <v>342</v>
      </c>
      <c r="K168" s="34"/>
    </row>
    <row r="169" spans="1:11" x14ac:dyDescent="0.25">
      <c r="A169" s="34" t="s">
        <v>313</v>
      </c>
      <c r="B169" s="8" t="s">
        <v>350</v>
      </c>
      <c r="C169" s="8" t="s">
        <v>367</v>
      </c>
      <c r="D169" s="7" t="s">
        <v>7</v>
      </c>
      <c r="E169" s="7"/>
      <c r="F169" s="7"/>
      <c r="G169" s="7" t="s">
        <v>7</v>
      </c>
      <c r="H169" s="7"/>
      <c r="I169" s="34"/>
      <c r="J169" s="34" t="s">
        <v>342</v>
      </c>
      <c r="K169" s="34"/>
    </row>
    <row r="170" spans="1:11" x14ac:dyDescent="0.25">
      <c r="A170" s="34" t="s">
        <v>313</v>
      </c>
      <c r="B170" s="8" t="s">
        <v>350</v>
      </c>
      <c r="C170" s="8" t="s">
        <v>368</v>
      </c>
      <c r="D170" s="7" t="s">
        <v>7</v>
      </c>
      <c r="E170" s="7"/>
      <c r="F170" s="7"/>
      <c r="G170" s="7" t="s">
        <v>7</v>
      </c>
      <c r="H170" s="7"/>
      <c r="I170" s="34"/>
      <c r="J170" s="34" t="s">
        <v>342</v>
      </c>
      <c r="K170" s="34"/>
    </row>
    <row r="171" spans="1:11" x14ac:dyDescent="0.25">
      <c r="A171" s="34" t="s">
        <v>313</v>
      </c>
      <c r="B171" s="8" t="s">
        <v>350</v>
      </c>
      <c r="C171" s="8" t="s">
        <v>369</v>
      </c>
      <c r="D171" s="7" t="s">
        <v>7</v>
      </c>
      <c r="E171" s="7"/>
      <c r="F171" s="7"/>
      <c r="G171" s="7" t="s">
        <v>7</v>
      </c>
      <c r="H171" s="7"/>
      <c r="I171" s="34"/>
      <c r="J171" s="34" t="s">
        <v>342</v>
      </c>
      <c r="K171" s="34"/>
    </row>
    <row r="172" spans="1:11" x14ac:dyDescent="0.25">
      <c r="A172" s="34" t="s">
        <v>313</v>
      </c>
      <c r="B172" s="8" t="s">
        <v>350</v>
      </c>
      <c r="C172" s="8" t="s">
        <v>370</v>
      </c>
      <c r="D172" s="7" t="s">
        <v>7</v>
      </c>
      <c r="E172" s="7"/>
      <c r="F172" s="7"/>
      <c r="G172" s="7" t="s">
        <v>7</v>
      </c>
      <c r="H172" s="7"/>
      <c r="I172" s="34"/>
      <c r="J172" s="34" t="s">
        <v>342</v>
      </c>
      <c r="K172" s="34"/>
    </row>
    <row r="173" spans="1:11" x14ac:dyDescent="0.25">
      <c r="A173" s="34" t="s">
        <v>313</v>
      </c>
      <c r="B173" s="8" t="s">
        <v>350</v>
      </c>
      <c r="C173" s="8" t="s">
        <v>371</v>
      </c>
      <c r="D173" s="7" t="s">
        <v>7</v>
      </c>
      <c r="E173" s="7"/>
      <c r="F173" s="7"/>
      <c r="G173" s="7" t="s">
        <v>7</v>
      </c>
      <c r="H173" s="7"/>
      <c r="I173" s="34"/>
      <c r="J173" s="34" t="s">
        <v>342</v>
      </c>
      <c r="K173" s="34"/>
    </row>
    <row r="174" spans="1:11" x14ac:dyDescent="0.25">
      <c r="A174" s="34" t="s">
        <v>313</v>
      </c>
      <c r="B174" s="8" t="s">
        <v>350</v>
      </c>
      <c r="C174" s="8" t="s">
        <v>372</v>
      </c>
      <c r="D174" s="7" t="s">
        <v>7</v>
      </c>
      <c r="E174" s="7"/>
      <c r="F174" s="7"/>
      <c r="G174" s="7" t="s">
        <v>7</v>
      </c>
      <c r="H174" s="7"/>
      <c r="I174" s="34"/>
      <c r="J174" s="34" t="s">
        <v>342</v>
      </c>
      <c r="K174" s="34"/>
    </row>
    <row r="175" spans="1:11" x14ac:dyDescent="0.25">
      <c r="A175" s="34" t="s">
        <v>313</v>
      </c>
      <c r="B175" s="8" t="s">
        <v>350</v>
      </c>
      <c r="C175" s="8" t="s">
        <v>373</v>
      </c>
      <c r="D175" s="7" t="s">
        <v>7</v>
      </c>
      <c r="E175" s="7" t="s">
        <v>7</v>
      </c>
      <c r="F175" s="7"/>
      <c r="G175" s="7"/>
      <c r="H175" s="7"/>
      <c r="I175" s="34"/>
      <c r="J175" s="34" t="s">
        <v>344</v>
      </c>
      <c r="K175" s="32" t="s">
        <v>377</v>
      </c>
    </row>
    <row r="176" spans="1:11" x14ac:dyDescent="0.25">
      <c r="A176" s="34" t="s">
        <v>313</v>
      </c>
      <c r="B176" s="8" t="s">
        <v>350</v>
      </c>
      <c r="C176" s="8" t="s">
        <v>374</v>
      </c>
      <c r="D176" s="7" t="s">
        <v>7</v>
      </c>
      <c r="E176" s="7" t="s">
        <v>7</v>
      </c>
      <c r="F176" s="7"/>
      <c r="G176" s="7"/>
      <c r="H176" s="7"/>
      <c r="I176" s="34"/>
      <c r="J176" s="34" t="s">
        <v>344</v>
      </c>
      <c r="K176" s="32" t="s">
        <v>377</v>
      </c>
    </row>
    <row r="177" spans="1:11" x14ac:dyDescent="0.25">
      <c r="A177" s="34" t="s">
        <v>313</v>
      </c>
      <c r="B177" s="8" t="s">
        <v>350</v>
      </c>
      <c r="C177" s="8" t="s">
        <v>375</v>
      </c>
      <c r="D177" s="7" t="s">
        <v>7</v>
      </c>
      <c r="E177" s="7" t="s">
        <v>7</v>
      </c>
      <c r="F177" s="7"/>
      <c r="G177" s="7"/>
      <c r="H177" s="7"/>
      <c r="I177" s="34"/>
      <c r="J177" s="34" t="s">
        <v>344</v>
      </c>
      <c r="K177" s="32" t="s">
        <v>377</v>
      </c>
    </row>
    <row r="178" spans="1:11" x14ac:dyDescent="0.25">
      <c r="A178" s="34" t="s">
        <v>313</v>
      </c>
      <c r="B178" s="8" t="s">
        <v>167</v>
      </c>
      <c r="C178" s="8" t="s">
        <v>255</v>
      </c>
      <c r="D178" s="7" t="s">
        <v>7</v>
      </c>
      <c r="E178" s="7"/>
      <c r="F178" s="7"/>
      <c r="G178" s="7" t="s">
        <v>7</v>
      </c>
      <c r="H178" s="7"/>
      <c r="I178" s="34"/>
      <c r="J178" s="34" t="s">
        <v>345</v>
      </c>
      <c r="K178" s="34"/>
    </row>
    <row r="179" spans="1:11" x14ac:dyDescent="0.25">
      <c r="A179" s="34" t="s">
        <v>313</v>
      </c>
      <c r="B179" s="8" t="s">
        <v>167</v>
      </c>
      <c r="C179" s="8" t="s">
        <v>256</v>
      </c>
      <c r="D179" s="7" t="s">
        <v>7</v>
      </c>
      <c r="E179" s="7"/>
      <c r="F179" s="7"/>
      <c r="G179" s="7" t="s">
        <v>7</v>
      </c>
      <c r="H179" s="7"/>
      <c r="I179" s="34"/>
      <c r="J179" s="34" t="s">
        <v>345</v>
      </c>
      <c r="K179" s="34"/>
    </row>
    <row r="180" spans="1:11" x14ac:dyDescent="0.25">
      <c r="A180" s="34" t="s">
        <v>313</v>
      </c>
      <c r="B180" s="8" t="s">
        <v>167</v>
      </c>
      <c r="C180" s="8" t="s">
        <v>257</v>
      </c>
      <c r="D180" s="7" t="s">
        <v>7</v>
      </c>
      <c r="E180" s="7"/>
      <c r="F180" s="7"/>
      <c r="G180" s="7" t="s">
        <v>7</v>
      </c>
      <c r="H180" s="7"/>
      <c r="I180" s="34"/>
      <c r="J180" s="34" t="s">
        <v>345</v>
      </c>
      <c r="K180" s="34"/>
    </row>
    <row r="181" spans="1:11" x14ac:dyDescent="0.25">
      <c r="A181" s="34" t="s">
        <v>313</v>
      </c>
      <c r="B181" s="8" t="s">
        <v>167</v>
      </c>
      <c r="C181" s="8" t="s">
        <v>201</v>
      </c>
      <c r="D181" s="7" t="s">
        <v>7</v>
      </c>
      <c r="E181" s="7"/>
      <c r="F181" s="7"/>
      <c r="G181" s="7" t="s">
        <v>7</v>
      </c>
      <c r="H181" s="7"/>
      <c r="I181" s="34"/>
      <c r="J181" s="34" t="s">
        <v>345</v>
      </c>
      <c r="K181" s="34"/>
    </row>
    <row r="182" spans="1:11" x14ac:dyDescent="0.25">
      <c r="A182" s="34" t="s">
        <v>313</v>
      </c>
      <c r="B182" s="8" t="s">
        <v>167</v>
      </c>
      <c r="C182" s="8" t="s">
        <v>258</v>
      </c>
      <c r="D182" s="7" t="s">
        <v>7</v>
      </c>
      <c r="E182" s="7"/>
      <c r="F182" s="7"/>
      <c r="G182" s="7" t="s">
        <v>7</v>
      </c>
      <c r="H182" s="7"/>
      <c r="I182" s="34"/>
      <c r="J182" s="34" t="s">
        <v>345</v>
      </c>
      <c r="K182" s="34"/>
    </row>
    <row r="183" spans="1:11" x14ac:dyDescent="0.25">
      <c r="A183" s="34" t="s">
        <v>313</v>
      </c>
      <c r="B183" s="8" t="s">
        <v>167</v>
      </c>
      <c r="C183" s="8" t="s">
        <v>259</v>
      </c>
      <c r="D183" s="7" t="s">
        <v>7</v>
      </c>
      <c r="E183" s="7"/>
      <c r="F183" s="7"/>
      <c r="G183" s="7" t="s">
        <v>7</v>
      </c>
      <c r="H183" s="7"/>
      <c r="I183" s="34"/>
      <c r="J183" s="34" t="s">
        <v>345</v>
      </c>
      <c r="K183" s="34"/>
    </row>
    <row r="184" spans="1:11" x14ac:dyDescent="0.25">
      <c r="A184" s="34" t="s">
        <v>313</v>
      </c>
      <c r="B184" s="8" t="s">
        <v>167</v>
      </c>
      <c r="C184" s="8" t="s">
        <v>260</v>
      </c>
      <c r="D184" s="7" t="s">
        <v>7</v>
      </c>
      <c r="E184" s="7"/>
      <c r="F184" s="7"/>
      <c r="G184" s="7" t="s">
        <v>7</v>
      </c>
      <c r="H184" s="7"/>
      <c r="I184" s="34"/>
      <c r="J184" s="34" t="s">
        <v>345</v>
      </c>
      <c r="K184" s="34"/>
    </row>
    <row r="185" spans="1:11" x14ac:dyDescent="0.25">
      <c r="A185" s="34" t="s">
        <v>313</v>
      </c>
      <c r="B185" s="8" t="s">
        <v>167</v>
      </c>
      <c r="C185" s="8" t="s">
        <v>261</v>
      </c>
      <c r="D185" s="7" t="s">
        <v>7</v>
      </c>
      <c r="E185" s="7"/>
      <c r="F185" s="7"/>
      <c r="G185" s="7" t="s">
        <v>7</v>
      </c>
      <c r="H185" s="7"/>
      <c r="I185" s="34"/>
      <c r="J185" s="34" t="s">
        <v>345</v>
      </c>
      <c r="K185" s="34"/>
    </row>
    <row r="186" spans="1:11" x14ac:dyDescent="0.25">
      <c r="A186" s="34" t="s">
        <v>317</v>
      </c>
      <c r="B186" s="35" t="s">
        <v>302</v>
      </c>
      <c r="C186" s="35" t="s">
        <v>303</v>
      </c>
      <c r="D186" s="36"/>
      <c r="E186" s="36" t="s">
        <v>7</v>
      </c>
      <c r="F186" s="36"/>
      <c r="G186" s="36"/>
      <c r="H186" s="7"/>
      <c r="I186" s="34"/>
      <c r="J186" s="34"/>
      <c r="K186" s="34"/>
    </row>
    <row r="187" spans="1:11" x14ac:dyDescent="0.25">
      <c r="A187" s="34" t="s">
        <v>317</v>
      </c>
      <c r="B187" s="35" t="s">
        <v>302</v>
      </c>
      <c r="C187" s="35" t="s">
        <v>304</v>
      </c>
      <c r="D187" s="36"/>
      <c r="E187" s="36" t="s">
        <v>7</v>
      </c>
      <c r="F187" s="36"/>
      <c r="G187" s="36"/>
      <c r="H187" s="7"/>
      <c r="I187" s="34"/>
      <c r="J187" s="34"/>
      <c r="K187" s="34"/>
    </row>
    <row r="188" spans="1:11" x14ac:dyDescent="0.25">
      <c r="A188" s="34" t="s">
        <v>317</v>
      </c>
      <c r="B188" s="35" t="s">
        <v>302</v>
      </c>
      <c r="C188" s="35" t="s">
        <v>276</v>
      </c>
      <c r="D188" s="36"/>
      <c r="E188" s="36" t="s">
        <v>7</v>
      </c>
      <c r="F188" s="36"/>
      <c r="G188" s="36"/>
      <c r="H188" s="7"/>
      <c r="I188" s="34"/>
      <c r="J188" s="34"/>
      <c r="K188" s="34"/>
    </row>
    <row r="189" spans="1:11" x14ac:dyDescent="0.25">
      <c r="A189" s="34" t="s">
        <v>313</v>
      </c>
      <c r="B189" s="8" t="s">
        <v>162</v>
      </c>
      <c r="C189" s="8" t="s">
        <v>239</v>
      </c>
      <c r="D189" s="7" t="s">
        <v>7</v>
      </c>
      <c r="E189" s="7"/>
      <c r="F189" s="7"/>
      <c r="G189" s="7" t="s">
        <v>7</v>
      </c>
      <c r="H189" s="7"/>
      <c r="I189" s="34"/>
      <c r="J189" s="34" t="s">
        <v>345</v>
      </c>
      <c r="K189" s="34"/>
    </row>
    <row r="190" spans="1:11" x14ac:dyDescent="0.25">
      <c r="A190" s="34" t="s">
        <v>313</v>
      </c>
      <c r="B190" s="8" t="s">
        <v>162</v>
      </c>
      <c r="C190" s="8" t="s">
        <v>240</v>
      </c>
      <c r="D190" s="7" t="s">
        <v>7</v>
      </c>
      <c r="E190" s="7"/>
      <c r="F190" s="7"/>
      <c r="G190" s="7" t="s">
        <v>7</v>
      </c>
      <c r="H190" s="7"/>
      <c r="I190" s="34"/>
      <c r="J190" s="34" t="s">
        <v>345</v>
      </c>
      <c r="K190" s="34"/>
    </row>
    <row r="191" spans="1:11" x14ac:dyDescent="0.25">
      <c r="A191" s="34" t="s">
        <v>313</v>
      </c>
      <c r="B191" s="8" t="s">
        <v>162</v>
      </c>
      <c r="C191" s="8" t="s">
        <v>241</v>
      </c>
      <c r="D191" s="7" t="s">
        <v>7</v>
      </c>
      <c r="E191" s="7"/>
      <c r="F191" s="7"/>
      <c r="G191" s="7" t="s">
        <v>7</v>
      </c>
      <c r="H191" s="7"/>
      <c r="I191" s="34"/>
      <c r="J191" s="34" t="s">
        <v>345</v>
      </c>
      <c r="K191" s="34"/>
    </row>
    <row r="192" spans="1:11" x14ac:dyDescent="0.25">
      <c r="A192" s="34" t="s">
        <v>313</v>
      </c>
      <c r="B192" s="8" t="s">
        <v>162</v>
      </c>
      <c r="C192" s="8" t="s">
        <v>242</v>
      </c>
      <c r="D192" s="7" t="s">
        <v>7</v>
      </c>
      <c r="E192" s="7"/>
      <c r="F192" s="7"/>
      <c r="G192" s="7" t="s">
        <v>7</v>
      </c>
      <c r="H192" s="7"/>
      <c r="I192" s="34"/>
      <c r="J192" s="34" t="s">
        <v>345</v>
      </c>
      <c r="K192" s="34"/>
    </row>
    <row r="193" spans="1:11" x14ac:dyDescent="0.25">
      <c r="A193" s="34" t="s">
        <v>313</v>
      </c>
      <c r="B193" s="8" t="s">
        <v>162</v>
      </c>
      <c r="C193" s="8" t="s">
        <v>200</v>
      </c>
      <c r="D193" s="7" t="s">
        <v>7</v>
      </c>
      <c r="E193" s="7"/>
      <c r="F193" s="7"/>
      <c r="G193" s="7" t="s">
        <v>7</v>
      </c>
      <c r="H193" s="7"/>
      <c r="I193" s="34"/>
      <c r="J193" s="34" t="s">
        <v>345</v>
      </c>
      <c r="K193" s="34"/>
    </row>
    <row r="194" spans="1:11" x14ac:dyDescent="0.25">
      <c r="A194" s="34" t="s">
        <v>313</v>
      </c>
      <c r="B194" s="8" t="s">
        <v>162</v>
      </c>
      <c r="C194" s="8" t="s">
        <v>243</v>
      </c>
      <c r="D194" s="7" t="s">
        <v>7</v>
      </c>
      <c r="E194" s="7"/>
      <c r="F194" s="7"/>
      <c r="G194" s="7" t="s">
        <v>7</v>
      </c>
      <c r="H194" s="7"/>
      <c r="I194" s="34"/>
      <c r="J194" s="34" t="s">
        <v>345</v>
      </c>
      <c r="K194" s="34"/>
    </row>
    <row r="195" spans="1:11" x14ac:dyDescent="0.25">
      <c r="A195" s="34" t="s">
        <v>313</v>
      </c>
      <c r="B195" s="8" t="s">
        <v>162</v>
      </c>
      <c r="C195" s="8" t="s">
        <v>244</v>
      </c>
      <c r="D195" s="7" t="s">
        <v>7</v>
      </c>
      <c r="E195" s="7"/>
      <c r="F195" s="7"/>
      <c r="G195" s="7" t="s">
        <v>7</v>
      </c>
      <c r="H195" s="7"/>
      <c r="I195" s="34"/>
      <c r="J195" s="34" t="s">
        <v>345</v>
      </c>
      <c r="K195" s="34"/>
    </row>
    <row r="196" spans="1:11" x14ac:dyDescent="0.25">
      <c r="A196" s="34" t="s">
        <v>313</v>
      </c>
      <c r="B196" s="8" t="s">
        <v>162</v>
      </c>
      <c r="C196" s="8" t="s">
        <v>245</v>
      </c>
      <c r="D196" s="7" t="s">
        <v>7</v>
      </c>
      <c r="E196" s="7"/>
      <c r="F196" s="7"/>
      <c r="G196" s="7" t="s">
        <v>7</v>
      </c>
      <c r="H196" s="7"/>
      <c r="I196" s="34"/>
      <c r="J196" s="34" t="s">
        <v>345</v>
      </c>
      <c r="K196" s="34"/>
    </row>
    <row r="197" spans="1:11" x14ac:dyDescent="0.25">
      <c r="A197" s="34" t="s">
        <v>313</v>
      </c>
      <c r="B197" s="8" t="s">
        <v>162</v>
      </c>
      <c r="C197" s="8" t="s">
        <v>212</v>
      </c>
      <c r="D197" s="7" t="s">
        <v>7</v>
      </c>
      <c r="E197" s="7"/>
      <c r="F197" s="7"/>
      <c r="G197" s="7" t="s">
        <v>7</v>
      </c>
      <c r="H197" s="7"/>
      <c r="I197" s="34"/>
      <c r="J197" s="34" t="s">
        <v>345</v>
      </c>
      <c r="K197" s="34"/>
    </row>
    <row r="198" spans="1:11" x14ac:dyDescent="0.25">
      <c r="A198" s="34" t="s">
        <v>313</v>
      </c>
      <c r="B198" s="8" t="s">
        <v>162</v>
      </c>
      <c r="C198" s="8" t="s">
        <v>213</v>
      </c>
      <c r="D198" s="7" t="s">
        <v>7</v>
      </c>
      <c r="E198" s="7"/>
      <c r="F198" s="7"/>
      <c r="G198" s="7" t="s">
        <v>7</v>
      </c>
      <c r="H198" s="7"/>
      <c r="I198" s="34"/>
      <c r="J198" s="34" t="s">
        <v>345</v>
      </c>
      <c r="K198" s="34"/>
    </row>
    <row r="199" spans="1:11" x14ac:dyDescent="0.25">
      <c r="A199" s="34" t="s">
        <v>316</v>
      </c>
      <c r="B199" s="9" t="s">
        <v>78</v>
      </c>
      <c r="C199" s="9" t="s">
        <v>79</v>
      </c>
      <c r="D199" s="36" t="s">
        <v>8</v>
      </c>
      <c r="E199" s="7" t="s">
        <v>7</v>
      </c>
      <c r="F199" s="7"/>
      <c r="G199" s="36" t="s">
        <v>8</v>
      </c>
      <c r="H199" s="7"/>
      <c r="I199" s="34"/>
      <c r="J199" s="34" t="s">
        <v>386</v>
      </c>
      <c r="K199" s="34"/>
    </row>
    <row r="200" spans="1:11" x14ac:dyDescent="0.25">
      <c r="A200" s="34" t="s">
        <v>316</v>
      </c>
      <c r="B200" s="9" t="s">
        <v>78</v>
      </c>
      <c r="C200" s="9" t="s">
        <v>80</v>
      </c>
      <c r="D200" s="36" t="s">
        <v>8</v>
      </c>
      <c r="E200" s="7" t="s">
        <v>7</v>
      </c>
      <c r="F200" s="7"/>
      <c r="G200" s="36" t="s">
        <v>8</v>
      </c>
      <c r="H200" s="7"/>
      <c r="I200" s="34"/>
      <c r="J200" s="34" t="s">
        <v>386</v>
      </c>
      <c r="K200" s="34"/>
    </row>
    <row r="201" spans="1:11" x14ac:dyDescent="0.25">
      <c r="A201" s="34" t="s">
        <v>316</v>
      </c>
      <c r="B201" s="9" t="s">
        <v>78</v>
      </c>
      <c r="C201" s="9" t="s">
        <v>81</v>
      </c>
      <c r="D201" s="36" t="s">
        <v>8</v>
      </c>
      <c r="E201" s="7" t="s">
        <v>7</v>
      </c>
      <c r="F201" s="7"/>
      <c r="G201" s="36" t="s">
        <v>8</v>
      </c>
      <c r="H201" s="7"/>
      <c r="I201" s="34"/>
      <c r="J201" s="34" t="s">
        <v>386</v>
      </c>
      <c r="K201" s="34"/>
    </row>
    <row r="202" spans="1:11" x14ac:dyDescent="0.25">
      <c r="A202" s="34" t="s">
        <v>316</v>
      </c>
      <c r="B202" s="9" t="s">
        <v>78</v>
      </c>
      <c r="C202" s="9" t="s">
        <v>82</v>
      </c>
      <c r="D202" s="36" t="s">
        <v>8</v>
      </c>
      <c r="E202" s="7" t="s">
        <v>7</v>
      </c>
      <c r="F202" s="7"/>
      <c r="G202" s="36" t="s">
        <v>8</v>
      </c>
      <c r="H202" s="7"/>
      <c r="I202" s="34"/>
      <c r="J202" s="34" t="s">
        <v>386</v>
      </c>
      <c r="K202" s="34"/>
    </row>
    <row r="203" spans="1:11" x14ac:dyDescent="0.25">
      <c r="A203" s="34" t="s">
        <v>316</v>
      </c>
      <c r="B203" s="9" t="s">
        <v>78</v>
      </c>
      <c r="C203" s="9" t="s">
        <v>83</v>
      </c>
      <c r="D203" s="36" t="s">
        <v>8</v>
      </c>
      <c r="E203" s="7" t="s">
        <v>7</v>
      </c>
      <c r="F203" s="7"/>
      <c r="G203" s="36" t="s">
        <v>8</v>
      </c>
      <c r="H203" s="7"/>
      <c r="I203" s="34"/>
      <c r="J203" s="34" t="s">
        <v>386</v>
      </c>
      <c r="K203" s="34"/>
    </row>
    <row r="204" spans="1:11" x14ac:dyDescent="0.25">
      <c r="A204" s="34" t="s">
        <v>316</v>
      </c>
      <c r="B204" s="9" t="s">
        <v>78</v>
      </c>
      <c r="C204" s="9" t="s">
        <v>84</v>
      </c>
      <c r="D204" s="36" t="s">
        <v>8</v>
      </c>
      <c r="E204" s="7" t="s">
        <v>7</v>
      </c>
      <c r="F204" s="7"/>
      <c r="G204" s="36" t="s">
        <v>8</v>
      </c>
      <c r="H204" s="7"/>
      <c r="I204" s="34"/>
      <c r="J204" s="34" t="s">
        <v>386</v>
      </c>
      <c r="K204" s="34"/>
    </row>
    <row r="205" spans="1:11" x14ac:dyDescent="0.25">
      <c r="A205" s="34" t="s">
        <v>316</v>
      </c>
      <c r="B205" s="9" t="s">
        <v>78</v>
      </c>
      <c r="C205" s="9" t="s">
        <v>85</v>
      </c>
      <c r="D205" s="36" t="s">
        <v>8</v>
      </c>
      <c r="E205" s="7" t="s">
        <v>7</v>
      </c>
      <c r="F205" s="7"/>
      <c r="G205" s="36" t="s">
        <v>8</v>
      </c>
      <c r="H205" s="7"/>
      <c r="I205" s="34"/>
      <c r="J205" s="34" t="s">
        <v>386</v>
      </c>
      <c r="K205" s="34"/>
    </row>
    <row r="206" spans="1:11" x14ac:dyDescent="0.25">
      <c r="A206" s="34" t="s">
        <v>316</v>
      </c>
      <c r="B206" s="9" t="s">
        <v>78</v>
      </c>
      <c r="C206" s="9" t="s">
        <v>86</v>
      </c>
      <c r="D206" s="36" t="s">
        <v>8</v>
      </c>
      <c r="E206" s="7" t="s">
        <v>7</v>
      </c>
      <c r="F206" s="7"/>
      <c r="G206" s="36" t="s">
        <v>8</v>
      </c>
      <c r="H206" s="7"/>
      <c r="I206" s="34"/>
      <c r="J206" s="34" t="s">
        <v>386</v>
      </c>
      <c r="K206" s="34"/>
    </row>
    <row r="207" spans="1:11" x14ac:dyDescent="0.25">
      <c r="A207" s="34" t="s">
        <v>316</v>
      </c>
      <c r="B207" s="9" t="s">
        <v>78</v>
      </c>
      <c r="C207" s="9" t="s">
        <v>87</v>
      </c>
      <c r="D207" s="36" t="s">
        <v>8</v>
      </c>
      <c r="E207" s="7" t="s">
        <v>7</v>
      </c>
      <c r="F207" s="7"/>
      <c r="G207" s="36" t="s">
        <v>8</v>
      </c>
      <c r="H207" s="7"/>
      <c r="I207" s="34"/>
      <c r="J207" s="34" t="s">
        <v>386</v>
      </c>
      <c r="K207" s="34"/>
    </row>
    <row r="208" spans="1:11" x14ac:dyDescent="0.25">
      <c r="A208" s="34" t="s">
        <v>316</v>
      </c>
      <c r="B208" s="9" t="s">
        <v>78</v>
      </c>
      <c r="C208" s="9" t="s">
        <v>88</v>
      </c>
      <c r="D208" s="36" t="s">
        <v>8</v>
      </c>
      <c r="E208" s="7" t="s">
        <v>7</v>
      </c>
      <c r="F208" s="7"/>
      <c r="G208" s="36" t="s">
        <v>8</v>
      </c>
      <c r="H208" s="7"/>
      <c r="I208" s="34"/>
      <c r="J208" s="34" t="s">
        <v>386</v>
      </c>
      <c r="K208" s="34"/>
    </row>
    <row r="209" spans="1:11" x14ac:dyDescent="0.25">
      <c r="A209" s="34" t="s">
        <v>316</v>
      </c>
      <c r="B209" s="9" t="s">
        <v>78</v>
      </c>
      <c r="C209" s="9" t="s">
        <v>89</v>
      </c>
      <c r="D209" s="36" t="s">
        <v>8</v>
      </c>
      <c r="E209" s="7" t="s">
        <v>7</v>
      </c>
      <c r="F209" s="7"/>
      <c r="G209" s="36" t="s">
        <v>8</v>
      </c>
      <c r="H209" s="7"/>
      <c r="I209" s="34"/>
      <c r="J209" s="34" t="s">
        <v>386</v>
      </c>
      <c r="K209" s="34"/>
    </row>
    <row r="210" spans="1:11" x14ac:dyDescent="0.25">
      <c r="A210" s="34" t="s">
        <v>316</v>
      </c>
      <c r="B210" s="9" t="s">
        <v>78</v>
      </c>
      <c r="C210" s="9" t="s">
        <v>90</v>
      </c>
      <c r="D210" s="36" t="s">
        <v>8</v>
      </c>
      <c r="E210" s="7" t="s">
        <v>7</v>
      </c>
      <c r="F210" s="7"/>
      <c r="G210" s="36" t="s">
        <v>8</v>
      </c>
      <c r="H210" s="7"/>
      <c r="I210" s="34"/>
      <c r="J210" s="34" t="s">
        <v>386</v>
      </c>
      <c r="K210" s="34"/>
    </row>
    <row r="211" spans="1:11" x14ac:dyDescent="0.25">
      <c r="A211" s="34" t="s">
        <v>316</v>
      </c>
      <c r="B211" s="9" t="s">
        <v>78</v>
      </c>
      <c r="C211" s="9" t="s">
        <v>91</v>
      </c>
      <c r="D211" s="36" t="s">
        <v>8</v>
      </c>
      <c r="E211" s="7" t="s">
        <v>7</v>
      </c>
      <c r="F211" s="7"/>
      <c r="G211" s="36" t="s">
        <v>8</v>
      </c>
      <c r="H211" s="7"/>
      <c r="I211" s="34"/>
      <c r="J211" s="34" t="s">
        <v>386</v>
      </c>
      <c r="K211" s="34"/>
    </row>
    <row r="212" spans="1:11" x14ac:dyDescent="0.25">
      <c r="A212" s="34" t="s">
        <v>316</v>
      </c>
      <c r="B212" s="9" t="s">
        <v>78</v>
      </c>
      <c r="C212" s="9" t="s">
        <v>92</v>
      </c>
      <c r="D212" s="36" t="s">
        <v>8</v>
      </c>
      <c r="E212" s="7" t="s">
        <v>7</v>
      </c>
      <c r="F212" s="7"/>
      <c r="G212" s="36" t="s">
        <v>8</v>
      </c>
      <c r="H212" s="7"/>
      <c r="I212" s="34"/>
      <c r="J212" s="34" t="s">
        <v>386</v>
      </c>
      <c r="K212" s="34"/>
    </row>
    <row r="213" spans="1:11" x14ac:dyDescent="0.25">
      <c r="A213" s="34" t="s">
        <v>316</v>
      </c>
      <c r="B213" s="9" t="s">
        <v>78</v>
      </c>
      <c r="C213" s="9" t="s">
        <v>93</v>
      </c>
      <c r="D213" s="36" t="s">
        <v>8</v>
      </c>
      <c r="E213" s="7" t="s">
        <v>7</v>
      </c>
      <c r="F213" s="7"/>
      <c r="G213" s="36" t="s">
        <v>8</v>
      </c>
      <c r="H213" s="7"/>
      <c r="I213" s="34"/>
      <c r="J213" s="34" t="s">
        <v>386</v>
      </c>
      <c r="K213" s="34"/>
    </row>
    <row r="214" spans="1:11" x14ac:dyDescent="0.25">
      <c r="A214" s="34" t="s">
        <v>316</v>
      </c>
      <c r="B214" s="9" t="s">
        <v>78</v>
      </c>
      <c r="C214" s="9" t="s">
        <v>94</v>
      </c>
      <c r="D214" s="36" t="s">
        <v>8</v>
      </c>
      <c r="E214" s="7" t="s">
        <v>7</v>
      </c>
      <c r="F214" s="7"/>
      <c r="G214" s="36" t="s">
        <v>8</v>
      </c>
      <c r="H214" s="7"/>
      <c r="I214" s="34"/>
      <c r="J214" s="34" t="s">
        <v>386</v>
      </c>
      <c r="K214" s="34"/>
    </row>
    <row r="215" spans="1:11" x14ac:dyDescent="0.25">
      <c r="A215" s="34" t="s">
        <v>316</v>
      </c>
      <c r="B215" s="9" t="s">
        <v>78</v>
      </c>
      <c r="C215" s="9" t="s">
        <v>82</v>
      </c>
      <c r="D215" s="36" t="s">
        <v>8</v>
      </c>
      <c r="E215" s="7" t="s">
        <v>7</v>
      </c>
      <c r="F215" s="7"/>
      <c r="G215" s="36" t="s">
        <v>8</v>
      </c>
      <c r="H215" s="7"/>
      <c r="I215" s="34"/>
      <c r="J215" s="34" t="s">
        <v>386</v>
      </c>
      <c r="K215" s="34"/>
    </row>
    <row r="216" spans="1:11" x14ac:dyDescent="0.25">
      <c r="A216" s="34" t="s">
        <v>316</v>
      </c>
      <c r="B216" s="9" t="s">
        <v>78</v>
      </c>
      <c r="C216" s="9" t="s">
        <v>95</v>
      </c>
      <c r="D216" s="36" t="s">
        <v>8</v>
      </c>
      <c r="E216" s="7" t="s">
        <v>7</v>
      </c>
      <c r="F216" s="7"/>
      <c r="G216" s="36" t="s">
        <v>8</v>
      </c>
      <c r="H216" s="7"/>
      <c r="I216" s="34"/>
      <c r="J216" s="34" t="s">
        <v>386</v>
      </c>
      <c r="K216" s="34"/>
    </row>
    <row r="217" spans="1:11" x14ac:dyDescent="0.25">
      <c r="A217" s="34" t="s">
        <v>316</v>
      </c>
      <c r="B217" s="9" t="s">
        <v>78</v>
      </c>
      <c r="C217" s="9" t="s">
        <v>96</v>
      </c>
      <c r="D217" s="36" t="s">
        <v>8</v>
      </c>
      <c r="E217" s="7" t="s">
        <v>7</v>
      </c>
      <c r="F217" s="7"/>
      <c r="G217" s="36" t="s">
        <v>8</v>
      </c>
      <c r="H217" s="7"/>
      <c r="I217" s="34"/>
      <c r="J217" s="34" t="s">
        <v>386</v>
      </c>
      <c r="K217" s="34"/>
    </row>
    <row r="218" spans="1:11" x14ac:dyDescent="0.25">
      <c r="A218" s="34" t="s">
        <v>316</v>
      </c>
      <c r="B218" s="9" t="s">
        <v>78</v>
      </c>
      <c r="C218" s="9" t="s">
        <v>97</v>
      </c>
      <c r="D218" s="36" t="s">
        <v>8</v>
      </c>
      <c r="E218" s="7" t="s">
        <v>7</v>
      </c>
      <c r="F218" s="7"/>
      <c r="G218" s="36" t="s">
        <v>8</v>
      </c>
      <c r="H218" s="7"/>
      <c r="I218" s="34"/>
      <c r="J218" s="34" t="s">
        <v>386</v>
      </c>
      <c r="K218" s="34"/>
    </row>
    <row r="219" spans="1:11" x14ac:dyDescent="0.25">
      <c r="A219" s="34" t="s">
        <v>316</v>
      </c>
      <c r="B219" s="9" t="s">
        <v>78</v>
      </c>
      <c r="C219" s="9" t="s">
        <v>98</v>
      </c>
      <c r="D219" s="36" t="s">
        <v>8</v>
      </c>
      <c r="E219" s="7" t="s">
        <v>7</v>
      </c>
      <c r="F219" s="7"/>
      <c r="G219" s="36" t="s">
        <v>8</v>
      </c>
      <c r="H219" s="7"/>
      <c r="I219" s="34"/>
      <c r="J219" s="34" t="s">
        <v>386</v>
      </c>
      <c r="K219" s="34" t="s">
        <v>387</v>
      </c>
    </row>
    <row r="220" spans="1:11" x14ac:dyDescent="0.25">
      <c r="A220" s="34" t="s">
        <v>316</v>
      </c>
      <c r="B220" s="9" t="s">
        <v>78</v>
      </c>
      <c r="C220" s="9" t="s">
        <v>99</v>
      </c>
      <c r="D220" s="36" t="s">
        <v>8</v>
      </c>
      <c r="E220" s="7" t="s">
        <v>7</v>
      </c>
      <c r="F220" s="7"/>
      <c r="G220" s="36" t="s">
        <v>8</v>
      </c>
      <c r="H220" s="7"/>
      <c r="I220" s="34"/>
      <c r="J220" s="34" t="s">
        <v>386</v>
      </c>
      <c r="K220" s="34"/>
    </row>
    <row r="221" spans="1:11" x14ac:dyDescent="0.25">
      <c r="A221" s="34" t="s">
        <v>316</v>
      </c>
      <c r="B221" s="9" t="s">
        <v>78</v>
      </c>
      <c r="C221" s="9" t="s">
        <v>150</v>
      </c>
      <c r="D221" s="36" t="s">
        <v>8</v>
      </c>
      <c r="E221" s="7" t="s">
        <v>7</v>
      </c>
      <c r="F221" s="7"/>
      <c r="G221" s="36" t="s">
        <v>8</v>
      </c>
      <c r="H221" s="7"/>
      <c r="I221" s="34"/>
      <c r="J221" s="34" t="s">
        <v>386</v>
      </c>
      <c r="K221" s="34"/>
    </row>
    <row r="222" spans="1:11" x14ac:dyDescent="0.25">
      <c r="A222" s="34" t="s">
        <v>316</v>
      </c>
      <c r="B222" s="9" t="s">
        <v>78</v>
      </c>
      <c r="C222" s="9" t="s">
        <v>151</v>
      </c>
      <c r="D222" s="36" t="s">
        <v>8</v>
      </c>
      <c r="E222" s="7" t="s">
        <v>7</v>
      </c>
      <c r="F222" s="7"/>
      <c r="G222" s="36" t="s">
        <v>8</v>
      </c>
      <c r="H222" s="7"/>
      <c r="I222" s="34"/>
      <c r="J222" s="34" t="s">
        <v>386</v>
      </c>
      <c r="K222" s="34"/>
    </row>
    <row r="223" spans="1:11" x14ac:dyDescent="0.25">
      <c r="A223" s="34" t="s">
        <v>316</v>
      </c>
      <c r="B223" s="9" t="s">
        <v>78</v>
      </c>
      <c r="C223" s="9" t="s">
        <v>152</v>
      </c>
      <c r="D223" s="36" t="s">
        <v>8</v>
      </c>
      <c r="E223" s="7" t="s">
        <v>7</v>
      </c>
      <c r="F223" s="7"/>
      <c r="G223" s="36" t="s">
        <v>8</v>
      </c>
      <c r="H223" s="7"/>
      <c r="I223" s="34"/>
      <c r="J223" s="34" t="s">
        <v>386</v>
      </c>
      <c r="K223" s="34"/>
    </row>
    <row r="224" spans="1:11" x14ac:dyDescent="0.25">
      <c r="A224" s="34" t="s">
        <v>316</v>
      </c>
      <c r="B224" s="9" t="s">
        <v>78</v>
      </c>
      <c r="C224" s="9" t="s">
        <v>138</v>
      </c>
      <c r="D224" s="36" t="s">
        <v>8</v>
      </c>
      <c r="E224" s="7" t="s">
        <v>7</v>
      </c>
      <c r="F224" s="7"/>
      <c r="G224" s="36" t="s">
        <v>8</v>
      </c>
      <c r="H224" s="7"/>
      <c r="I224" s="34"/>
      <c r="J224" s="34" t="s">
        <v>386</v>
      </c>
      <c r="K224" s="34"/>
    </row>
    <row r="225" spans="1:11" x14ac:dyDescent="0.25">
      <c r="A225" s="34" t="s">
        <v>316</v>
      </c>
      <c r="B225" s="9" t="s">
        <v>78</v>
      </c>
      <c r="C225" s="9" t="s">
        <v>153</v>
      </c>
      <c r="D225" s="36" t="s">
        <v>8</v>
      </c>
      <c r="E225" s="7" t="s">
        <v>7</v>
      </c>
      <c r="F225" s="7"/>
      <c r="G225" s="36" t="s">
        <v>8</v>
      </c>
      <c r="H225" s="7"/>
      <c r="I225" s="34"/>
      <c r="J225" s="34" t="s">
        <v>386</v>
      </c>
      <c r="K225" s="34"/>
    </row>
    <row r="226" spans="1:11" x14ac:dyDescent="0.25">
      <c r="A226" s="34" t="s">
        <v>316</v>
      </c>
      <c r="B226" s="9" t="s">
        <v>78</v>
      </c>
      <c r="C226" s="9" t="s">
        <v>137</v>
      </c>
      <c r="D226" s="36" t="s">
        <v>8</v>
      </c>
      <c r="E226" s="7" t="s">
        <v>7</v>
      </c>
      <c r="F226" s="7"/>
      <c r="G226" s="36" t="s">
        <v>8</v>
      </c>
      <c r="H226" s="7"/>
      <c r="I226" s="34"/>
      <c r="J226" s="34" t="s">
        <v>386</v>
      </c>
      <c r="K226" s="34" t="s">
        <v>387</v>
      </c>
    </row>
    <row r="227" spans="1:11" x14ac:dyDescent="0.25">
      <c r="A227" s="34" t="s">
        <v>316</v>
      </c>
      <c r="B227" s="9" t="s">
        <v>78</v>
      </c>
      <c r="C227" s="9" t="s">
        <v>118</v>
      </c>
      <c r="D227" s="36" t="s">
        <v>8</v>
      </c>
      <c r="E227" s="7" t="s">
        <v>7</v>
      </c>
      <c r="F227" s="7"/>
      <c r="G227" s="36" t="s">
        <v>8</v>
      </c>
      <c r="H227" s="7"/>
      <c r="I227" s="34"/>
      <c r="J227" s="34" t="s">
        <v>386</v>
      </c>
      <c r="K227" s="34"/>
    </row>
    <row r="228" spans="1:11" x14ac:dyDescent="0.25">
      <c r="A228" s="34" t="s">
        <v>316</v>
      </c>
      <c r="B228" s="9" t="s">
        <v>78</v>
      </c>
      <c r="C228" s="9" t="s">
        <v>154</v>
      </c>
      <c r="D228" s="36" t="s">
        <v>8</v>
      </c>
      <c r="E228" s="7" t="s">
        <v>7</v>
      </c>
      <c r="F228" s="7"/>
      <c r="G228" s="36" t="s">
        <v>8</v>
      </c>
      <c r="H228" s="7"/>
      <c r="I228" s="34"/>
      <c r="J228" s="34" t="s">
        <v>386</v>
      </c>
      <c r="K228" s="34"/>
    </row>
    <row r="229" spans="1:11" x14ac:dyDescent="0.25">
      <c r="A229" s="34" t="s">
        <v>316</v>
      </c>
      <c r="B229" s="9" t="s">
        <v>78</v>
      </c>
      <c r="C229" s="9" t="s">
        <v>117</v>
      </c>
      <c r="D229" s="36" t="s">
        <v>8</v>
      </c>
      <c r="E229" s="7" t="s">
        <v>7</v>
      </c>
      <c r="F229" s="7"/>
      <c r="G229" s="36" t="s">
        <v>8</v>
      </c>
      <c r="H229" s="7"/>
      <c r="I229" s="34"/>
      <c r="J229" s="34" t="s">
        <v>386</v>
      </c>
      <c r="K229" s="34"/>
    </row>
    <row r="230" spans="1:11" x14ac:dyDescent="0.25">
      <c r="A230" s="34" t="s">
        <v>316</v>
      </c>
      <c r="B230" s="9" t="s">
        <v>78</v>
      </c>
      <c r="C230" s="9" t="s">
        <v>155</v>
      </c>
      <c r="D230" s="36" t="s">
        <v>8</v>
      </c>
      <c r="E230" s="7" t="s">
        <v>7</v>
      </c>
      <c r="F230" s="7"/>
      <c r="G230" s="36" t="s">
        <v>8</v>
      </c>
      <c r="H230" s="7"/>
      <c r="I230" s="34"/>
      <c r="J230" s="34" t="s">
        <v>386</v>
      </c>
      <c r="K230" s="34"/>
    </row>
    <row r="231" spans="1:11" x14ac:dyDescent="0.25">
      <c r="A231" s="34" t="s">
        <v>316</v>
      </c>
      <c r="B231" s="9" t="s">
        <v>78</v>
      </c>
      <c r="C231" s="9" t="s">
        <v>156</v>
      </c>
      <c r="D231" s="36" t="s">
        <v>8</v>
      </c>
      <c r="E231" s="7" t="s">
        <v>7</v>
      </c>
      <c r="F231" s="7"/>
      <c r="G231" s="36" t="s">
        <v>8</v>
      </c>
      <c r="H231" s="7"/>
      <c r="I231" s="34"/>
      <c r="J231" s="34" t="s">
        <v>386</v>
      </c>
      <c r="K231" s="49" t="s">
        <v>387</v>
      </c>
    </row>
    <row r="232" spans="1:11" x14ac:dyDescent="0.25">
      <c r="A232" s="34" t="s">
        <v>317</v>
      </c>
      <c r="B232" s="42" t="s">
        <v>5</v>
      </c>
      <c r="C232" s="6" t="s">
        <v>6</v>
      </c>
      <c r="D232" s="7" t="s">
        <v>7</v>
      </c>
      <c r="E232" s="7"/>
      <c r="F232" s="7"/>
      <c r="G232" s="7"/>
      <c r="H232" s="7"/>
      <c r="I232" s="34"/>
      <c r="J232" s="34"/>
      <c r="K232" s="34"/>
    </row>
    <row r="233" spans="1:11" x14ac:dyDescent="0.25">
      <c r="A233" s="34" t="s">
        <v>317</v>
      </c>
      <c r="B233" s="42" t="s">
        <v>5</v>
      </c>
      <c r="C233" s="6" t="s">
        <v>9</v>
      </c>
      <c r="D233" s="7" t="s">
        <v>7</v>
      </c>
      <c r="E233" s="7"/>
      <c r="F233" s="7"/>
      <c r="G233" s="7"/>
      <c r="H233" s="7"/>
      <c r="I233" s="34"/>
      <c r="J233" s="34"/>
      <c r="K233" s="34"/>
    </row>
    <row r="234" spans="1:11" x14ac:dyDescent="0.25">
      <c r="A234" s="34" t="s">
        <v>317</v>
      </c>
      <c r="B234" s="42" t="s">
        <v>5</v>
      </c>
      <c r="C234" s="38" t="s">
        <v>10</v>
      </c>
      <c r="D234" s="7" t="s">
        <v>7</v>
      </c>
      <c r="E234" s="7"/>
      <c r="F234" s="7"/>
      <c r="G234" s="7"/>
      <c r="H234" s="7"/>
      <c r="I234" s="34"/>
      <c r="J234" s="34"/>
      <c r="K234" s="34"/>
    </row>
    <row r="235" spans="1:11" x14ac:dyDescent="0.25">
      <c r="A235" s="34" t="s">
        <v>317</v>
      </c>
      <c r="B235" s="42" t="s">
        <v>5</v>
      </c>
      <c r="C235" s="38" t="s">
        <v>11</v>
      </c>
      <c r="D235" s="7" t="s">
        <v>7</v>
      </c>
      <c r="E235" s="7"/>
      <c r="F235" s="7"/>
      <c r="G235" s="7"/>
      <c r="H235" s="7"/>
      <c r="I235" s="34"/>
      <c r="J235" s="34"/>
      <c r="K235" s="34"/>
    </row>
    <row r="236" spans="1:11" x14ac:dyDescent="0.25">
      <c r="A236" s="34" t="s">
        <v>317</v>
      </c>
      <c r="B236" s="42" t="s">
        <v>5</v>
      </c>
      <c r="C236" s="38" t="s">
        <v>12</v>
      </c>
      <c r="D236" s="7" t="s">
        <v>7</v>
      </c>
      <c r="E236" s="7"/>
      <c r="F236" s="7"/>
      <c r="G236" s="7"/>
      <c r="H236" s="7"/>
      <c r="I236" s="34"/>
      <c r="J236" s="34"/>
      <c r="K236" s="34"/>
    </row>
    <row r="237" spans="1:11" x14ac:dyDescent="0.25">
      <c r="A237" s="34" t="s">
        <v>317</v>
      </c>
      <c r="B237" s="42" t="s">
        <v>5</v>
      </c>
      <c r="C237" s="8" t="s">
        <v>13</v>
      </c>
      <c r="D237" s="7" t="s">
        <v>7</v>
      </c>
      <c r="E237" s="7"/>
      <c r="F237" s="7"/>
      <c r="G237" s="7"/>
      <c r="H237" s="7"/>
      <c r="I237" s="34"/>
      <c r="J237" s="34"/>
      <c r="K237" s="34"/>
    </row>
    <row r="238" spans="1:11" x14ac:dyDescent="0.25">
      <c r="A238" s="34" t="s">
        <v>317</v>
      </c>
      <c r="B238" s="42" t="s">
        <v>5</v>
      </c>
      <c r="C238" s="38" t="s">
        <v>14</v>
      </c>
      <c r="D238" s="7" t="s">
        <v>7</v>
      </c>
      <c r="E238" s="7" t="s">
        <v>7</v>
      </c>
      <c r="F238" s="7"/>
      <c r="G238" s="7"/>
      <c r="H238" s="7" t="s">
        <v>7</v>
      </c>
      <c r="I238" s="34"/>
      <c r="J238" s="34"/>
      <c r="K238" s="34"/>
    </row>
    <row r="239" spans="1:11" x14ac:dyDescent="0.25">
      <c r="A239" s="34" t="s">
        <v>317</v>
      </c>
      <c r="B239" s="42" t="s">
        <v>5</v>
      </c>
      <c r="C239" s="8" t="s">
        <v>15</v>
      </c>
      <c r="D239" s="7" t="s">
        <v>7</v>
      </c>
      <c r="E239" s="7"/>
      <c r="F239" s="7"/>
      <c r="G239" s="7" t="s">
        <v>7</v>
      </c>
      <c r="H239" s="7"/>
      <c r="I239" s="34"/>
      <c r="J239" s="34"/>
      <c r="K239" s="34"/>
    </row>
    <row r="240" spans="1:11" x14ac:dyDescent="0.25">
      <c r="A240" s="34" t="s">
        <v>317</v>
      </c>
      <c r="B240" s="42" t="s">
        <v>5</v>
      </c>
      <c r="C240" s="8" t="s">
        <v>16</v>
      </c>
      <c r="D240" s="7" t="s">
        <v>7</v>
      </c>
      <c r="E240" s="7"/>
      <c r="F240" s="7"/>
      <c r="G240" s="7" t="s">
        <v>7</v>
      </c>
      <c r="H240" s="7"/>
      <c r="I240" s="34"/>
      <c r="J240" s="34"/>
      <c r="K240" s="34"/>
    </row>
    <row r="241" spans="1:11" x14ac:dyDescent="0.25">
      <c r="A241" s="34" t="s">
        <v>317</v>
      </c>
      <c r="B241" s="42" t="s">
        <v>5</v>
      </c>
      <c r="C241" s="6" t="s">
        <v>17</v>
      </c>
      <c r="D241" s="7" t="s">
        <v>7</v>
      </c>
      <c r="E241" s="7"/>
      <c r="F241" s="7"/>
      <c r="G241" s="7" t="s">
        <v>7</v>
      </c>
      <c r="H241" s="7"/>
      <c r="I241" s="34"/>
      <c r="J241" s="34"/>
      <c r="K241" s="34"/>
    </row>
    <row r="242" spans="1:11" x14ac:dyDescent="0.25">
      <c r="A242" s="34" t="s">
        <v>317</v>
      </c>
      <c r="B242" s="42" t="s">
        <v>5</v>
      </c>
      <c r="C242" s="6" t="s">
        <v>418</v>
      </c>
      <c r="D242" s="7" t="s">
        <v>7</v>
      </c>
      <c r="E242" s="7"/>
      <c r="F242" s="7"/>
      <c r="G242" s="7"/>
      <c r="H242" s="7"/>
      <c r="I242" s="34"/>
      <c r="J242" s="34"/>
      <c r="K242" s="34"/>
    </row>
    <row r="243" spans="1:11" x14ac:dyDescent="0.25">
      <c r="A243" s="34" t="s">
        <v>317</v>
      </c>
      <c r="B243" s="42" t="s">
        <v>5</v>
      </c>
      <c r="C243" s="6" t="s">
        <v>417</v>
      </c>
      <c r="D243" s="7" t="s">
        <v>7</v>
      </c>
      <c r="E243" s="7"/>
      <c r="F243" s="7"/>
      <c r="G243" s="7" t="s">
        <v>7</v>
      </c>
      <c r="H243" s="7"/>
      <c r="I243" s="34"/>
      <c r="J243" s="34"/>
      <c r="K243" s="34"/>
    </row>
    <row r="244" spans="1:11" x14ac:dyDescent="0.25">
      <c r="A244" s="34" t="s">
        <v>317</v>
      </c>
      <c r="B244" s="42" t="s">
        <v>5</v>
      </c>
      <c r="C244" s="6" t="s">
        <v>18</v>
      </c>
      <c r="D244" s="7" t="s">
        <v>7</v>
      </c>
      <c r="E244" s="7"/>
      <c r="F244" s="7"/>
      <c r="G244" s="7"/>
      <c r="H244" s="7"/>
      <c r="I244" s="34"/>
      <c r="J244" s="34"/>
      <c r="K244" s="34"/>
    </row>
    <row r="245" spans="1:11" x14ac:dyDescent="0.25">
      <c r="A245" s="34" t="s">
        <v>317</v>
      </c>
      <c r="B245" s="42" t="s">
        <v>5</v>
      </c>
      <c r="C245" s="6" t="s">
        <v>19</v>
      </c>
      <c r="D245" s="7" t="s">
        <v>7</v>
      </c>
      <c r="E245" s="7" t="s">
        <v>7</v>
      </c>
      <c r="F245" s="7"/>
      <c r="G245" s="7"/>
      <c r="H245" s="7" t="s">
        <v>7</v>
      </c>
      <c r="I245" s="34"/>
      <c r="J245" s="34"/>
      <c r="K245" s="34"/>
    </row>
    <row r="246" spans="1:11" x14ac:dyDescent="0.25">
      <c r="A246" s="34" t="s">
        <v>317</v>
      </c>
      <c r="B246" s="42" t="s">
        <v>5</v>
      </c>
      <c r="C246" s="38" t="s">
        <v>402</v>
      </c>
      <c r="D246" s="7" t="s">
        <v>7</v>
      </c>
      <c r="E246" s="7"/>
      <c r="F246" s="7"/>
      <c r="G246" s="7" t="s">
        <v>7</v>
      </c>
      <c r="H246" s="7"/>
      <c r="I246" s="34"/>
      <c r="J246" s="34"/>
      <c r="K246" s="34"/>
    </row>
    <row r="247" spans="1:11" x14ac:dyDescent="0.25">
      <c r="A247" s="34" t="s">
        <v>317</v>
      </c>
      <c r="B247" s="42" t="s">
        <v>5</v>
      </c>
      <c r="C247" s="8" t="s">
        <v>401</v>
      </c>
      <c r="D247" s="7" t="s">
        <v>7</v>
      </c>
      <c r="E247" s="7"/>
      <c r="F247" s="7"/>
      <c r="G247" s="7" t="s">
        <v>7</v>
      </c>
      <c r="H247" s="7"/>
      <c r="I247" s="34"/>
      <c r="J247" s="34"/>
      <c r="K247" s="34"/>
    </row>
    <row r="248" spans="1:11" x14ac:dyDescent="0.25">
      <c r="A248" s="34" t="s">
        <v>317</v>
      </c>
      <c r="B248" s="42" t="s">
        <v>5</v>
      </c>
      <c r="C248" s="38" t="s">
        <v>21</v>
      </c>
      <c r="D248" s="7" t="s">
        <v>7</v>
      </c>
      <c r="E248" s="7"/>
      <c r="F248" s="7"/>
      <c r="G248" s="7" t="s">
        <v>7</v>
      </c>
      <c r="H248" s="7"/>
      <c r="I248" s="34"/>
      <c r="J248" s="34"/>
      <c r="K248" s="34"/>
    </row>
    <row r="249" spans="1:11" x14ac:dyDescent="0.25">
      <c r="A249" s="34" t="s">
        <v>317</v>
      </c>
      <c r="B249" s="42" t="s">
        <v>5</v>
      </c>
      <c r="C249" s="8" t="s">
        <v>23</v>
      </c>
      <c r="D249" s="7" t="s">
        <v>7</v>
      </c>
      <c r="E249" s="7"/>
      <c r="F249" s="7"/>
      <c r="G249" s="7" t="s">
        <v>7</v>
      </c>
      <c r="H249" s="7"/>
      <c r="I249" s="34"/>
      <c r="J249" s="34"/>
      <c r="K249" s="34"/>
    </row>
    <row r="250" spans="1:11" x14ac:dyDescent="0.25">
      <c r="A250" s="34" t="s">
        <v>317</v>
      </c>
      <c r="B250" s="42" t="s">
        <v>5</v>
      </c>
      <c r="C250" s="8" t="s">
        <v>24</v>
      </c>
      <c r="D250" s="7" t="s">
        <v>7</v>
      </c>
      <c r="E250" s="7"/>
      <c r="F250" s="7"/>
      <c r="G250" s="7" t="s">
        <v>7</v>
      </c>
      <c r="H250" s="7"/>
      <c r="I250" s="34"/>
      <c r="J250" s="34"/>
      <c r="K250" s="34"/>
    </row>
    <row r="251" spans="1:11" x14ac:dyDescent="0.25">
      <c r="A251" s="34" t="s">
        <v>317</v>
      </c>
      <c r="B251" s="42" t="s">
        <v>5</v>
      </c>
      <c r="C251" s="38" t="s">
        <v>22</v>
      </c>
      <c r="D251" s="7" t="s">
        <v>7</v>
      </c>
      <c r="E251" s="7"/>
      <c r="F251" s="7"/>
      <c r="G251" s="7" t="s">
        <v>7</v>
      </c>
      <c r="H251" s="7"/>
      <c r="I251" s="34"/>
      <c r="J251" s="34"/>
      <c r="K251" s="34"/>
    </row>
    <row r="252" spans="1:11" x14ac:dyDescent="0.25">
      <c r="A252" s="34" t="s">
        <v>317</v>
      </c>
      <c r="B252" s="42" t="s">
        <v>5</v>
      </c>
      <c r="C252" s="38" t="s">
        <v>403</v>
      </c>
      <c r="D252" s="7" t="s">
        <v>7</v>
      </c>
      <c r="E252" s="7"/>
      <c r="F252" s="7"/>
      <c r="G252" s="7" t="s">
        <v>7</v>
      </c>
      <c r="H252" s="7"/>
      <c r="I252" s="34"/>
      <c r="J252" s="34"/>
      <c r="K252" s="34"/>
    </row>
    <row r="253" spans="1:11" x14ac:dyDescent="0.25">
      <c r="A253" s="34" t="s">
        <v>317</v>
      </c>
      <c r="B253" s="42" t="s">
        <v>5</v>
      </c>
      <c r="C253" s="8" t="s">
        <v>404</v>
      </c>
      <c r="D253" s="7" t="s">
        <v>7</v>
      </c>
      <c r="E253" s="7"/>
      <c r="F253" s="7"/>
      <c r="G253" s="7" t="s">
        <v>7</v>
      </c>
      <c r="H253" s="7"/>
      <c r="I253" s="34"/>
      <c r="J253" s="34"/>
      <c r="K253" s="34"/>
    </row>
    <row r="254" spans="1:11" x14ac:dyDescent="0.25">
      <c r="A254" s="34" t="s">
        <v>317</v>
      </c>
      <c r="B254" s="42" t="s">
        <v>5</v>
      </c>
      <c r="C254" s="38" t="s">
        <v>405</v>
      </c>
      <c r="D254" s="7" t="s">
        <v>7</v>
      </c>
      <c r="E254" s="7"/>
      <c r="F254" s="7"/>
      <c r="G254" s="7" t="s">
        <v>7</v>
      </c>
      <c r="H254" s="7"/>
      <c r="I254" s="34"/>
      <c r="J254" s="34"/>
      <c r="K254" s="34"/>
    </row>
    <row r="255" spans="1:11" x14ac:dyDescent="0.25">
      <c r="A255" s="34" t="s">
        <v>317</v>
      </c>
      <c r="B255" s="42" t="s">
        <v>5</v>
      </c>
      <c r="C255" s="8" t="s">
        <v>406</v>
      </c>
      <c r="D255" s="7" t="s">
        <v>7</v>
      </c>
      <c r="E255" s="7"/>
      <c r="F255" s="7"/>
      <c r="G255" s="7" t="s">
        <v>7</v>
      </c>
      <c r="H255" s="7"/>
      <c r="I255" s="34"/>
      <c r="J255" s="34"/>
      <c r="K255" s="34"/>
    </row>
    <row r="256" spans="1:11" x14ac:dyDescent="0.25">
      <c r="A256" s="34" t="s">
        <v>317</v>
      </c>
      <c r="B256" s="42" t="s">
        <v>5</v>
      </c>
      <c r="C256" s="8" t="s">
        <v>407</v>
      </c>
      <c r="D256" s="7" t="s">
        <v>7</v>
      </c>
      <c r="E256" s="7"/>
      <c r="F256" s="7"/>
      <c r="G256" s="7" t="s">
        <v>7</v>
      </c>
      <c r="H256" s="7"/>
      <c r="I256" s="34"/>
      <c r="J256" s="34"/>
      <c r="K256" s="34"/>
    </row>
    <row r="257" spans="1:11" x14ac:dyDescent="0.25">
      <c r="A257" s="34" t="s">
        <v>317</v>
      </c>
      <c r="B257" s="42" t="s">
        <v>5</v>
      </c>
      <c r="C257" s="38" t="s">
        <v>408</v>
      </c>
      <c r="D257" s="7" t="s">
        <v>7</v>
      </c>
      <c r="E257" s="7"/>
      <c r="F257" s="7"/>
      <c r="G257" s="7" t="s">
        <v>7</v>
      </c>
      <c r="H257" s="7"/>
      <c r="I257" s="34"/>
      <c r="J257" s="34"/>
      <c r="K257" s="34"/>
    </row>
    <row r="258" spans="1:11" x14ac:dyDescent="0.25">
      <c r="A258" s="34" t="s">
        <v>317</v>
      </c>
      <c r="B258" s="42" t="s">
        <v>5</v>
      </c>
      <c r="C258" s="38" t="s">
        <v>409</v>
      </c>
      <c r="D258" s="7" t="s">
        <v>7</v>
      </c>
      <c r="E258" s="7"/>
      <c r="F258" s="7"/>
      <c r="G258" s="7" t="s">
        <v>7</v>
      </c>
      <c r="H258" s="7"/>
      <c r="I258" s="34"/>
      <c r="J258" s="34"/>
      <c r="K258" s="34"/>
    </row>
    <row r="259" spans="1:11" x14ac:dyDescent="0.25">
      <c r="A259" s="34" t="s">
        <v>317</v>
      </c>
      <c r="B259" s="42" t="s">
        <v>5</v>
      </c>
      <c r="C259" s="8" t="s">
        <v>410</v>
      </c>
      <c r="D259" s="7" t="s">
        <v>7</v>
      </c>
      <c r="E259" s="7"/>
      <c r="F259" s="7"/>
      <c r="G259" s="7" t="s">
        <v>7</v>
      </c>
      <c r="H259" s="7"/>
      <c r="I259" s="34"/>
      <c r="J259" s="34"/>
      <c r="K259" s="34"/>
    </row>
    <row r="260" spans="1:11" x14ac:dyDescent="0.25">
      <c r="A260" s="34" t="s">
        <v>317</v>
      </c>
      <c r="B260" s="42" t="s">
        <v>5</v>
      </c>
      <c r="C260" s="38" t="s">
        <v>411</v>
      </c>
      <c r="D260" s="7" t="s">
        <v>7</v>
      </c>
      <c r="E260" s="7"/>
      <c r="F260" s="7"/>
      <c r="G260" s="7" t="s">
        <v>7</v>
      </c>
      <c r="H260" s="7"/>
      <c r="I260" s="34"/>
      <c r="J260" s="34"/>
      <c r="K260" s="34"/>
    </row>
    <row r="261" spans="1:11" x14ac:dyDescent="0.25">
      <c r="A261" s="34" t="s">
        <v>317</v>
      </c>
      <c r="B261" s="42" t="s">
        <v>5</v>
      </c>
      <c r="C261" s="8" t="s">
        <v>412</v>
      </c>
      <c r="D261" s="7" t="s">
        <v>7</v>
      </c>
      <c r="E261" s="7"/>
      <c r="F261" s="7"/>
      <c r="G261" s="7" t="s">
        <v>7</v>
      </c>
      <c r="H261" s="7"/>
      <c r="I261" s="34"/>
      <c r="J261" s="34"/>
      <c r="K261" s="34"/>
    </row>
    <row r="262" spans="1:11" x14ac:dyDescent="0.25">
      <c r="A262" s="34" t="s">
        <v>317</v>
      </c>
      <c r="B262" s="42" t="s">
        <v>5</v>
      </c>
      <c r="C262" s="8" t="s">
        <v>413</v>
      </c>
      <c r="D262" s="7" t="s">
        <v>7</v>
      </c>
      <c r="E262" s="7"/>
      <c r="F262" s="7"/>
      <c r="G262" s="7" t="s">
        <v>7</v>
      </c>
      <c r="H262" s="7"/>
      <c r="I262" s="34"/>
      <c r="J262" s="34"/>
      <c r="K262" s="34"/>
    </row>
    <row r="263" spans="1:11" x14ac:dyDescent="0.25">
      <c r="A263" s="34" t="s">
        <v>317</v>
      </c>
      <c r="B263" s="42" t="s">
        <v>5</v>
      </c>
      <c r="C263" s="38" t="s">
        <v>414</v>
      </c>
      <c r="D263" s="7" t="s">
        <v>7</v>
      </c>
      <c r="E263" s="7"/>
      <c r="F263" s="7"/>
      <c r="G263" s="7"/>
      <c r="H263" s="7"/>
      <c r="I263" s="34"/>
      <c r="J263" s="34"/>
      <c r="K263" s="34"/>
    </row>
    <row r="264" spans="1:11" x14ac:dyDescent="0.25">
      <c r="A264" s="34" t="s">
        <v>317</v>
      </c>
      <c r="B264" s="42" t="s">
        <v>5</v>
      </c>
      <c r="C264" s="6" t="s">
        <v>27</v>
      </c>
      <c r="D264" s="7"/>
      <c r="E264" s="7" t="s">
        <v>7</v>
      </c>
      <c r="F264" s="7" t="s">
        <v>7</v>
      </c>
      <c r="G264" s="7"/>
      <c r="H264" s="7"/>
      <c r="I264" s="34"/>
      <c r="J264" s="34"/>
      <c r="K264" s="34"/>
    </row>
    <row r="265" spans="1:11" x14ac:dyDescent="0.25">
      <c r="A265" s="34" t="s">
        <v>317</v>
      </c>
      <c r="B265" s="42" t="s">
        <v>5</v>
      </c>
      <c r="C265" s="6" t="s">
        <v>28</v>
      </c>
      <c r="D265" s="7"/>
      <c r="E265" s="7"/>
      <c r="F265" s="7"/>
      <c r="G265" s="7"/>
      <c r="H265" s="7"/>
      <c r="I265" s="39">
        <v>1</v>
      </c>
      <c r="J265" s="34"/>
      <c r="K265" s="34"/>
    </row>
    <row r="266" spans="1:11" x14ac:dyDescent="0.25">
      <c r="A266" s="34" t="s">
        <v>317</v>
      </c>
      <c r="B266" s="42" t="s">
        <v>5</v>
      </c>
      <c r="C266" s="6" t="s">
        <v>29</v>
      </c>
      <c r="D266" s="7"/>
      <c r="E266" s="7" t="s">
        <v>7</v>
      </c>
      <c r="F266" s="7" t="s">
        <v>7</v>
      </c>
      <c r="G266" s="7"/>
      <c r="H266" s="7"/>
      <c r="I266" s="39"/>
      <c r="J266" s="34"/>
      <c r="K266" s="34"/>
    </row>
    <row r="267" spans="1:11" x14ac:dyDescent="0.25">
      <c r="A267" s="34" t="s">
        <v>317</v>
      </c>
      <c r="B267" s="42" t="s">
        <v>5</v>
      </c>
      <c r="C267" s="6" t="s">
        <v>30</v>
      </c>
      <c r="D267" s="7"/>
      <c r="E267" s="7" t="s">
        <v>7</v>
      </c>
      <c r="F267" s="7" t="s">
        <v>7</v>
      </c>
      <c r="G267" s="7"/>
      <c r="H267" s="7"/>
      <c r="I267" s="39"/>
      <c r="J267" s="34"/>
      <c r="K267" s="34"/>
    </row>
    <row r="268" spans="1:11" x14ac:dyDescent="0.25">
      <c r="A268" s="34" t="s">
        <v>317</v>
      </c>
      <c r="B268" s="42" t="s">
        <v>5</v>
      </c>
      <c r="C268" s="8" t="s">
        <v>31</v>
      </c>
      <c r="D268" s="7"/>
      <c r="E268" s="7" t="s">
        <v>7</v>
      </c>
      <c r="F268" s="7" t="s">
        <v>7</v>
      </c>
      <c r="G268" s="7"/>
      <c r="H268" s="7"/>
      <c r="I268" s="39"/>
      <c r="J268" s="34"/>
      <c r="K268" s="34"/>
    </row>
    <row r="269" spans="1:11" x14ac:dyDescent="0.25">
      <c r="A269" s="34" t="s">
        <v>317</v>
      </c>
      <c r="B269" s="42" t="s">
        <v>5</v>
      </c>
      <c r="C269" s="8" t="s">
        <v>32</v>
      </c>
      <c r="D269" s="7"/>
      <c r="E269" s="7" t="s">
        <v>7</v>
      </c>
      <c r="F269" s="7" t="s">
        <v>7</v>
      </c>
      <c r="G269" s="7"/>
      <c r="H269" s="7"/>
      <c r="I269" s="39"/>
      <c r="J269" s="34"/>
      <c r="K269" s="34"/>
    </row>
    <row r="270" spans="1:11" x14ac:dyDescent="0.25">
      <c r="A270" s="34" t="s">
        <v>317</v>
      </c>
      <c r="B270" s="42" t="s">
        <v>5</v>
      </c>
      <c r="C270" s="8" t="s">
        <v>33</v>
      </c>
      <c r="D270" s="7"/>
      <c r="E270" s="7"/>
      <c r="F270" s="7"/>
      <c r="G270" s="7"/>
      <c r="H270" s="7"/>
      <c r="I270" s="39">
        <v>1</v>
      </c>
      <c r="J270" s="34"/>
      <c r="K270" s="34"/>
    </row>
    <row r="271" spans="1:11" x14ac:dyDescent="0.25">
      <c r="A271" s="34" t="s">
        <v>317</v>
      </c>
      <c r="B271" s="42" t="s">
        <v>5</v>
      </c>
      <c r="C271" s="8" t="s">
        <v>34</v>
      </c>
      <c r="D271" s="7"/>
      <c r="E271" s="7" t="s">
        <v>7</v>
      </c>
      <c r="F271" s="7" t="s">
        <v>7</v>
      </c>
      <c r="G271" s="7"/>
      <c r="H271" s="7"/>
      <c r="I271" s="39"/>
      <c r="J271" s="34"/>
      <c r="K271" s="34"/>
    </row>
    <row r="272" spans="1:11" x14ac:dyDescent="0.25">
      <c r="A272" s="34" t="s">
        <v>317</v>
      </c>
      <c r="B272" s="42" t="s">
        <v>5</v>
      </c>
      <c r="C272" s="8" t="s">
        <v>415</v>
      </c>
      <c r="D272" s="7" t="s">
        <v>7</v>
      </c>
      <c r="E272" s="7"/>
      <c r="F272" s="7"/>
      <c r="G272" s="7" t="s">
        <v>7</v>
      </c>
      <c r="H272" s="7"/>
      <c r="I272" s="39"/>
      <c r="J272" s="34"/>
      <c r="K272" s="34"/>
    </row>
    <row r="273" spans="1:11" x14ac:dyDescent="0.25">
      <c r="A273" s="34" t="s">
        <v>317</v>
      </c>
      <c r="B273" s="42" t="s">
        <v>5</v>
      </c>
      <c r="C273" s="8" t="s">
        <v>35</v>
      </c>
      <c r="D273" s="7"/>
      <c r="E273" s="7" t="s">
        <v>7</v>
      </c>
      <c r="F273" s="7" t="s">
        <v>7</v>
      </c>
      <c r="G273" s="7"/>
      <c r="H273" s="7"/>
      <c r="I273" s="39">
        <v>1</v>
      </c>
      <c r="J273" s="34"/>
      <c r="K273" s="34"/>
    </row>
    <row r="274" spans="1:11" x14ac:dyDescent="0.25">
      <c r="A274" s="34" t="s">
        <v>317</v>
      </c>
      <c r="B274" s="42" t="s">
        <v>5</v>
      </c>
      <c r="C274" s="8" t="s">
        <v>36</v>
      </c>
      <c r="D274" s="7"/>
      <c r="E274" s="7"/>
      <c r="F274" s="7"/>
      <c r="G274" s="7"/>
      <c r="H274" s="7"/>
      <c r="I274" s="39">
        <v>1</v>
      </c>
      <c r="J274" s="34"/>
      <c r="K274" s="34"/>
    </row>
    <row r="275" spans="1:11" x14ac:dyDescent="0.25">
      <c r="A275" s="34" t="s">
        <v>317</v>
      </c>
      <c r="B275" s="42" t="s">
        <v>5</v>
      </c>
      <c r="C275" s="8" t="s">
        <v>37</v>
      </c>
      <c r="D275" s="7" t="s">
        <v>7</v>
      </c>
      <c r="E275" s="7"/>
      <c r="F275" s="7"/>
      <c r="G275" s="7" t="s">
        <v>7</v>
      </c>
      <c r="H275" s="7"/>
      <c r="I275" s="34"/>
      <c r="J275" s="34"/>
      <c r="K275" s="34"/>
    </row>
    <row r="276" spans="1:11" x14ac:dyDescent="0.25">
      <c r="A276" s="34" t="s">
        <v>317</v>
      </c>
      <c r="B276" s="42" t="s">
        <v>5</v>
      </c>
      <c r="C276" s="6" t="s">
        <v>48</v>
      </c>
      <c r="D276" s="7" t="s">
        <v>7</v>
      </c>
      <c r="E276" s="7" t="s">
        <v>7</v>
      </c>
      <c r="F276" s="7"/>
      <c r="G276" s="7" t="s">
        <v>7</v>
      </c>
      <c r="H276" s="7">
        <v>1</v>
      </c>
      <c r="I276" s="34"/>
      <c r="J276" s="34"/>
      <c r="K276" s="34"/>
    </row>
    <row r="277" spans="1:11" x14ac:dyDescent="0.25">
      <c r="A277" s="34" t="s">
        <v>317</v>
      </c>
      <c r="B277" s="42" t="s">
        <v>5</v>
      </c>
      <c r="C277" s="38" t="s">
        <v>38</v>
      </c>
      <c r="D277" s="7" t="s">
        <v>7</v>
      </c>
      <c r="E277" s="7"/>
      <c r="F277" s="7"/>
      <c r="G277" s="7" t="s">
        <v>7</v>
      </c>
      <c r="H277" s="7"/>
      <c r="I277" s="34"/>
      <c r="J277" s="34"/>
      <c r="K277" s="34"/>
    </row>
    <row r="278" spans="1:11" x14ac:dyDescent="0.25">
      <c r="A278" s="34" t="s">
        <v>317</v>
      </c>
      <c r="B278" s="42" t="s">
        <v>5</v>
      </c>
      <c r="C278" s="8" t="s">
        <v>39</v>
      </c>
      <c r="D278" s="7" t="s">
        <v>7</v>
      </c>
      <c r="E278" s="7"/>
      <c r="F278" s="7"/>
      <c r="G278" s="7" t="s">
        <v>7</v>
      </c>
      <c r="H278" s="7"/>
      <c r="I278" s="34"/>
      <c r="J278" s="34"/>
      <c r="K278" s="34"/>
    </row>
    <row r="279" spans="1:11" x14ac:dyDescent="0.25">
      <c r="A279" s="34" t="s">
        <v>317</v>
      </c>
      <c r="B279" s="42" t="s">
        <v>5</v>
      </c>
      <c r="C279" s="8" t="s">
        <v>40</v>
      </c>
      <c r="D279" s="7" t="s">
        <v>7</v>
      </c>
      <c r="E279" s="7"/>
      <c r="F279" s="7"/>
      <c r="G279" s="7" t="s">
        <v>7</v>
      </c>
      <c r="H279" s="7"/>
      <c r="I279" s="34"/>
      <c r="J279" s="34"/>
      <c r="K279" s="34"/>
    </row>
    <row r="280" spans="1:11" x14ac:dyDescent="0.25">
      <c r="A280" s="34" t="s">
        <v>317</v>
      </c>
      <c r="B280" s="42" t="s">
        <v>5</v>
      </c>
      <c r="C280" s="8" t="s">
        <v>41</v>
      </c>
      <c r="D280" s="7" t="s">
        <v>7</v>
      </c>
      <c r="E280" s="7" t="s">
        <v>7</v>
      </c>
      <c r="F280" s="7"/>
      <c r="G280" s="7" t="s">
        <v>7</v>
      </c>
      <c r="H280" s="7">
        <v>1</v>
      </c>
      <c r="I280" s="34"/>
      <c r="J280" s="34"/>
      <c r="K280" s="34"/>
    </row>
    <row r="281" spans="1:11" x14ac:dyDescent="0.25">
      <c r="A281" s="34" t="s">
        <v>317</v>
      </c>
      <c r="B281" s="42" t="s">
        <v>5</v>
      </c>
      <c r="C281" s="8" t="s">
        <v>416</v>
      </c>
      <c r="D281" s="7" t="s">
        <v>7</v>
      </c>
      <c r="E281" s="7"/>
      <c r="F281" s="7"/>
      <c r="G281" s="7" t="s">
        <v>7</v>
      </c>
      <c r="H281" s="7"/>
      <c r="I281" s="34"/>
      <c r="J281" s="34"/>
      <c r="K281" s="34"/>
    </row>
    <row r="282" spans="1:11" x14ac:dyDescent="0.25">
      <c r="A282" s="34" t="s">
        <v>317</v>
      </c>
      <c r="B282" s="42" t="s">
        <v>5</v>
      </c>
      <c r="C282" s="8" t="s">
        <v>42</v>
      </c>
      <c r="D282" s="7" t="s">
        <v>7</v>
      </c>
      <c r="E282" s="7"/>
      <c r="F282" s="7"/>
      <c r="G282" s="7"/>
      <c r="H282" s="7"/>
      <c r="I282" s="34"/>
      <c r="J282" s="34"/>
      <c r="K282" s="34"/>
    </row>
    <row r="283" spans="1:11" x14ac:dyDescent="0.25">
      <c r="A283" s="34" t="s">
        <v>317</v>
      </c>
      <c r="B283" s="42" t="s">
        <v>5</v>
      </c>
      <c r="C283" s="8" t="s">
        <v>43</v>
      </c>
      <c r="D283" s="7" t="s">
        <v>7</v>
      </c>
      <c r="E283" s="7"/>
      <c r="F283" s="7"/>
      <c r="G283" s="7" t="s">
        <v>7</v>
      </c>
      <c r="H283" s="7"/>
      <c r="I283" s="34"/>
      <c r="J283" s="34"/>
      <c r="K283" s="34"/>
    </row>
    <row r="284" spans="1:11" x14ac:dyDescent="0.25">
      <c r="A284" s="34" t="s">
        <v>317</v>
      </c>
      <c r="B284" s="42" t="s">
        <v>5</v>
      </c>
      <c r="C284" s="8" t="s">
        <v>44</v>
      </c>
      <c r="D284" s="7" t="s">
        <v>7</v>
      </c>
      <c r="E284" s="7"/>
      <c r="F284" s="7"/>
      <c r="G284" s="7" t="s">
        <v>7</v>
      </c>
      <c r="H284" s="7"/>
      <c r="I284" s="34"/>
      <c r="J284" s="34"/>
      <c r="K284" s="34"/>
    </row>
    <row r="285" spans="1:11" x14ac:dyDescent="0.25">
      <c r="A285" s="34" t="s">
        <v>317</v>
      </c>
      <c r="B285" s="42" t="s">
        <v>5</v>
      </c>
      <c r="C285" s="8" t="s">
        <v>45</v>
      </c>
      <c r="D285" s="7" t="s">
        <v>7</v>
      </c>
      <c r="E285" s="7"/>
      <c r="F285" s="7"/>
      <c r="G285" s="7" t="s">
        <v>7</v>
      </c>
      <c r="H285" s="7"/>
      <c r="I285" s="34"/>
      <c r="J285" s="34"/>
      <c r="K285" s="34"/>
    </row>
    <row r="286" spans="1:11" x14ac:dyDescent="0.25">
      <c r="A286" s="34" t="s">
        <v>317</v>
      </c>
      <c r="B286" s="42" t="s">
        <v>5</v>
      </c>
      <c r="C286" s="8" t="s">
        <v>46</v>
      </c>
      <c r="D286" s="7" t="s">
        <v>7</v>
      </c>
      <c r="E286" s="7"/>
      <c r="F286" s="7"/>
      <c r="G286" s="7" t="s">
        <v>7</v>
      </c>
      <c r="H286" s="7"/>
      <c r="I286" s="34"/>
      <c r="J286" s="34"/>
      <c r="K286" s="34"/>
    </row>
    <row r="287" spans="1:11" x14ac:dyDescent="0.25">
      <c r="A287" s="34" t="s">
        <v>317</v>
      </c>
      <c r="B287" s="42" t="s">
        <v>5</v>
      </c>
      <c r="C287" s="8" t="s">
        <v>47</v>
      </c>
      <c r="D287" s="7" t="s">
        <v>7</v>
      </c>
      <c r="E287" s="7"/>
      <c r="F287" s="7"/>
      <c r="G287" s="7" t="s">
        <v>7</v>
      </c>
      <c r="H287" s="7"/>
      <c r="I287" s="34"/>
      <c r="J287" s="34"/>
      <c r="K287" s="34"/>
    </row>
    <row r="288" spans="1:11" x14ac:dyDescent="0.25">
      <c r="A288" s="34" t="s">
        <v>317</v>
      </c>
      <c r="B288" s="42" t="s">
        <v>5</v>
      </c>
      <c r="C288" s="8" t="s">
        <v>330</v>
      </c>
      <c r="D288" s="7" t="s">
        <v>7</v>
      </c>
      <c r="E288" s="7"/>
      <c r="F288" s="7"/>
      <c r="G288" s="7" t="s">
        <v>7</v>
      </c>
      <c r="H288" s="7"/>
      <c r="I288" s="34"/>
      <c r="J288" s="34"/>
      <c r="K288" s="34"/>
    </row>
    <row r="289" spans="1:11" x14ac:dyDescent="0.25">
      <c r="A289" s="34" t="s">
        <v>317</v>
      </c>
      <c r="B289" s="42" t="s">
        <v>5</v>
      </c>
      <c r="C289" s="8" t="s">
        <v>331</v>
      </c>
      <c r="D289" s="7" t="s">
        <v>7</v>
      </c>
      <c r="E289" s="7"/>
      <c r="F289" s="7"/>
      <c r="G289" s="7" t="s">
        <v>7</v>
      </c>
      <c r="H289" s="7"/>
      <c r="I289" s="34"/>
      <c r="J289" s="34"/>
      <c r="K289" s="34"/>
    </row>
    <row r="290" spans="1:11" x14ac:dyDescent="0.25">
      <c r="A290" s="34" t="s">
        <v>313</v>
      </c>
      <c r="B290" s="8" t="s">
        <v>164</v>
      </c>
      <c r="C290" s="8" t="s">
        <v>210</v>
      </c>
      <c r="D290" s="7" t="s">
        <v>7</v>
      </c>
      <c r="E290" s="7"/>
      <c r="F290" s="7"/>
      <c r="G290" s="7" t="s">
        <v>7</v>
      </c>
      <c r="H290" s="7"/>
      <c r="I290" s="34"/>
      <c r="J290" s="34" t="s">
        <v>345</v>
      </c>
      <c r="K290" s="34"/>
    </row>
    <row r="291" spans="1:11" x14ac:dyDescent="0.25">
      <c r="A291" s="34" t="s">
        <v>313</v>
      </c>
      <c r="B291" s="8" t="s">
        <v>164</v>
      </c>
      <c r="C291" s="8" t="s">
        <v>214</v>
      </c>
      <c r="D291" s="7" t="s">
        <v>7</v>
      </c>
      <c r="E291" s="7"/>
      <c r="F291" s="7"/>
      <c r="G291" s="7" t="s">
        <v>7</v>
      </c>
      <c r="H291" s="7"/>
      <c r="I291" s="34"/>
      <c r="J291" s="34" t="s">
        <v>345</v>
      </c>
      <c r="K291" s="34"/>
    </row>
    <row r="292" spans="1:11" s="31" customFormat="1" x14ac:dyDescent="0.25">
      <c r="A292" s="30" t="s">
        <v>313</v>
      </c>
      <c r="B292" s="8" t="s">
        <v>346</v>
      </c>
      <c r="C292" s="8" t="s">
        <v>349</v>
      </c>
      <c r="D292" s="7" t="s">
        <v>7</v>
      </c>
      <c r="E292" s="7" t="s">
        <v>7</v>
      </c>
      <c r="F292" s="7"/>
      <c r="G292" s="7"/>
      <c r="H292" s="7"/>
      <c r="I292" s="30"/>
      <c r="J292" s="30" t="s">
        <v>344</v>
      </c>
      <c r="K292" s="30"/>
    </row>
    <row r="293" spans="1:11" s="31" customFormat="1" x14ac:dyDescent="0.25">
      <c r="A293" s="30" t="s">
        <v>313</v>
      </c>
      <c r="B293" s="8" t="s">
        <v>346</v>
      </c>
      <c r="C293" s="8" t="s">
        <v>347</v>
      </c>
      <c r="D293" s="7" t="s">
        <v>7</v>
      </c>
      <c r="E293" s="7" t="s">
        <v>7</v>
      </c>
      <c r="F293" s="7"/>
      <c r="G293" s="7"/>
      <c r="H293" s="7"/>
      <c r="I293" s="30"/>
      <c r="J293" s="30" t="s">
        <v>344</v>
      </c>
      <c r="K293" s="32" t="s">
        <v>377</v>
      </c>
    </row>
    <row r="294" spans="1:11" s="31" customFormat="1" x14ac:dyDescent="0.25">
      <c r="A294" s="30" t="s">
        <v>313</v>
      </c>
      <c r="B294" s="8" t="s">
        <v>346</v>
      </c>
      <c r="C294" s="8" t="s">
        <v>348</v>
      </c>
      <c r="D294" s="7" t="s">
        <v>7</v>
      </c>
      <c r="E294" s="7" t="s">
        <v>7</v>
      </c>
      <c r="F294" s="7"/>
      <c r="G294" s="7"/>
      <c r="H294" s="7"/>
      <c r="I294" s="30"/>
      <c r="J294" s="30" t="s">
        <v>344</v>
      </c>
      <c r="K294" s="32" t="s">
        <v>377</v>
      </c>
    </row>
    <row r="295" spans="1:11" x14ac:dyDescent="0.25">
      <c r="A295" s="34" t="s">
        <v>313</v>
      </c>
      <c r="B295" s="8" t="s">
        <v>169</v>
      </c>
      <c r="C295" s="8" t="s">
        <v>272</v>
      </c>
      <c r="D295" s="7" t="s">
        <v>7</v>
      </c>
      <c r="E295" s="7"/>
      <c r="F295" s="7"/>
      <c r="G295" s="7" t="s">
        <v>7</v>
      </c>
      <c r="H295" s="7"/>
      <c r="I295" s="34"/>
      <c r="J295" s="34" t="s">
        <v>345</v>
      </c>
      <c r="K295" s="34"/>
    </row>
    <row r="296" spans="1:11" x14ac:dyDescent="0.25">
      <c r="A296" s="34" t="s">
        <v>317</v>
      </c>
      <c r="B296" s="9" t="s">
        <v>133</v>
      </c>
      <c r="C296" s="9" t="s">
        <v>123</v>
      </c>
      <c r="D296" s="7"/>
      <c r="E296" s="7" t="s">
        <v>7</v>
      </c>
      <c r="F296" s="7"/>
      <c r="G296" s="7"/>
      <c r="H296" s="7"/>
      <c r="I296" s="34"/>
      <c r="J296" s="34"/>
      <c r="K296" s="34"/>
    </row>
    <row r="297" spans="1:11" x14ac:dyDescent="0.25">
      <c r="A297" s="34" t="s">
        <v>317</v>
      </c>
      <c r="B297" s="9" t="s">
        <v>133</v>
      </c>
      <c r="C297" s="9" t="s">
        <v>127</v>
      </c>
      <c r="D297" s="7"/>
      <c r="E297" s="7" t="s">
        <v>7</v>
      </c>
      <c r="F297" s="7"/>
      <c r="G297" s="7"/>
      <c r="H297" s="7"/>
      <c r="I297" s="34"/>
      <c r="J297" s="34"/>
      <c r="K297" s="34"/>
    </row>
    <row r="298" spans="1:11" x14ac:dyDescent="0.25">
      <c r="A298" s="34" t="s">
        <v>317</v>
      </c>
      <c r="B298" s="9" t="s">
        <v>133</v>
      </c>
      <c r="C298" s="9" t="s">
        <v>125</v>
      </c>
      <c r="D298" s="7"/>
      <c r="E298" s="7" t="s">
        <v>7</v>
      </c>
      <c r="F298" s="7"/>
      <c r="G298" s="7"/>
      <c r="H298" s="7"/>
      <c r="I298" s="34"/>
      <c r="J298" s="34"/>
      <c r="K298" s="34"/>
    </row>
    <row r="299" spans="1:11" x14ac:dyDescent="0.25">
      <c r="A299" s="34" t="s">
        <v>317</v>
      </c>
      <c r="B299" s="9" t="s">
        <v>133</v>
      </c>
      <c r="C299" s="9" t="s">
        <v>126</v>
      </c>
      <c r="D299" s="7"/>
      <c r="E299" s="7" t="s">
        <v>7</v>
      </c>
      <c r="F299" s="7"/>
      <c r="G299" s="7"/>
      <c r="H299" s="7"/>
      <c r="I299" s="34"/>
      <c r="J299" s="34"/>
      <c r="K299" s="34"/>
    </row>
    <row r="300" spans="1:11" x14ac:dyDescent="0.25">
      <c r="A300" s="34" t="s">
        <v>317</v>
      </c>
      <c r="B300" s="9" t="s">
        <v>133</v>
      </c>
      <c r="C300" s="9" t="s">
        <v>129</v>
      </c>
      <c r="D300" s="7"/>
      <c r="E300" s="7" t="s">
        <v>7</v>
      </c>
      <c r="F300" s="7"/>
      <c r="G300" s="7"/>
      <c r="H300" s="7"/>
      <c r="I300" s="34"/>
      <c r="J300" s="34"/>
      <c r="K300" s="34"/>
    </row>
    <row r="301" spans="1:11" x14ac:dyDescent="0.25">
      <c r="A301" s="34" t="s">
        <v>313</v>
      </c>
      <c r="B301" s="8" t="s">
        <v>165</v>
      </c>
      <c r="C301" s="8" t="s">
        <v>215</v>
      </c>
      <c r="D301" s="7" t="s">
        <v>7</v>
      </c>
      <c r="E301" s="7"/>
      <c r="F301" s="7"/>
      <c r="G301" s="7" t="s">
        <v>7</v>
      </c>
      <c r="H301" s="7"/>
      <c r="I301" s="34"/>
      <c r="J301" s="34" t="s">
        <v>345</v>
      </c>
      <c r="K301" s="34"/>
    </row>
    <row r="302" spans="1:11" x14ac:dyDescent="0.25">
      <c r="A302" s="34" t="s">
        <v>319</v>
      </c>
      <c r="B302" s="9" t="s">
        <v>72</v>
      </c>
      <c r="C302" s="9" t="s">
        <v>73</v>
      </c>
      <c r="D302" s="7" t="s">
        <v>8</v>
      </c>
      <c r="E302" s="7" t="s">
        <v>7</v>
      </c>
      <c r="F302" s="7"/>
      <c r="G302" s="7" t="s">
        <v>8</v>
      </c>
      <c r="H302" s="7"/>
      <c r="I302" s="34"/>
      <c r="J302" s="34" t="s">
        <v>382</v>
      </c>
      <c r="K302" s="34"/>
    </row>
    <row r="303" spans="1:11" x14ac:dyDescent="0.25">
      <c r="A303" s="34" t="s">
        <v>315</v>
      </c>
      <c r="B303" s="42" t="s">
        <v>52</v>
      </c>
      <c r="C303" s="6" t="s">
        <v>6</v>
      </c>
      <c r="D303" s="7"/>
      <c r="E303" s="7" t="s">
        <v>7</v>
      </c>
      <c r="F303" s="7"/>
      <c r="G303" s="7"/>
      <c r="H303" s="7"/>
      <c r="I303" s="34"/>
      <c r="J303" s="34"/>
      <c r="K303" s="34"/>
    </row>
    <row r="304" spans="1:11" x14ac:dyDescent="0.25">
      <c r="A304" s="34" t="s">
        <v>315</v>
      </c>
      <c r="B304" s="42" t="s">
        <v>52</v>
      </c>
      <c r="C304" s="6" t="s">
        <v>9</v>
      </c>
      <c r="D304" s="7"/>
      <c r="E304" s="7" t="s">
        <v>7</v>
      </c>
      <c r="F304" s="7"/>
      <c r="G304" s="7"/>
      <c r="H304" s="7"/>
      <c r="I304" s="34"/>
      <c r="J304" s="34"/>
      <c r="K304" s="34"/>
    </row>
    <row r="305" spans="1:11" x14ac:dyDescent="0.25">
      <c r="A305" s="34" t="s">
        <v>315</v>
      </c>
      <c r="B305" s="42" t="s">
        <v>52</v>
      </c>
      <c r="C305" s="38" t="s">
        <v>10</v>
      </c>
      <c r="D305" s="7"/>
      <c r="E305" s="7" t="s">
        <v>7</v>
      </c>
      <c r="F305" s="7"/>
      <c r="G305" s="7"/>
      <c r="H305" s="7"/>
      <c r="I305" s="34"/>
      <c r="J305" s="34"/>
      <c r="K305" s="34"/>
    </row>
    <row r="306" spans="1:11" x14ac:dyDescent="0.25">
      <c r="A306" s="34" t="s">
        <v>315</v>
      </c>
      <c r="B306" s="42" t="s">
        <v>52</v>
      </c>
      <c r="C306" s="8" t="s">
        <v>13</v>
      </c>
      <c r="D306" s="7"/>
      <c r="E306" s="7" t="s">
        <v>7</v>
      </c>
      <c r="F306" s="7"/>
      <c r="G306" s="7"/>
      <c r="H306" s="7"/>
      <c r="I306" s="34"/>
      <c r="J306" s="34"/>
      <c r="K306" s="34"/>
    </row>
    <row r="307" spans="1:11" x14ac:dyDescent="0.25">
      <c r="A307" s="34" t="s">
        <v>315</v>
      </c>
      <c r="B307" s="42" t="s">
        <v>52</v>
      </c>
      <c r="C307" s="8" t="s">
        <v>16</v>
      </c>
      <c r="D307" s="7"/>
      <c r="E307" s="7" t="s">
        <v>7</v>
      </c>
      <c r="F307" s="7"/>
      <c r="G307" s="7"/>
      <c r="H307" s="7"/>
      <c r="I307" s="34"/>
      <c r="J307" s="34"/>
      <c r="K307" s="34"/>
    </row>
    <row r="308" spans="1:11" x14ac:dyDescent="0.25">
      <c r="A308" s="34" t="s">
        <v>315</v>
      </c>
      <c r="B308" s="42" t="s">
        <v>52</v>
      </c>
      <c r="C308" s="8" t="s">
        <v>109</v>
      </c>
      <c r="D308" s="7"/>
      <c r="E308" s="7" t="s">
        <v>7</v>
      </c>
      <c r="F308" s="7"/>
      <c r="G308" s="7"/>
      <c r="H308" s="7"/>
      <c r="I308" s="34"/>
      <c r="J308" s="34"/>
      <c r="K308" s="34"/>
    </row>
    <row r="309" spans="1:11" x14ac:dyDescent="0.25">
      <c r="A309" s="34" t="s">
        <v>315</v>
      </c>
      <c r="B309" s="42" t="s">
        <v>52</v>
      </c>
      <c r="C309" s="8" t="s">
        <v>110</v>
      </c>
      <c r="D309" s="7"/>
      <c r="E309" s="7" t="s">
        <v>7</v>
      </c>
      <c r="F309" s="7"/>
      <c r="G309" s="7"/>
      <c r="H309" s="7"/>
      <c r="I309" s="34"/>
      <c r="J309" s="34"/>
      <c r="K309" s="34"/>
    </row>
    <row r="310" spans="1:11" x14ac:dyDescent="0.25">
      <c r="A310" s="34" t="s">
        <v>315</v>
      </c>
      <c r="B310" s="42" t="s">
        <v>52</v>
      </c>
      <c r="C310" s="8" t="s">
        <v>111</v>
      </c>
      <c r="D310" s="7"/>
      <c r="E310" s="7" t="s">
        <v>7</v>
      </c>
      <c r="F310" s="7"/>
      <c r="G310" s="7"/>
      <c r="H310" s="7"/>
      <c r="I310" s="34"/>
      <c r="J310" s="34"/>
      <c r="K310" s="34"/>
    </row>
    <row r="311" spans="1:11" x14ac:dyDescent="0.25">
      <c r="A311" s="34" t="s">
        <v>315</v>
      </c>
      <c r="B311" s="42" t="s">
        <v>52</v>
      </c>
      <c r="C311" s="8" t="s">
        <v>112</v>
      </c>
      <c r="D311" s="7"/>
      <c r="E311" s="7" t="s">
        <v>7</v>
      </c>
      <c r="F311" s="7"/>
      <c r="G311" s="7"/>
      <c r="H311" s="7"/>
      <c r="I311" s="34"/>
      <c r="J311" s="34"/>
      <c r="K311" s="34"/>
    </row>
    <row r="312" spans="1:11" x14ac:dyDescent="0.25">
      <c r="A312" s="34" t="s">
        <v>315</v>
      </c>
      <c r="B312" s="42" t="s">
        <v>52</v>
      </c>
      <c r="C312" s="8" t="s">
        <v>113</v>
      </c>
      <c r="D312" s="7"/>
      <c r="E312" s="7" t="s">
        <v>7</v>
      </c>
      <c r="F312" s="7"/>
      <c r="G312" s="7"/>
      <c r="H312" s="7"/>
      <c r="I312" s="34"/>
      <c r="J312" s="34"/>
      <c r="K312" s="34"/>
    </row>
    <row r="313" spans="1:11" x14ac:dyDescent="0.25">
      <c r="A313" s="34" t="s">
        <v>315</v>
      </c>
      <c r="B313" s="42" t="s">
        <v>52</v>
      </c>
      <c r="C313" s="8" t="s">
        <v>114</v>
      </c>
      <c r="D313" s="7"/>
      <c r="E313" s="7" t="s">
        <v>7</v>
      </c>
      <c r="F313" s="7"/>
      <c r="G313" s="7"/>
      <c r="H313" s="7"/>
      <c r="I313" s="34"/>
      <c r="J313" s="34"/>
      <c r="K313" s="34"/>
    </row>
    <row r="314" spans="1:11" x14ac:dyDescent="0.25">
      <c r="A314" s="34" t="s">
        <v>315</v>
      </c>
      <c r="B314" s="42" t="s">
        <v>52</v>
      </c>
      <c r="C314" s="8" t="s">
        <v>115</v>
      </c>
      <c r="D314" s="7"/>
      <c r="E314" s="7" t="s">
        <v>7</v>
      </c>
      <c r="F314" s="7"/>
      <c r="G314" s="7"/>
      <c r="H314" s="7"/>
      <c r="I314" s="34"/>
      <c r="J314" s="34"/>
      <c r="K314" s="34"/>
    </row>
    <row r="315" spans="1:11" x14ac:dyDescent="0.25">
      <c r="A315" s="34" t="s">
        <v>315</v>
      </c>
      <c r="B315" s="43" t="s">
        <v>52</v>
      </c>
      <c r="C315" s="44" t="s">
        <v>170</v>
      </c>
      <c r="D315" s="45"/>
      <c r="E315" s="46" t="s">
        <v>7</v>
      </c>
      <c r="F315" s="46"/>
      <c r="G315" s="46"/>
      <c r="H315" s="7"/>
      <c r="I315" s="34"/>
      <c r="J315" s="34"/>
      <c r="K315" s="34"/>
    </row>
    <row r="316" spans="1:11" x14ac:dyDescent="0.25">
      <c r="A316" s="34" t="s">
        <v>315</v>
      </c>
      <c r="B316" s="43" t="s">
        <v>52</v>
      </c>
      <c r="C316" s="44" t="s">
        <v>171</v>
      </c>
      <c r="D316" s="45"/>
      <c r="E316" s="46" t="s">
        <v>7</v>
      </c>
      <c r="F316" s="46"/>
      <c r="G316" s="46"/>
      <c r="H316" s="7"/>
      <c r="I316" s="34"/>
      <c r="J316" s="34"/>
      <c r="K316" s="34"/>
    </row>
    <row r="317" spans="1:11" x14ac:dyDescent="0.25">
      <c r="A317" s="34" t="s">
        <v>315</v>
      </c>
      <c r="B317" s="43" t="s">
        <v>52</v>
      </c>
      <c r="C317" s="44" t="s">
        <v>172</v>
      </c>
      <c r="D317" s="45"/>
      <c r="E317" s="46" t="s">
        <v>7</v>
      </c>
      <c r="F317" s="46"/>
      <c r="G317" s="46"/>
      <c r="H317" s="7"/>
      <c r="I317" s="34"/>
      <c r="J317" s="34"/>
      <c r="K317" s="34"/>
    </row>
    <row r="318" spans="1:11" x14ac:dyDescent="0.25">
      <c r="A318" s="34" t="s">
        <v>315</v>
      </c>
      <c r="B318" s="43" t="s">
        <v>52</v>
      </c>
      <c r="C318" s="44" t="s">
        <v>173</v>
      </c>
      <c r="D318" s="45"/>
      <c r="E318" s="46" t="s">
        <v>7</v>
      </c>
      <c r="F318" s="46"/>
      <c r="G318" s="46"/>
      <c r="H318" s="7"/>
      <c r="I318" s="34"/>
      <c r="J318" s="34"/>
      <c r="K318" s="34"/>
    </row>
    <row r="319" spans="1:11" x14ac:dyDescent="0.25">
      <c r="A319" s="34" t="s">
        <v>315</v>
      </c>
      <c r="B319" s="43" t="s">
        <v>52</v>
      </c>
      <c r="C319" s="44" t="s">
        <v>174</v>
      </c>
      <c r="D319" s="45"/>
      <c r="E319" s="46" t="s">
        <v>7</v>
      </c>
      <c r="F319" s="46"/>
      <c r="G319" s="46"/>
      <c r="H319" s="7"/>
      <c r="I319" s="34"/>
      <c r="J319" s="34"/>
      <c r="K319" s="34"/>
    </row>
    <row r="320" spans="1:11" x14ac:dyDescent="0.25">
      <c r="A320" s="34" t="s">
        <v>315</v>
      </c>
      <c r="B320" s="43" t="s">
        <v>52</v>
      </c>
      <c r="C320" s="44" t="s">
        <v>175</v>
      </c>
      <c r="D320" s="45" t="s">
        <v>7</v>
      </c>
      <c r="E320" s="46"/>
      <c r="F320" s="46"/>
      <c r="G320" s="46"/>
      <c r="H320" s="7"/>
      <c r="I320" s="34"/>
      <c r="J320" s="34"/>
      <c r="K320" s="34"/>
    </row>
    <row r="321" spans="1:11" x14ac:dyDescent="0.25">
      <c r="A321" s="34" t="s">
        <v>315</v>
      </c>
      <c r="B321" s="43" t="s">
        <v>52</v>
      </c>
      <c r="C321" s="44" t="s">
        <v>176</v>
      </c>
      <c r="D321" s="45" t="s">
        <v>7</v>
      </c>
      <c r="E321" s="46"/>
      <c r="F321" s="46"/>
      <c r="G321" s="46"/>
      <c r="H321" s="7"/>
      <c r="I321" s="34"/>
      <c r="J321" s="34"/>
      <c r="K321" s="34"/>
    </row>
    <row r="322" spans="1:11" x14ac:dyDescent="0.25">
      <c r="A322" s="34" t="s">
        <v>315</v>
      </c>
      <c r="B322" s="43" t="s">
        <v>52</v>
      </c>
      <c r="C322" s="44" t="s">
        <v>177</v>
      </c>
      <c r="D322" s="45" t="s">
        <v>7</v>
      </c>
      <c r="E322" s="46"/>
      <c r="F322" s="46"/>
      <c r="G322" s="46" t="s">
        <v>7</v>
      </c>
      <c r="H322" s="7"/>
      <c r="I322" s="34"/>
      <c r="J322" s="34"/>
      <c r="K322" s="34"/>
    </row>
    <row r="323" spans="1:11" x14ac:dyDescent="0.25">
      <c r="A323" s="34" t="s">
        <v>315</v>
      </c>
      <c r="B323" s="43" t="s">
        <v>52</v>
      </c>
      <c r="C323" s="44" t="s">
        <v>178</v>
      </c>
      <c r="D323" s="45" t="s">
        <v>7</v>
      </c>
      <c r="E323" s="46"/>
      <c r="F323" s="46"/>
      <c r="G323" s="46" t="s">
        <v>7</v>
      </c>
      <c r="H323" s="7"/>
      <c r="I323" s="34"/>
      <c r="J323" s="34"/>
      <c r="K323" s="34"/>
    </row>
    <row r="324" spans="1:11" x14ac:dyDescent="0.25">
      <c r="A324" s="34" t="s">
        <v>315</v>
      </c>
      <c r="B324" s="43" t="s">
        <v>52</v>
      </c>
      <c r="C324" s="44" t="s">
        <v>179</v>
      </c>
      <c r="D324" s="45" t="s">
        <v>7</v>
      </c>
      <c r="E324" s="46"/>
      <c r="F324" s="46"/>
      <c r="G324" s="46" t="s">
        <v>7</v>
      </c>
      <c r="H324" s="7"/>
      <c r="I324" s="34"/>
      <c r="J324" s="34"/>
      <c r="K324" s="34"/>
    </row>
    <row r="325" spans="1:11" x14ac:dyDescent="0.25">
      <c r="A325" s="34" t="s">
        <v>315</v>
      </c>
      <c r="B325" s="43" t="s">
        <v>52</v>
      </c>
      <c r="C325" s="44" t="s">
        <v>180</v>
      </c>
      <c r="D325" s="45" t="s">
        <v>7</v>
      </c>
      <c r="E325" s="46"/>
      <c r="F325" s="46"/>
      <c r="G325" s="46" t="s">
        <v>7</v>
      </c>
      <c r="H325" s="7"/>
      <c r="I325" s="34"/>
      <c r="J325" s="34"/>
      <c r="K325" s="34"/>
    </row>
    <row r="326" spans="1:11" x14ac:dyDescent="0.25">
      <c r="A326" s="34" t="s">
        <v>315</v>
      </c>
      <c r="B326" s="43" t="s">
        <v>52</v>
      </c>
      <c r="C326" s="44" t="s">
        <v>180</v>
      </c>
      <c r="D326" s="45" t="s">
        <v>7</v>
      </c>
      <c r="E326" s="46"/>
      <c r="F326" s="46"/>
      <c r="G326" s="46" t="s">
        <v>7</v>
      </c>
      <c r="H326" s="7"/>
      <c r="I326" s="34"/>
      <c r="J326" s="34"/>
      <c r="K326" s="34"/>
    </row>
    <row r="327" spans="1:11" x14ac:dyDescent="0.25">
      <c r="A327" s="34" t="s">
        <v>315</v>
      </c>
      <c r="B327" s="43" t="s">
        <v>52</v>
      </c>
      <c r="C327" s="44" t="s">
        <v>181</v>
      </c>
      <c r="D327" s="45" t="s">
        <v>7</v>
      </c>
      <c r="E327" s="46"/>
      <c r="F327" s="46"/>
      <c r="G327" s="46"/>
      <c r="H327" s="7"/>
      <c r="I327" s="34"/>
      <c r="J327" s="34"/>
      <c r="K327" s="34"/>
    </row>
    <row r="328" spans="1:11" x14ac:dyDescent="0.25">
      <c r="A328" s="34" t="s">
        <v>315</v>
      </c>
      <c r="B328" s="43" t="s">
        <v>52</v>
      </c>
      <c r="C328" s="44" t="s">
        <v>182</v>
      </c>
      <c r="D328" s="45" t="s">
        <v>7</v>
      </c>
      <c r="E328" s="46"/>
      <c r="F328" s="46"/>
      <c r="G328" s="46"/>
      <c r="H328" s="7"/>
      <c r="I328" s="34"/>
      <c r="J328" s="34"/>
      <c r="K328" s="34"/>
    </row>
    <row r="329" spans="1:11" x14ac:dyDescent="0.25">
      <c r="A329" s="34" t="s">
        <v>315</v>
      </c>
      <c r="B329" s="43" t="s">
        <v>52</v>
      </c>
      <c r="C329" s="44" t="s">
        <v>183</v>
      </c>
      <c r="D329" s="45" t="s">
        <v>7</v>
      </c>
      <c r="E329" s="46"/>
      <c r="F329" s="46"/>
      <c r="G329" s="46"/>
      <c r="H329" s="7"/>
      <c r="I329" s="34"/>
      <c r="J329" s="34"/>
      <c r="K329" s="34"/>
    </row>
    <row r="330" spans="1:11" x14ac:dyDescent="0.25">
      <c r="A330" s="34" t="s">
        <v>315</v>
      </c>
      <c r="B330" s="43" t="s">
        <v>52</v>
      </c>
      <c r="C330" s="44" t="s">
        <v>184</v>
      </c>
      <c r="D330" s="45" t="s">
        <v>7</v>
      </c>
      <c r="E330" s="46"/>
      <c r="F330" s="46"/>
      <c r="G330" s="46" t="s">
        <v>7</v>
      </c>
      <c r="H330" s="7"/>
      <c r="I330" s="34"/>
      <c r="J330" s="34"/>
      <c r="K330" s="34"/>
    </row>
    <row r="331" spans="1:11" x14ac:dyDescent="0.25">
      <c r="A331" s="34" t="s">
        <v>315</v>
      </c>
      <c r="B331" s="43" t="s">
        <v>52</v>
      </c>
      <c r="C331" s="44" t="s">
        <v>185</v>
      </c>
      <c r="D331" s="45" t="s">
        <v>7</v>
      </c>
      <c r="E331" s="46"/>
      <c r="F331" s="46"/>
      <c r="G331" s="46" t="s">
        <v>7</v>
      </c>
      <c r="H331" s="7"/>
      <c r="I331" s="34"/>
      <c r="J331" s="34"/>
      <c r="K331" s="34"/>
    </row>
    <row r="332" spans="1:11" x14ac:dyDescent="0.25">
      <c r="A332" s="34" t="s">
        <v>315</v>
      </c>
      <c r="B332" s="43" t="s">
        <v>52</v>
      </c>
      <c r="C332" s="44" t="s">
        <v>186</v>
      </c>
      <c r="D332" s="45" t="s">
        <v>7</v>
      </c>
      <c r="E332" s="46"/>
      <c r="F332" s="46"/>
      <c r="G332" s="46"/>
      <c r="H332" s="7"/>
      <c r="I332" s="34"/>
      <c r="J332" s="34"/>
      <c r="K332" s="34"/>
    </row>
    <row r="333" spans="1:11" x14ac:dyDescent="0.25">
      <c r="A333" s="34" t="s">
        <v>315</v>
      </c>
      <c r="B333" s="43" t="s">
        <v>52</v>
      </c>
      <c r="C333" s="44" t="s">
        <v>187</v>
      </c>
      <c r="D333" s="45" t="s">
        <v>7</v>
      </c>
      <c r="E333" s="46"/>
      <c r="F333" s="46"/>
      <c r="G333" s="46"/>
      <c r="H333" s="7"/>
      <c r="I333" s="34"/>
      <c r="J333" s="34"/>
      <c r="K333" s="34"/>
    </row>
    <row r="334" spans="1:11" x14ac:dyDescent="0.25">
      <c r="A334" s="34" t="s">
        <v>315</v>
      </c>
      <c r="B334" s="43" t="s">
        <v>52</v>
      </c>
      <c r="C334" s="44" t="s">
        <v>188</v>
      </c>
      <c r="D334" s="45" t="s">
        <v>7</v>
      </c>
      <c r="E334" s="46"/>
      <c r="F334" s="46"/>
      <c r="G334" s="46"/>
      <c r="H334" s="7"/>
      <c r="I334" s="34"/>
      <c r="J334" s="34"/>
      <c r="K334" s="34"/>
    </row>
    <row r="335" spans="1:11" x14ac:dyDescent="0.25">
      <c r="A335" s="34" t="s">
        <v>315</v>
      </c>
      <c r="B335" s="43" t="s">
        <v>52</v>
      </c>
      <c r="C335" s="44" t="s">
        <v>189</v>
      </c>
      <c r="D335" s="45" t="s">
        <v>7</v>
      </c>
      <c r="E335" s="46"/>
      <c r="F335" s="46"/>
      <c r="G335" s="46" t="s">
        <v>7</v>
      </c>
      <c r="H335" s="7"/>
      <c r="I335" s="34"/>
      <c r="J335" s="34"/>
      <c r="K335" s="34"/>
    </row>
    <row r="336" spans="1:11" x14ac:dyDescent="0.25">
      <c r="A336" s="34" t="s">
        <v>315</v>
      </c>
      <c r="B336" s="43" t="s">
        <v>52</v>
      </c>
      <c r="C336" s="44" t="s">
        <v>190</v>
      </c>
      <c r="D336" s="45" t="s">
        <v>7</v>
      </c>
      <c r="E336" s="46"/>
      <c r="F336" s="46"/>
      <c r="G336" s="46" t="s">
        <v>7</v>
      </c>
      <c r="H336" s="7"/>
      <c r="I336" s="34"/>
      <c r="J336" s="34"/>
      <c r="K336" s="34"/>
    </row>
    <row r="337" spans="1:11" x14ac:dyDescent="0.25">
      <c r="A337" s="34" t="s">
        <v>315</v>
      </c>
      <c r="B337" s="43" t="s">
        <v>52</v>
      </c>
      <c r="C337" s="44" t="s">
        <v>191</v>
      </c>
      <c r="D337" s="45" t="s">
        <v>7</v>
      </c>
      <c r="E337" s="46"/>
      <c r="F337" s="46"/>
      <c r="G337" s="46" t="s">
        <v>7</v>
      </c>
      <c r="H337" s="7"/>
      <c r="I337" s="34"/>
      <c r="J337" s="34"/>
      <c r="K337" s="34"/>
    </row>
    <row r="338" spans="1:11" x14ac:dyDescent="0.25">
      <c r="A338" s="34" t="s">
        <v>315</v>
      </c>
      <c r="B338" s="43" t="s">
        <v>52</v>
      </c>
      <c r="C338" s="44" t="s">
        <v>192</v>
      </c>
      <c r="D338" s="45" t="s">
        <v>7</v>
      </c>
      <c r="E338" s="46"/>
      <c r="F338" s="46"/>
      <c r="G338" s="46" t="s">
        <v>7</v>
      </c>
      <c r="H338" s="7"/>
      <c r="I338" s="34"/>
      <c r="J338" s="34"/>
      <c r="K338" s="34"/>
    </row>
    <row r="339" spans="1:11" x14ac:dyDescent="0.25">
      <c r="A339" s="34" t="s">
        <v>315</v>
      </c>
      <c r="B339" s="43" t="s">
        <v>52</v>
      </c>
      <c r="C339" s="44" t="s">
        <v>193</v>
      </c>
      <c r="D339" s="45" t="s">
        <v>7</v>
      </c>
      <c r="E339" s="46"/>
      <c r="F339" s="46"/>
      <c r="G339" s="46"/>
      <c r="H339" s="7"/>
      <c r="I339" s="34"/>
      <c r="J339" s="34"/>
      <c r="K339" s="34"/>
    </row>
    <row r="340" spans="1:11" x14ac:dyDescent="0.25">
      <c r="A340" s="34" t="s">
        <v>315</v>
      </c>
      <c r="B340" s="43" t="s">
        <v>52</v>
      </c>
      <c r="C340" s="44" t="s">
        <v>194</v>
      </c>
      <c r="D340" s="45" t="s">
        <v>7</v>
      </c>
      <c r="E340" s="46"/>
      <c r="F340" s="46"/>
      <c r="G340" s="46" t="s">
        <v>7</v>
      </c>
      <c r="H340" s="7"/>
      <c r="I340" s="34"/>
      <c r="J340" s="34"/>
      <c r="K340" s="34"/>
    </row>
    <row r="341" spans="1:11" x14ac:dyDescent="0.25">
      <c r="A341" s="34" t="s">
        <v>315</v>
      </c>
      <c r="B341" s="43" t="s">
        <v>52</v>
      </c>
      <c r="C341" s="44" t="s">
        <v>195</v>
      </c>
      <c r="D341" s="45" t="s">
        <v>7</v>
      </c>
      <c r="E341" s="46"/>
      <c r="F341" s="46"/>
      <c r="G341" s="46" t="s">
        <v>7</v>
      </c>
      <c r="H341" s="7"/>
      <c r="I341" s="34"/>
      <c r="J341" s="34"/>
      <c r="K341" s="34"/>
    </row>
    <row r="342" spans="1:11" x14ac:dyDescent="0.25">
      <c r="A342" s="34" t="s">
        <v>315</v>
      </c>
      <c r="B342" s="43" t="s">
        <v>52</v>
      </c>
      <c r="C342" s="44" t="s">
        <v>196</v>
      </c>
      <c r="D342" s="45" t="s">
        <v>7</v>
      </c>
      <c r="E342" s="46"/>
      <c r="F342" s="46"/>
      <c r="G342" s="46" t="s">
        <v>7</v>
      </c>
      <c r="H342" s="7"/>
      <c r="I342" s="34"/>
      <c r="J342" s="34"/>
      <c r="K342" s="34"/>
    </row>
    <row r="343" spans="1:11" x14ac:dyDescent="0.25">
      <c r="A343" s="34" t="s">
        <v>315</v>
      </c>
      <c r="B343" s="43" t="s">
        <v>52</v>
      </c>
      <c r="C343" s="44" t="s">
        <v>197</v>
      </c>
      <c r="D343" s="45" t="s">
        <v>7</v>
      </c>
      <c r="E343" s="46"/>
      <c r="F343" s="46"/>
      <c r="G343" s="46"/>
      <c r="H343" s="7"/>
      <c r="I343" s="34"/>
      <c r="J343" s="34"/>
      <c r="K343" s="34"/>
    </row>
    <row r="344" spans="1:11" x14ac:dyDescent="0.25">
      <c r="A344" s="34" t="s">
        <v>315</v>
      </c>
      <c r="B344" s="9" t="s">
        <v>52</v>
      </c>
      <c r="C344" s="9" t="s">
        <v>121</v>
      </c>
      <c r="D344" s="7"/>
      <c r="E344" s="7" t="s">
        <v>7</v>
      </c>
      <c r="F344" s="7"/>
      <c r="G344" s="7"/>
      <c r="H344" s="7"/>
      <c r="I344" s="34"/>
      <c r="J344" s="34"/>
      <c r="K344" s="34"/>
    </row>
    <row r="345" spans="1:11" x14ac:dyDescent="0.25">
      <c r="A345" s="34" t="s">
        <v>315</v>
      </c>
      <c r="B345" s="9" t="s">
        <v>52</v>
      </c>
      <c r="C345" s="9" t="s">
        <v>119</v>
      </c>
      <c r="D345" s="7"/>
      <c r="E345" s="7" t="s">
        <v>7</v>
      </c>
      <c r="F345" s="7"/>
      <c r="G345" s="7"/>
      <c r="H345" s="7"/>
      <c r="I345" s="34"/>
      <c r="J345" s="34"/>
      <c r="K345" s="34"/>
    </row>
    <row r="346" spans="1:11" x14ac:dyDescent="0.25">
      <c r="A346" s="34" t="s">
        <v>315</v>
      </c>
      <c r="B346" s="9" t="s">
        <v>52</v>
      </c>
      <c r="C346" s="9" t="s">
        <v>134</v>
      </c>
      <c r="D346" s="7"/>
      <c r="E346" s="7" t="s">
        <v>7</v>
      </c>
      <c r="F346" s="7"/>
      <c r="G346" s="7"/>
      <c r="H346" s="7"/>
      <c r="I346" s="34"/>
      <c r="J346" s="34"/>
      <c r="K346" s="34"/>
    </row>
    <row r="347" spans="1:11" x14ac:dyDescent="0.25">
      <c r="A347" s="34" t="s">
        <v>315</v>
      </c>
      <c r="B347" s="9" t="s">
        <v>52</v>
      </c>
      <c r="C347" s="9" t="s">
        <v>87</v>
      </c>
      <c r="D347" s="7"/>
      <c r="E347" s="7" t="s">
        <v>7</v>
      </c>
      <c r="F347" s="7"/>
      <c r="G347" s="7"/>
      <c r="H347" s="7"/>
      <c r="I347" s="34"/>
      <c r="J347" s="34"/>
      <c r="K347" s="34"/>
    </row>
    <row r="348" spans="1:11" x14ac:dyDescent="0.25">
      <c r="A348" s="34" t="s">
        <v>315</v>
      </c>
      <c r="B348" s="9" t="s">
        <v>52</v>
      </c>
      <c r="C348" s="9" t="s">
        <v>120</v>
      </c>
      <c r="D348" s="7"/>
      <c r="E348" s="7" t="s">
        <v>7</v>
      </c>
      <c r="F348" s="7"/>
      <c r="G348" s="7"/>
      <c r="H348" s="7"/>
      <c r="I348" s="34"/>
      <c r="J348" s="34"/>
      <c r="K348" s="34"/>
    </row>
    <row r="349" spans="1:11" x14ac:dyDescent="0.25">
      <c r="A349" s="34" t="s">
        <v>315</v>
      </c>
      <c r="B349" s="9" t="s">
        <v>52</v>
      </c>
      <c r="C349" s="9" t="s">
        <v>122</v>
      </c>
      <c r="D349" s="7"/>
      <c r="E349" s="7" t="s">
        <v>7</v>
      </c>
      <c r="F349" s="7"/>
      <c r="G349" s="7"/>
      <c r="H349" s="7"/>
      <c r="I349" s="34"/>
      <c r="J349" s="34"/>
      <c r="K349" s="34"/>
    </row>
    <row r="350" spans="1:11" x14ac:dyDescent="0.25">
      <c r="A350" s="34" t="s">
        <v>313</v>
      </c>
      <c r="B350" s="8" t="s">
        <v>166</v>
      </c>
      <c r="C350" s="8" t="s">
        <v>248</v>
      </c>
      <c r="D350" s="7" t="s">
        <v>7</v>
      </c>
      <c r="E350" s="7"/>
      <c r="F350" s="7"/>
      <c r="G350" s="7" t="s">
        <v>7</v>
      </c>
      <c r="H350" s="7"/>
      <c r="I350" s="34"/>
      <c r="J350" s="34" t="s">
        <v>345</v>
      </c>
      <c r="K350" s="34"/>
    </row>
    <row r="351" spans="1:11" x14ac:dyDescent="0.25">
      <c r="A351" s="34" t="s">
        <v>313</v>
      </c>
      <c r="B351" s="8" t="s">
        <v>166</v>
      </c>
      <c r="C351" s="8" t="s">
        <v>249</v>
      </c>
      <c r="D351" s="7" t="s">
        <v>7</v>
      </c>
      <c r="E351" s="7"/>
      <c r="F351" s="7"/>
      <c r="G351" s="7" t="s">
        <v>7</v>
      </c>
      <c r="H351" s="7"/>
      <c r="I351" s="34"/>
      <c r="J351" s="34" t="s">
        <v>345</v>
      </c>
      <c r="K351" s="34"/>
    </row>
    <row r="352" spans="1:11" x14ac:dyDescent="0.25">
      <c r="A352" s="34" t="s">
        <v>313</v>
      </c>
      <c r="B352" s="8" t="s">
        <v>166</v>
      </c>
      <c r="C352" s="8" t="s">
        <v>250</v>
      </c>
      <c r="D352" s="7" t="s">
        <v>7</v>
      </c>
      <c r="E352" s="7"/>
      <c r="F352" s="7"/>
      <c r="G352" s="7" t="s">
        <v>7</v>
      </c>
      <c r="H352" s="7"/>
      <c r="I352" s="34"/>
      <c r="J352" s="34" t="s">
        <v>345</v>
      </c>
      <c r="K352" s="34"/>
    </row>
    <row r="353" spans="1:11" x14ac:dyDescent="0.25">
      <c r="A353" s="34" t="s">
        <v>313</v>
      </c>
      <c r="B353" s="8" t="s">
        <v>166</v>
      </c>
      <c r="C353" s="8" t="s">
        <v>251</v>
      </c>
      <c r="D353" s="7" t="s">
        <v>7</v>
      </c>
      <c r="E353" s="7"/>
      <c r="F353" s="7"/>
      <c r="G353" s="7" t="s">
        <v>7</v>
      </c>
      <c r="H353" s="7"/>
      <c r="I353" s="34"/>
      <c r="J353" s="34" t="s">
        <v>345</v>
      </c>
      <c r="K353" s="34"/>
    </row>
    <row r="354" spans="1:11" x14ac:dyDescent="0.25">
      <c r="A354" s="34" t="s">
        <v>313</v>
      </c>
      <c r="B354" s="8" t="s">
        <v>166</v>
      </c>
      <c r="C354" s="8" t="s">
        <v>252</v>
      </c>
      <c r="D354" s="7" t="s">
        <v>7</v>
      </c>
      <c r="E354" s="7"/>
      <c r="F354" s="7"/>
      <c r="G354" s="7" t="s">
        <v>7</v>
      </c>
      <c r="H354" s="7"/>
      <c r="I354" s="34"/>
      <c r="J354" s="34" t="s">
        <v>345</v>
      </c>
      <c r="K354" s="34"/>
    </row>
    <row r="355" spans="1:11" x14ac:dyDescent="0.25">
      <c r="A355" s="34" t="s">
        <v>313</v>
      </c>
      <c r="B355" s="8" t="s">
        <v>166</v>
      </c>
      <c r="C355" s="8" t="s">
        <v>253</v>
      </c>
      <c r="D355" s="7" t="s">
        <v>7</v>
      </c>
      <c r="E355" s="7"/>
      <c r="F355" s="7"/>
      <c r="G355" s="7" t="s">
        <v>7</v>
      </c>
      <c r="H355" s="7"/>
      <c r="I355" s="34"/>
      <c r="J355" s="34" t="s">
        <v>345</v>
      </c>
      <c r="K355" s="34"/>
    </row>
    <row r="356" spans="1:11" x14ac:dyDescent="0.25">
      <c r="A356" s="34" t="s">
        <v>313</v>
      </c>
      <c r="B356" s="8" t="s">
        <v>166</v>
      </c>
      <c r="C356" s="8" t="s">
        <v>254</v>
      </c>
      <c r="D356" s="7" t="s">
        <v>7</v>
      </c>
      <c r="E356" s="7"/>
      <c r="F356" s="7"/>
      <c r="G356" s="7" t="s">
        <v>7</v>
      </c>
      <c r="H356" s="7"/>
      <c r="I356" s="34"/>
      <c r="J356" s="34" t="s">
        <v>345</v>
      </c>
      <c r="K356" s="34"/>
    </row>
    <row r="357" spans="1:11" x14ac:dyDescent="0.25">
      <c r="A357" s="34" t="s">
        <v>313</v>
      </c>
      <c r="B357" s="8" t="s">
        <v>159</v>
      </c>
      <c r="C357" s="8" t="s">
        <v>202</v>
      </c>
      <c r="D357" s="7" t="s">
        <v>7</v>
      </c>
      <c r="E357" s="7"/>
      <c r="F357" s="7"/>
      <c r="G357" s="7" t="s">
        <v>8</v>
      </c>
      <c r="H357" s="7"/>
      <c r="I357" s="34"/>
      <c r="J357" s="34" t="s">
        <v>342</v>
      </c>
      <c r="K357" s="34"/>
    </row>
    <row r="358" spans="1:11" x14ac:dyDescent="0.25">
      <c r="A358" s="34" t="s">
        <v>313</v>
      </c>
      <c r="B358" s="8" t="s">
        <v>159</v>
      </c>
      <c r="C358" s="8" t="s">
        <v>203</v>
      </c>
      <c r="D358" s="7" t="s">
        <v>7</v>
      </c>
      <c r="E358" s="7"/>
      <c r="F358" s="7"/>
      <c r="G358" s="7" t="s">
        <v>8</v>
      </c>
      <c r="H358" s="7"/>
      <c r="I358" s="34"/>
      <c r="J358" s="34" t="s">
        <v>342</v>
      </c>
      <c r="K358" s="34"/>
    </row>
    <row r="359" spans="1:11" x14ac:dyDescent="0.25">
      <c r="A359" s="34" t="s">
        <v>313</v>
      </c>
      <c r="B359" s="8" t="s">
        <v>159</v>
      </c>
      <c r="C359" s="8" t="s">
        <v>204</v>
      </c>
      <c r="D359" s="7" t="s">
        <v>7</v>
      </c>
      <c r="E359" s="7"/>
      <c r="F359" s="7"/>
      <c r="G359" s="7" t="s">
        <v>8</v>
      </c>
      <c r="H359" s="7"/>
      <c r="I359" s="34"/>
      <c r="J359" s="34" t="s">
        <v>342</v>
      </c>
      <c r="K359" s="34"/>
    </row>
    <row r="360" spans="1:11" x14ac:dyDescent="0.25">
      <c r="A360" s="34" t="s">
        <v>313</v>
      </c>
      <c r="B360" s="8" t="s">
        <v>159</v>
      </c>
      <c r="C360" s="8" t="s">
        <v>205</v>
      </c>
      <c r="D360" s="7" t="s">
        <v>7</v>
      </c>
      <c r="E360" s="7"/>
      <c r="F360" s="7"/>
      <c r="G360" s="7" t="s">
        <v>7</v>
      </c>
      <c r="H360" s="7"/>
      <c r="I360" s="34"/>
      <c r="J360" s="34" t="s">
        <v>342</v>
      </c>
      <c r="K360" s="34"/>
    </row>
    <row r="361" spans="1:11" x14ac:dyDescent="0.25">
      <c r="A361" s="34" t="s">
        <v>313</v>
      </c>
      <c r="B361" s="8" t="s">
        <v>159</v>
      </c>
      <c r="C361" s="8" t="s">
        <v>75</v>
      </c>
      <c r="D361" s="7" t="s">
        <v>7</v>
      </c>
      <c r="E361" s="7"/>
      <c r="F361" s="7"/>
      <c r="G361" s="7" t="s">
        <v>8</v>
      </c>
      <c r="H361" s="7"/>
      <c r="I361" s="34"/>
      <c r="J361" s="34" t="s">
        <v>342</v>
      </c>
      <c r="K361" s="34"/>
    </row>
    <row r="362" spans="1:11" x14ac:dyDescent="0.25">
      <c r="A362" s="34" t="s">
        <v>313</v>
      </c>
      <c r="B362" s="8" t="s">
        <v>160</v>
      </c>
      <c r="C362" s="8" t="s">
        <v>76</v>
      </c>
      <c r="D362" s="7" t="s">
        <v>7</v>
      </c>
      <c r="E362" s="7"/>
      <c r="F362" s="7"/>
      <c r="G362" s="7" t="s">
        <v>8</v>
      </c>
      <c r="H362" s="7"/>
      <c r="I362" s="34"/>
      <c r="J362" s="34" t="s">
        <v>343</v>
      </c>
      <c r="K362" s="34"/>
    </row>
    <row r="363" spans="1:11" x14ac:dyDescent="0.25">
      <c r="A363" s="34" t="s">
        <v>312</v>
      </c>
      <c r="B363" s="9" t="s">
        <v>136</v>
      </c>
      <c r="C363" s="6" t="s">
        <v>6</v>
      </c>
      <c r="D363" s="7" t="s">
        <v>7</v>
      </c>
      <c r="E363" s="7"/>
      <c r="F363" s="7"/>
      <c r="G363" s="7"/>
      <c r="H363" s="7"/>
      <c r="I363" s="34"/>
      <c r="J363" s="34"/>
      <c r="K363" s="34"/>
    </row>
    <row r="364" spans="1:11" x14ac:dyDescent="0.25">
      <c r="A364" s="34" t="s">
        <v>312</v>
      </c>
      <c r="B364" s="9" t="s">
        <v>136</v>
      </c>
      <c r="C364" s="6" t="s">
        <v>9</v>
      </c>
      <c r="D364" s="7" t="s">
        <v>7</v>
      </c>
      <c r="E364" s="7"/>
      <c r="F364" s="7"/>
      <c r="G364" s="7"/>
      <c r="H364" s="7"/>
      <c r="I364" s="34"/>
      <c r="J364" s="34"/>
      <c r="K364" s="34"/>
    </row>
    <row r="365" spans="1:11" x14ac:dyDescent="0.25">
      <c r="A365" s="34" t="s">
        <v>312</v>
      </c>
      <c r="B365" s="9" t="s">
        <v>53</v>
      </c>
      <c r="C365" s="38" t="s">
        <v>10</v>
      </c>
      <c r="D365" s="7"/>
      <c r="E365" s="7" t="s">
        <v>7</v>
      </c>
      <c r="F365" s="7"/>
      <c r="G365" s="7"/>
      <c r="H365" s="7"/>
      <c r="I365" s="34"/>
      <c r="J365" s="34"/>
      <c r="K365" s="34"/>
    </row>
    <row r="366" spans="1:11" x14ac:dyDescent="0.25">
      <c r="A366" s="34" t="s">
        <v>312</v>
      </c>
      <c r="B366" s="9" t="s">
        <v>136</v>
      </c>
      <c r="C366" s="38" t="s">
        <v>14</v>
      </c>
      <c r="D366" s="7"/>
      <c r="E366" s="7" t="s">
        <v>7</v>
      </c>
      <c r="F366" s="7"/>
      <c r="G366" s="7"/>
      <c r="H366" s="7"/>
      <c r="I366" s="34"/>
      <c r="J366" s="34"/>
      <c r="K366" s="34"/>
    </row>
    <row r="367" spans="1:11" x14ac:dyDescent="0.25">
      <c r="A367" s="34" t="s">
        <v>312</v>
      </c>
      <c r="B367" s="9" t="s">
        <v>136</v>
      </c>
      <c r="C367" s="38" t="s">
        <v>25</v>
      </c>
      <c r="D367" s="7"/>
      <c r="E367" s="7" t="s">
        <v>7</v>
      </c>
      <c r="F367" s="7"/>
      <c r="G367" s="7"/>
      <c r="H367" s="7"/>
      <c r="I367" s="34"/>
      <c r="J367" s="34"/>
      <c r="K367" s="34"/>
    </row>
    <row r="368" spans="1:11" x14ac:dyDescent="0.25">
      <c r="A368" s="34" t="s">
        <v>312</v>
      </c>
      <c r="B368" s="9" t="s">
        <v>136</v>
      </c>
      <c r="C368" s="38" t="s">
        <v>26</v>
      </c>
      <c r="D368" s="7"/>
      <c r="E368" s="7" t="s">
        <v>7</v>
      </c>
      <c r="F368" s="7"/>
      <c r="G368" s="7"/>
      <c r="H368" s="7"/>
      <c r="I368" s="34"/>
      <c r="J368" s="34"/>
      <c r="K368" s="34"/>
    </row>
    <row r="369" spans="1:11" x14ac:dyDescent="0.25">
      <c r="A369" s="34" t="s">
        <v>312</v>
      </c>
      <c r="B369" s="9" t="s">
        <v>136</v>
      </c>
      <c r="C369" s="6" t="s">
        <v>27</v>
      </c>
      <c r="D369" s="7" t="s">
        <v>7</v>
      </c>
      <c r="E369" s="7"/>
      <c r="F369" s="7"/>
      <c r="G369" s="7"/>
      <c r="H369" s="7"/>
      <c r="I369" s="34"/>
      <c r="J369" s="34"/>
      <c r="K369" s="34"/>
    </row>
    <row r="370" spans="1:11" x14ac:dyDescent="0.25">
      <c r="A370" s="34" t="s">
        <v>312</v>
      </c>
      <c r="B370" s="9" t="s">
        <v>136</v>
      </c>
      <c r="C370" s="6" t="s">
        <v>28</v>
      </c>
      <c r="D370" s="7" t="s">
        <v>7</v>
      </c>
      <c r="E370" s="7"/>
      <c r="F370" s="7"/>
      <c r="G370" s="7"/>
      <c r="H370" s="7"/>
      <c r="I370" s="34"/>
      <c r="J370" s="34"/>
      <c r="K370" s="34"/>
    </row>
    <row r="371" spans="1:11" x14ac:dyDescent="0.25">
      <c r="A371" s="34" t="s">
        <v>312</v>
      </c>
      <c r="B371" s="9" t="s">
        <v>136</v>
      </c>
      <c r="C371" s="8" t="s">
        <v>31</v>
      </c>
      <c r="D371" s="7"/>
      <c r="E371" s="7" t="s">
        <v>7</v>
      </c>
      <c r="F371" s="7"/>
      <c r="G371" s="7"/>
      <c r="H371" s="7"/>
      <c r="I371" s="34"/>
      <c r="J371" s="34"/>
      <c r="K371" s="34"/>
    </row>
    <row r="372" spans="1:11" x14ac:dyDescent="0.25">
      <c r="A372" s="34" t="s">
        <v>312</v>
      </c>
      <c r="B372" s="9" t="s">
        <v>136</v>
      </c>
      <c r="C372" s="8" t="s">
        <v>32</v>
      </c>
      <c r="D372" s="7"/>
      <c r="E372" s="7" t="s">
        <v>7</v>
      </c>
      <c r="F372" s="7"/>
      <c r="G372" s="7"/>
      <c r="H372" s="7"/>
      <c r="I372" s="34"/>
      <c r="J372" s="34"/>
      <c r="K372" s="34"/>
    </row>
    <row r="373" spans="1:11" x14ac:dyDescent="0.25">
      <c r="A373" s="34" t="s">
        <v>312</v>
      </c>
      <c r="B373" s="9" t="s">
        <v>136</v>
      </c>
      <c r="C373" s="8" t="s">
        <v>33</v>
      </c>
      <c r="D373" s="7"/>
      <c r="E373" s="7" t="s">
        <v>7</v>
      </c>
      <c r="F373" s="7"/>
      <c r="G373" s="7"/>
      <c r="H373" s="7"/>
      <c r="I373" s="34"/>
      <c r="J373" s="34"/>
      <c r="K373" s="34"/>
    </row>
    <row r="374" spans="1:11" x14ac:dyDescent="0.25">
      <c r="A374" s="34" t="s">
        <v>312</v>
      </c>
      <c r="B374" s="9" t="s">
        <v>136</v>
      </c>
      <c r="C374" s="6" t="s">
        <v>48</v>
      </c>
      <c r="D374" s="7"/>
      <c r="E374" s="7" t="s">
        <v>7</v>
      </c>
      <c r="F374" s="7"/>
      <c r="G374" s="7"/>
      <c r="H374" s="7"/>
      <c r="I374" s="34"/>
      <c r="J374" s="34"/>
      <c r="K374" s="34"/>
    </row>
    <row r="375" spans="1:11" x14ac:dyDescent="0.25">
      <c r="A375" s="34" t="s">
        <v>312</v>
      </c>
      <c r="B375" s="9" t="s">
        <v>136</v>
      </c>
      <c r="C375" s="9" t="s">
        <v>87</v>
      </c>
      <c r="D375" s="7"/>
      <c r="E375" s="7" t="s">
        <v>7</v>
      </c>
      <c r="F375" s="7"/>
      <c r="G375" s="7"/>
      <c r="H375" s="7"/>
      <c r="I375" s="34"/>
      <c r="J375" s="34"/>
      <c r="K375" s="34"/>
    </row>
    <row r="376" spans="1:11" x14ac:dyDescent="0.25">
      <c r="A376" s="34" t="s">
        <v>312</v>
      </c>
      <c r="B376" s="9" t="s">
        <v>136</v>
      </c>
      <c r="C376" s="9" t="s">
        <v>122</v>
      </c>
      <c r="D376" s="7"/>
      <c r="E376" s="7" t="s">
        <v>7</v>
      </c>
      <c r="F376" s="7"/>
      <c r="G376" s="7"/>
      <c r="H376" s="7"/>
      <c r="I376" s="34"/>
      <c r="J376" s="34"/>
      <c r="K376" s="34"/>
    </row>
    <row r="377" spans="1:11" x14ac:dyDescent="0.25">
      <c r="A377" s="34" t="s">
        <v>312</v>
      </c>
      <c r="B377" s="9" t="s">
        <v>136</v>
      </c>
      <c r="C377" s="9" t="s">
        <v>198</v>
      </c>
      <c r="D377" s="7"/>
      <c r="E377" s="7" t="s">
        <v>7</v>
      </c>
      <c r="F377" s="7"/>
      <c r="G377" s="7"/>
      <c r="H377" s="7"/>
      <c r="I377" s="34"/>
      <c r="J377" s="34"/>
      <c r="K377" s="34"/>
    </row>
    <row r="378" spans="1:11" x14ac:dyDescent="0.25">
      <c r="A378" s="34" t="s">
        <v>312</v>
      </c>
      <c r="B378" s="9" t="s">
        <v>136</v>
      </c>
      <c r="C378" s="9" t="s">
        <v>121</v>
      </c>
      <c r="D378" s="7"/>
      <c r="E378" s="7" t="s">
        <v>7</v>
      </c>
      <c r="F378" s="7"/>
      <c r="G378" s="7"/>
      <c r="H378" s="7"/>
      <c r="I378" s="34"/>
      <c r="J378" s="34"/>
      <c r="K378" s="34"/>
    </row>
    <row r="379" spans="1:11" x14ac:dyDescent="0.25">
      <c r="A379" s="34" t="s">
        <v>312</v>
      </c>
      <c r="B379" s="9" t="s">
        <v>136</v>
      </c>
      <c r="C379" s="9" t="s">
        <v>90</v>
      </c>
      <c r="D379" s="7"/>
      <c r="E379" s="7" t="s">
        <v>7</v>
      </c>
      <c r="F379" s="7"/>
      <c r="G379" s="7"/>
      <c r="H379" s="7"/>
      <c r="I379" s="34"/>
      <c r="J379" s="34"/>
      <c r="K379" s="34"/>
    </row>
    <row r="380" spans="1:11" x14ac:dyDescent="0.25">
      <c r="A380" s="34" t="s">
        <v>312</v>
      </c>
      <c r="B380" s="9" t="s">
        <v>136</v>
      </c>
      <c r="C380" s="9" t="s">
        <v>138</v>
      </c>
      <c r="D380" s="7"/>
      <c r="E380" s="7" t="s">
        <v>7</v>
      </c>
      <c r="F380" s="7"/>
      <c r="G380" s="7"/>
      <c r="H380" s="7"/>
      <c r="I380" s="34"/>
      <c r="J380" s="34"/>
      <c r="K380" s="34"/>
    </row>
    <row r="381" spans="1:11" x14ac:dyDescent="0.25">
      <c r="A381" s="34" t="s">
        <v>312</v>
      </c>
      <c r="B381" s="9" t="s">
        <v>136</v>
      </c>
      <c r="C381" s="9" t="s">
        <v>132</v>
      </c>
      <c r="D381" s="7"/>
      <c r="E381" s="7" t="s">
        <v>7</v>
      </c>
      <c r="F381" s="7"/>
      <c r="G381" s="7"/>
      <c r="H381" s="7"/>
      <c r="I381" s="34"/>
      <c r="J381" s="34"/>
      <c r="K381" s="34"/>
    </row>
    <row r="382" spans="1:11" x14ac:dyDescent="0.25">
      <c r="A382" s="34" t="s">
        <v>312</v>
      </c>
      <c r="B382" s="9" t="s">
        <v>136</v>
      </c>
      <c r="C382" s="9" t="s">
        <v>139</v>
      </c>
      <c r="D382" s="7"/>
      <c r="E382" s="7" t="s">
        <v>7</v>
      </c>
      <c r="F382" s="7"/>
      <c r="G382" s="7"/>
      <c r="H382" s="7"/>
      <c r="I382" s="34"/>
      <c r="J382" s="34"/>
      <c r="K382" s="34"/>
    </row>
    <row r="383" spans="1:11" x14ac:dyDescent="0.25">
      <c r="A383" s="34" t="s">
        <v>312</v>
      </c>
      <c r="B383" s="9" t="s">
        <v>136</v>
      </c>
      <c r="C383" s="9" t="s">
        <v>140</v>
      </c>
      <c r="D383" s="7"/>
      <c r="E383" s="7" t="s">
        <v>7</v>
      </c>
      <c r="F383" s="7"/>
      <c r="G383" s="7"/>
      <c r="H383" s="7"/>
      <c r="I383" s="34"/>
      <c r="J383" s="34"/>
      <c r="K383" s="34"/>
    </row>
    <row r="384" spans="1:11" x14ac:dyDescent="0.25">
      <c r="A384" s="34" t="s">
        <v>312</v>
      </c>
      <c r="B384" s="9" t="s">
        <v>136</v>
      </c>
      <c r="C384" s="9" t="s">
        <v>141</v>
      </c>
      <c r="D384" s="7"/>
      <c r="E384" s="7" t="s">
        <v>7</v>
      </c>
      <c r="F384" s="7"/>
      <c r="G384" s="7"/>
      <c r="H384" s="7"/>
      <c r="I384" s="34"/>
      <c r="J384" s="34"/>
      <c r="K384" s="34"/>
    </row>
    <row r="385" spans="1:11" x14ac:dyDescent="0.25">
      <c r="A385" s="34" t="s">
        <v>312</v>
      </c>
      <c r="B385" s="9" t="s">
        <v>136</v>
      </c>
      <c r="C385" s="9" t="s">
        <v>142</v>
      </c>
      <c r="D385" s="7"/>
      <c r="E385" s="7" t="s">
        <v>7</v>
      </c>
      <c r="F385" s="7"/>
      <c r="G385" s="7"/>
      <c r="H385" s="7"/>
      <c r="I385" s="34"/>
      <c r="J385" s="34"/>
      <c r="K385" s="34"/>
    </row>
    <row r="386" spans="1:11" x14ac:dyDescent="0.25">
      <c r="A386" s="34" t="s">
        <v>312</v>
      </c>
      <c r="B386" s="9" t="s">
        <v>136</v>
      </c>
      <c r="C386" s="9" t="s">
        <v>144</v>
      </c>
      <c r="D386" s="7"/>
      <c r="E386" s="7" t="s">
        <v>7</v>
      </c>
      <c r="F386" s="7"/>
      <c r="G386" s="7"/>
      <c r="H386" s="7"/>
      <c r="I386" s="34"/>
      <c r="J386" s="34"/>
      <c r="K386" s="34"/>
    </row>
    <row r="387" spans="1:11" x14ac:dyDescent="0.25">
      <c r="A387" s="34" t="s">
        <v>312</v>
      </c>
      <c r="B387" s="9" t="s">
        <v>136</v>
      </c>
      <c r="C387" s="9" t="s">
        <v>199</v>
      </c>
      <c r="D387" s="7"/>
      <c r="E387" s="7" t="s">
        <v>7</v>
      </c>
      <c r="F387" s="7"/>
      <c r="G387" s="7"/>
      <c r="H387" s="7"/>
      <c r="I387" s="34"/>
      <c r="J387" s="34"/>
      <c r="K387" s="34"/>
    </row>
    <row r="388" spans="1:11" x14ac:dyDescent="0.25">
      <c r="A388" s="34" t="s">
        <v>312</v>
      </c>
      <c r="B388" s="9" t="s">
        <v>136</v>
      </c>
      <c r="C388" s="9" t="s">
        <v>143</v>
      </c>
      <c r="D388" s="7"/>
      <c r="E388" s="7" t="s">
        <v>7</v>
      </c>
      <c r="F388" s="7"/>
      <c r="G388" s="7"/>
      <c r="H388" s="7"/>
      <c r="I388" s="34"/>
      <c r="J388" s="34"/>
      <c r="K388" s="34"/>
    </row>
    <row r="389" spans="1:11" x14ac:dyDescent="0.25">
      <c r="A389" s="34" t="s">
        <v>312</v>
      </c>
      <c r="B389" s="9" t="s">
        <v>136</v>
      </c>
      <c r="C389" s="9" t="s">
        <v>145</v>
      </c>
      <c r="D389" s="7"/>
      <c r="E389" s="7" t="s">
        <v>7</v>
      </c>
      <c r="F389" s="7"/>
      <c r="G389" s="7"/>
      <c r="H389" s="7"/>
      <c r="I389" s="34"/>
      <c r="J389" s="34"/>
      <c r="K389" s="34"/>
    </row>
    <row r="390" spans="1:11" x14ac:dyDescent="0.25">
      <c r="A390" s="34" t="s">
        <v>312</v>
      </c>
      <c r="B390" s="9" t="s">
        <v>136</v>
      </c>
      <c r="C390" s="9" t="s">
        <v>147</v>
      </c>
      <c r="D390" s="7"/>
      <c r="E390" s="7" t="s">
        <v>7</v>
      </c>
      <c r="F390" s="7"/>
      <c r="G390" s="7"/>
      <c r="H390" s="7"/>
      <c r="I390" s="34"/>
      <c r="J390" s="34"/>
      <c r="K390" s="34"/>
    </row>
    <row r="391" spans="1:11" x14ac:dyDescent="0.25">
      <c r="A391" s="34" t="s">
        <v>312</v>
      </c>
      <c r="B391" s="9" t="s">
        <v>136</v>
      </c>
      <c r="C391" s="9" t="s">
        <v>146</v>
      </c>
      <c r="D391" s="7"/>
      <c r="E391" s="7" t="s">
        <v>7</v>
      </c>
      <c r="F391" s="7"/>
      <c r="G391" s="7"/>
      <c r="H391" s="7"/>
      <c r="I391" s="34"/>
      <c r="J391" s="34"/>
      <c r="K391" s="34"/>
    </row>
    <row r="392" spans="1:11" x14ac:dyDescent="0.25">
      <c r="A392" s="34" t="s">
        <v>312</v>
      </c>
      <c r="B392" s="9" t="s">
        <v>136</v>
      </c>
      <c r="C392" s="9" t="s">
        <v>148</v>
      </c>
      <c r="D392" s="7"/>
      <c r="E392" s="7" t="s">
        <v>7</v>
      </c>
      <c r="F392" s="7"/>
      <c r="G392" s="7"/>
      <c r="H392" s="7"/>
      <c r="I392" s="34"/>
      <c r="J392" s="34"/>
      <c r="K392" s="34"/>
    </row>
    <row r="393" spans="1:11" x14ac:dyDescent="0.25">
      <c r="A393" s="34" t="s">
        <v>312</v>
      </c>
      <c r="B393" s="9" t="s">
        <v>136</v>
      </c>
      <c r="C393" s="9" t="s">
        <v>149</v>
      </c>
      <c r="D393" s="7"/>
      <c r="E393" s="7" t="s">
        <v>7</v>
      </c>
      <c r="F393" s="7"/>
      <c r="G393" s="7"/>
      <c r="H393" s="7"/>
      <c r="I393" s="34"/>
      <c r="J393" s="34"/>
      <c r="K393" s="34"/>
    </row>
    <row r="394" spans="1:11" x14ac:dyDescent="0.25">
      <c r="A394" s="47" t="s">
        <v>319</v>
      </c>
      <c r="B394" s="4" t="s">
        <v>381</v>
      </c>
      <c r="C394" t="s">
        <v>380</v>
      </c>
      <c r="D394" s="3" t="s">
        <v>8</v>
      </c>
      <c r="E394" s="3" t="s">
        <v>7</v>
      </c>
      <c r="G394" s="3" t="s">
        <v>8</v>
      </c>
      <c r="J394" s="48" t="s">
        <v>384</v>
      </c>
    </row>
  </sheetData>
  <autoFilter ref="A3:BT394"/>
  <sortState ref="B4:G352">
    <sortCondition ref="B4:B352"/>
  </sortState>
  <mergeCells count="1">
    <mergeCell ref="A2:K2"/>
  </mergeCells>
  <dataValidations count="2">
    <dataValidation type="list" allowBlank="1" showInputMessage="1" showErrorMessage="1" sqref="E282:G356 F265 G145:G231 D292:D294 D357:G1048576 D4:G140 D141:D231 E145:F211 E214:F225 E264 G265:G275 F270:F275 D265:E275">
      <formula1>$BT$2:$BT$3</formula1>
    </dataValidation>
    <dataValidation type="list" allowBlank="1" showInputMessage="1" showErrorMessage="1" sqref="G232:G238 F266:F269 E212:F213 G244:G249 F250:G264 E250:E263 E226:F249 D232:D264">
      <formula1>$BU$2:$BU$3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7"/>
  <sheetViews>
    <sheetView tabSelected="1" zoomScaleNormal="100" workbookViewId="0">
      <selection activeCell="N2" sqref="N2"/>
    </sheetView>
  </sheetViews>
  <sheetFormatPr baseColWidth="10" defaultRowHeight="15" x14ac:dyDescent="0.25"/>
  <cols>
    <col min="1" max="1" width="9.7109375" bestFit="1" customWidth="1"/>
    <col min="2" max="2" width="50.42578125" bestFit="1" customWidth="1"/>
    <col min="3" max="3" width="8.85546875" bestFit="1" customWidth="1"/>
    <col min="4" max="4" width="7" bestFit="1" customWidth="1"/>
    <col min="5" max="5" width="7.7109375" bestFit="1" customWidth="1"/>
    <col min="6" max="6" width="6.85546875" bestFit="1" customWidth="1"/>
    <col min="7" max="7" width="12.7109375" bestFit="1" customWidth="1"/>
    <col min="8" max="8" width="9.85546875" bestFit="1" customWidth="1"/>
    <col min="9" max="9" width="6.28515625" bestFit="1" customWidth="1"/>
    <col min="11" max="11" width="8.7109375" bestFit="1" customWidth="1"/>
    <col min="12" max="12" width="14.140625" bestFit="1" customWidth="1"/>
    <col min="13" max="13" width="14" bestFit="1" customWidth="1"/>
    <col min="14" max="14" width="13.140625" customWidth="1"/>
  </cols>
  <sheetData>
    <row r="1" spans="1:14" x14ac:dyDescent="0.25">
      <c r="D1" s="65" t="s">
        <v>933</v>
      </c>
      <c r="E1" s="65"/>
      <c r="F1" s="65"/>
      <c r="H1" s="65" t="s">
        <v>932</v>
      </c>
      <c r="I1" s="65"/>
      <c r="J1" s="65"/>
      <c r="L1" s="65" t="s">
        <v>937</v>
      </c>
      <c r="M1" s="65"/>
      <c r="N1" s="65"/>
    </row>
    <row r="2" spans="1:14" x14ac:dyDescent="0.25">
      <c r="A2" t="s">
        <v>921</v>
      </c>
      <c r="B2" t="s">
        <v>922</v>
      </c>
      <c r="C2" t="s">
        <v>923</v>
      </c>
      <c r="D2" t="s">
        <v>924</v>
      </c>
      <c r="E2" t="s">
        <v>925</v>
      </c>
      <c r="F2" t="s">
        <v>931</v>
      </c>
      <c r="G2" t="s">
        <v>926</v>
      </c>
      <c r="H2" t="s">
        <v>928</v>
      </c>
      <c r="I2" t="s">
        <v>929</v>
      </c>
      <c r="J2" t="s">
        <v>930</v>
      </c>
      <c r="K2" t="s">
        <v>927</v>
      </c>
      <c r="L2" t="s">
        <v>934</v>
      </c>
      <c r="M2" t="s">
        <v>935</v>
      </c>
      <c r="N2" t="s">
        <v>936</v>
      </c>
    </row>
    <row r="3" spans="1:14" hidden="1" x14ac:dyDescent="0.25">
      <c r="A3" t="s">
        <v>427</v>
      </c>
      <c r="B3" t="s">
        <v>274</v>
      </c>
      <c r="C3" t="s">
        <v>421</v>
      </c>
      <c r="D3" t="s">
        <v>428</v>
      </c>
      <c r="E3" t="s">
        <v>428</v>
      </c>
      <c r="G3" t="str">
        <f>IF(Tabla1[[#This Row],[SMS]]="NULL","SUSCRITA","NO SUSCRITA")</f>
        <v>SUSCRITA</v>
      </c>
    </row>
    <row r="4" spans="1:14" hidden="1" x14ac:dyDescent="0.25">
      <c r="A4" t="s">
        <v>431</v>
      </c>
      <c r="B4" t="s">
        <v>432</v>
      </c>
      <c r="C4" t="s">
        <v>421</v>
      </c>
      <c r="D4" t="s">
        <v>428</v>
      </c>
      <c r="E4" t="s">
        <v>428</v>
      </c>
      <c r="G4" t="str">
        <f>IF(Tabla1[[#This Row],[SMS]]="NULL","SUSCRITA","NO SUSCRITA")</f>
        <v>SUSCRITA</v>
      </c>
    </row>
    <row r="5" spans="1:14" hidden="1" x14ac:dyDescent="0.25">
      <c r="A5" t="s">
        <v>435</v>
      </c>
      <c r="B5" t="s">
        <v>436</v>
      </c>
      <c r="C5" t="s">
        <v>421</v>
      </c>
      <c r="D5" t="s">
        <v>428</v>
      </c>
      <c r="E5" t="s">
        <v>428</v>
      </c>
      <c r="G5" t="str">
        <f>IF(Tabla1[[#This Row],[SMS]]="NULL","SUSCRITA","NO SUSCRITA")</f>
        <v>SUSCRITA</v>
      </c>
    </row>
    <row r="6" spans="1:14" hidden="1" x14ac:dyDescent="0.25">
      <c r="A6" t="s">
        <v>437</v>
      </c>
      <c r="B6" t="s">
        <v>438</v>
      </c>
      <c r="C6" t="s">
        <v>421</v>
      </c>
      <c r="D6" t="s">
        <v>428</v>
      </c>
      <c r="E6" t="s">
        <v>428</v>
      </c>
      <c r="G6" t="str">
        <f>IF(Tabla1[[#This Row],[SMS]]="NULL","SUSCRITA","NO SUSCRITA")</f>
        <v>SUSCRITA</v>
      </c>
    </row>
    <row r="7" spans="1:14" hidden="1" x14ac:dyDescent="0.25">
      <c r="A7" t="s">
        <v>442</v>
      </c>
      <c r="B7" t="s">
        <v>443</v>
      </c>
      <c r="C7" t="s">
        <v>421</v>
      </c>
      <c r="D7" t="s">
        <v>428</v>
      </c>
      <c r="E7" t="s">
        <v>428</v>
      </c>
      <c r="G7" t="str">
        <f>IF(Tabla1[[#This Row],[SMS]]="NULL","SUSCRITA","NO SUSCRITA")</f>
        <v>SUSCRITA</v>
      </c>
    </row>
    <row r="8" spans="1:14" hidden="1" x14ac:dyDescent="0.25">
      <c r="A8" t="s">
        <v>448</v>
      </c>
      <c r="B8" t="s">
        <v>449</v>
      </c>
      <c r="C8" t="s">
        <v>421</v>
      </c>
      <c r="D8" t="s">
        <v>428</v>
      </c>
      <c r="E8" t="s">
        <v>428</v>
      </c>
      <c r="G8" t="str">
        <f>IF(Tabla1[[#This Row],[SMS]]="NULL","SUSCRITA","NO SUSCRITA")</f>
        <v>SUSCRITA</v>
      </c>
    </row>
    <row r="9" spans="1:14" hidden="1" x14ac:dyDescent="0.25">
      <c r="A9" t="s">
        <v>450</v>
      </c>
      <c r="B9" t="s">
        <v>451</v>
      </c>
      <c r="C9" t="s">
        <v>421</v>
      </c>
      <c r="D9" t="s">
        <v>428</v>
      </c>
      <c r="E9" t="s">
        <v>428</v>
      </c>
      <c r="G9" t="str">
        <f>IF(Tabla1[[#This Row],[SMS]]="NULL","SUSCRITA","NO SUSCRITA")</f>
        <v>SUSCRITA</v>
      </c>
    </row>
    <row r="10" spans="1:14" hidden="1" x14ac:dyDescent="0.25">
      <c r="A10" t="s">
        <v>456</v>
      </c>
      <c r="B10" t="s">
        <v>457</v>
      </c>
      <c r="C10" t="s">
        <v>421</v>
      </c>
      <c r="D10" t="s">
        <v>428</v>
      </c>
      <c r="E10" t="s">
        <v>428</v>
      </c>
      <c r="G10" t="str">
        <f>IF(Tabla1[[#This Row],[SMS]]="NULL","SUSCRITA","NO SUSCRITA")</f>
        <v>SUSCRITA</v>
      </c>
    </row>
    <row r="11" spans="1:14" hidden="1" x14ac:dyDescent="0.25">
      <c r="A11" t="s">
        <v>458</v>
      </c>
      <c r="B11" t="s">
        <v>122</v>
      </c>
      <c r="C11" t="s">
        <v>421</v>
      </c>
      <c r="D11" t="s">
        <v>428</v>
      </c>
      <c r="E11" t="s">
        <v>428</v>
      </c>
      <c r="G11" t="str">
        <f>IF(Tabla1[[#This Row],[SMS]]="NULL","SUSCRITA","NO SUSCRITA")</f>
        <v>SUSCRITA</v>
      </c>
    </row>
    <row r="12" spans="1:14" hidden="1" x14ac:dyDescent="0.25">
      <c r="A12" t="s">
        <v>459</v>
      </c>
      <c r="B12" t="s">
        <v>84</v>
      </c>
      <c r="C12" t="s">
        <v>421</v>
      </c>
      <c r="D12" t="s">
        <v>428</v>
      </c>
      <c r="E12" t="s">
        <v>428</v>
      </c>
      <c r="G12" t="str">
        <f>IF(Tabla1[[#This Row],[SMS]]="NULL","SUSCRITA","NO SUSCRITA")</f>
        <v>SUSCRITA</v>
      </c>
    </row>
    <row r="13" spans="1:14" hidden="1" x14ac:dyDescent="0.25">
      <c r="A13" t="s">
        <v>463</v>
      </c>
      <c r="B13" t="s">
        <v>124</v>
      </c>
      <c r="C13" t="s">
        <v>421</v>
      </c>
      <c r="D13" t="s">
        <v>428</v>
      </c>
      <c r="E13" t="s">
        <v>428</v>
      </c>
      <c r="G13" t="str">
        <f>IF(Tabla1[[#This Row],[SMS]]="NULL","SUSCRITA","NO SUSCRITA")</f>
        <v>SUSCRITA</v>
      </c>
    </row>
    <row r="14" spans="1:14" hidden="1" x14ac:dyDescent="0.25">
      <c r="A14" t="s">
        <v>466</v>
      </c>
      <c r="B14" t="s">
        <v>373</v>
      </c>
      <c r="C14" t="s">
        <v>421</v>
      </c>
      <c r="D14" t="s">
        <v>428</v>
      </c>
      <c r="E14" t="s">
        <v>428</v>
      </c>
      <c r="G14" t="str">
        <f>IF(Tabla1[[#This Row],[SMS]]="NULL","SUSCRITA","NO SUSCRITA")</f>
        <v>SUSCRITA</v>
      </c>
    </row>
    <row r="15" spans="1:14" hidden="1" x14ac:dyDescent="0.25">
      <c r="A15" t="s">
        <v>467</v>
      </c>
      <c r="B15" t="s">
        <v>468</v>
      </c>
      <c r="C15" t="s">
        <v>421</v>
      </c>
      <c r="D15" t="s">
        <v>428</v>
      </c>
      <c r="E15" t="s">
        <v>428</v>
      </c>
      <c r="G15" t="str">
        <f>IF(Tabla1[[#This Row],[SMS]]="NULL","SUSCRITA","NO SUSCRITA")</f>
        <v>SUSCRITA</v>
      </c>
    </row>
    <row r="16" spans="1:14" hidden="1" x14ac:dyDescent="0.25">
      <c r="A16" t="s">
        <v>481</v>
      </c>
      <c r="B16" t="s">
        <v>482</v>
      </c>
      <c r="C16" t="s">
        <v>421</v>
      </c>
      <c r="D16" t="s">
        <v>428</v>
      </c>
      <c r="E16" t="s">
        <v>428</v>
      </c>
      <c r="G16" t="str">
        <f>IF(Tabla1[[#This Row],[SMS]]="NULL","SUSCRITA","NO SUSCRITA")</f>
        <v>SUSCRITA</v>
      </c>
    </row>
    <row r="17" spans="1:7" hidden="1" x14ac:dyDescent="0.25">
      <c r="A17" t="s">
        <v>489</v>
      </c>
      <c r="B17" t="s">
        <v>374</v>
      </c>
      <c r="C17" t="s">
        <v>421</v>
      </c>
      <c r="D17" t="s">
        <v>428</v>
      </c>
      <c r="E17" t="s">
        <v>428</v>
      </c>
      <c r="G17" t="str">
        <f>IF(Tabla1[[#This Row],[SMS]]="NULL","SUSCRITA","NO SUSCRITA")</f>
        <v>SUSCRITA</v>
      </c>
    </row>
    <row r="18" spans="1:7" hidden="1" x14ac:dyDescent="0.25">
      <c r="A18" t="s">
        <v>492</v>
      </c>
      <c r="B18" t="s">
        <v>493</v>
      </c>
      <c r="C18" t="s">
        <v>421</v>
      </c>
      <c r="D18" t="s">
        <v>428</v>
      </c>
      <c r="E18" t="s">
        <v>428</v>
      </c>
      <c r="G18" t="str">
        <f>IF(Tabla1[[#This Row],[SMS]]="NULL","SUSCRITA","NO SUSCRITA")</f>
        <v>SUSCRITA</v>
      </c>
    </row>
    <row r="19" spans="1:7" hidden="1" x14ac:dyDescent="0.25">
      <c r="A19" t="s">
        <v>494</v>
      </c>
      <c r="B19" t="s">
        <v>495</v>
      </c>
      <c r="C19" t="s">
        <v>421</v>
      </c>
      <c r="D19" t="s">
        <v>428</v>
      </c>
      <c r="E19" t="s">
        <v>428</v>
      </c>
      <c r="G19" t="str">
        <f>IF(Tabla1[[#This Row],[SMS]]="NULL","SUSCRITA","NO SUSCRITA")</f>
        <v>SUSCRITA</v>
      </c>
    </row>
    <row r="20" spans="1:7" hidden="1" x14ac:dyDescent="0.25">
      <c r="A20" t="s">
        <v>498</v>
      </c>
      <c r="B20" t="s">
        <v>499</v>
      </c>
      <c r="C20" t="s">
        <v>421</v>
      </c>
      <c r="D20" t="s">
        <v>428</v>
      </c>
      <c r="E20" t="s">
        <v>428</v>
      </c>
      <c r="G20" t="str">
        <f>IF(Tabla1[[#This Row],[SMS]]="NULL","SUSCRITA","NO SUSCRITA")</f>
        <v>SUSCRITA</v>
      </c>
    </row>
    <row r="21" spans="1:7" hidden="1" x14ac:dyDescent="0.25">
      <c r="A21" t="s">
        <v>502</v>
      </c>
      <c r="B21" t="s">
        <v>503</v>
      </c>
      <c r="C21" t="s">
        <v>421</v>
      </c>
      <c r="D21" t="s">
        <v>428</v>
      </c>
      <c r="E21" t="s">
        <v>428</v>
      </c>
      <c r="G21" t="str">
        <f>IF(Tabla1[[#This Row],[SMS]]="NULL","SUSCRITA","NO SUSCRITA")</f>
        <v>SUSCRITA</v>
      </c>
    </row>
    <row r="22" spans="1:7" hidden="1" x14ac:dyDescent="0.25">
      <c r="A22" t="s">
        <v>504</v>
      </c>
      <c r="B22" t="s">
        <v>505</v>
      </c>
      <c r="C22" t="s">
        <v>421</v>
      </c>
      <c r="D22" t="s">
        <v>428</v>
      </c>
      <c r="E22" t="s">
        <v>428</v>
      </c>
      <c r="G22" t="str">
        <f>IF(Tabla1[[#This Row],[SMS]]="NULL","SUSCRITA","NO SUSCRITA")</f>
        <v>SUSCRITA</v>
      </c>
    </row>
    <row r="23" spans="1:7" hidden="1" x14ac:dyDescent="0.25">
      <c r="A23" t="s">
        <v>513</v>
      </c>
      <c r="B23" t="s">
        <v>514</v>
      </c>
      <c r="C23" t="s">
        <v>421</v>
      </c>
      <c r="D23" t="s">
        <v>428</v>
      </c>
      <c r="E23" t="s">
        <v>428</v>
      </c>
      <c r="G23" t="str">
        <f>IF(Tabla1[[#This Row],[SMS]]="NULL","SUSCRITA","NO SUSCRITA")</f>
        <v>SUSCRITA</v>
      </c>
    </row>
    <row r="24" spans="1:7" hidden="1" x14ac:dyDescent="0.25">
      <c r="A24" t="s">
        <v>515</v>
      </c>
      <c r="B24" t="s">
        <v>516</v>
      </c>
      <c r="C24" t="s">
        <v>421</v>
      </c>
      <c r="D24" t="s">
        <v>428</v>
      </c>
      <c r="E24" t="s">
        <v>428</v>
      </c>
      <c r="G24" t="str">
        <f>IF(Tabla1[[#This Row],[SMS]]="NULL","SUSCRITA","NO SUSCRITA")</f>
        <v>SUSCRITA</v>
      </c>
    </row>
    <row r="25" spans="1:7" hidden="1" x14ac:dyDescent="0.25">
      <c r="A25" t="s">
        <v>518</v>
      </c>
      <c r="B25" t="s">
        <v>90</v>
      </c>
      <c r="C25" t="s">
        <v>421</v>
      </c>
      <c r="D25" t="s">
        <v>428</v>
      </c>
      <c r="E25" t="s">
        <v>428</v>
      </c>
      <c r="G25" t="str">
        <f>IF(Tabla1[[#This Row],[SMS]]="NULL","SUSCRITA","NO SUSCRITA")</f>
        <v>SUSCRITA</v>
      </c>
    </row>
    <row r="26" spans="1:7" hidden="1" x14ac:dyDescent="0.25">
      <c r="A26" t="s">
        <v>535</v>
      </c>
      <c r="B26" t="s">
        <v>536</v>
      </c>
      <c r="C26" t="s">
        <v>421</v>
      </c>
      <c r="D26" t="s">
        <v>428</v>
      </c>
      <c r="E26" t="s">
        <v>428</v>
      </c>
      <c r="G26" t="str">
        <f>IF(Tabla1[[#This Row],[SMS]]="NULL","SUSCRITA","NO SUSCRITA")</f>
        <v>SUSCRITA</v>
      </c>
    </row>
    <row r="27" spans="1:7" hidden="1" x14ac:dyDescent="0.25">
      <c r="A27" t="s">
        <v>537</v>
      </c>
      <c r="B27" t="s">
        <v>538</v>
      </c>
      <c r="C27" t="s">
        <v>421</v>
      </c>
      <c r="D27" t="s">
        <v>428</v>
      </c>
      <c r="E27" t="s">
        <v>428</v>
      </c>
      <c r="G27" t="str">
        <f>IF(Tabla1[[#This Row],[SMS]]="NULL","SUSCRITA","NO SUSCRITA")</f>
        <v>SUSCRITA</v>
      </c>
    </row>
    <row r="28" spans="1:7" hidden="1" x14ac:dyDescent="0.25">
      <c r="A28" t="s">
        <v>539</v>
      </c>
      <c r="B28" t="s">
        <v>375</v>
      </c>
      <c r="C28" t="s">
        <v>421</v>
      </c>
      <c r="D28" t="s">
        <v>428</v>
      </c>
      <c r="E28" t="s">
        <v>428</v>
      </c>
      <c r="G28" t="str">
        <f>IF(Tabla1[[#This Row],[SMS]]="NULL","SUSCRITA","NO SUSCRITA")</f>
        <v>SUSCRITA</v>
      </c>
    </row>
    <row r="29" spans="1:7" hidden="1" x14ac:dyDescent="0.25">
      <c r="A29" t="s">
        <v>553</v>
      </c>
      <c r="B29" t="s">
        <v>554</v>
      </c>
      <c r="C29" t="s">
        <v>421</v>
      </c>
      <c r="D29" t="s">
        <v>428</v>
      </c>
      <c r="E29" t="s">
        <v>428</v>
      </c>
      <c r="G29" t="str">
        <f>IF(Tabla1[[#This Row],[SMS]]="NULL","SUSCRITA","NO SUSCRITA")</f>
        <v>SUSCRITA</v>
      </c>
    </row>
    <row r="30" spans="1:7" hidden="1" x14ac:dyDescent="0.25">
      <c r="A30" t="s">
        <v>558</v>
      </c>
      <c r="B30" t="s">
        <v>85</v>
      </c>
      <c r="C30" t="s">
        <v>421</v>
      </c>
      <c r="D30" t="s">
        <v>428</v>
      </c>
      <c r="E30" t="s">
        <v>428</v>
      </c>
      <c r="G30" t="str">
        <f>IF(Tabla1[[#This Row],[SMS]]="NULL","SUSCRITA","NO SUSCRITA")</f>
        <v>SUSCRITA</v>
      </c>
    </row>
    <row r="31" spans="1:7" hidden="1" x14ac:dyDescent="0.25">
      <c r="A31" t="s">
        <v>594</v>
      </c>
      <c r="B31" t="s">
        <v>491</v>
      </c>
      <c r="C31" t="s">
        <v>421</v>
      </c>
      <c r="D31" t="s">
        <v>428</v>
      </c>
      <c r="E31" t="s">
        <v>428</v>
      </c>
      <c r="G31" t="str">
        <f>IF(Tabla1[[#This Row],[SMS]]="NULL","SUSCRITA","NO SUSCRITA")</f>
        <v>SUSCRITA</v>
      </c>
    </row>
    <row r="32" spans="1:7" hidden="1" x14ac:dyDescent="0.25">
      <c r="A32" t="s">
        <v>602</v>
      </c>
      <c r="B32" t="s">
        <v>603</v>
      </c>
      <c r="C32" t="s">
        <v>421</v>
      </c>
      <c r="D32" t="s">
        <v>428</v>
      </c>
      <c r="E32" t="s">
        <v>428</v>
      </c>
      <c r="G32" t="str">
        <f>IF(Tabla1[[#This Row],[SMS]]="NULL","SUSCRITA","NO SUSCRITA")</f>
        <v>SUSCRITA</v>
      </c>
    </row>
    <row r="33" spans="1:7" hidden="1" x14ac:dyDescent="0.25">
      <c r="A33" t="s">
        <v>604</v>
      </c>
      <c r="B33" t="s">
        <v>605</v>
      </c>
      <c r="C33" t="s">
        <v>421</v>
      </c>
      <c r="D33" t="s">
        <v>428</v>
      </c>
      <c r="E33" t="s">
        <v>428</v>
      </c>
      <c r="G33" t="str">
        <f>IF(Tabla1[[#This Row],[SMS]]="NULL","SUSCRITA","NO SUSCRITA")</f>
        <v>SUSCRITA</v>
      </c>
    </row>
    <row r="34" spans="1:7" hidden="1" x14ac:dyDescent="0.25">
      <c r="A34" t="s">
        <v>608</v>
      </c>
      <c r="B34" t="s">
        <v>609</v>
      </c>
      <c r="C34" t="s">
        <v>421</v>
      </c>
      <c r="D34" t="s">
        <v>428</v>
      </c>
      <c r="E34" t="s">
        <v>428</v>
      </c>
      <c r="G34" t="str">
        <f>IF(Tabla1[[#This Row],[SMS]]="NULL","SUSCRITA","NO SUSCRITA")</f>
        <v>SUSCRITA</v>
      </c>
    </row>
    <row r="35" spans="1:7" hidden="1" x14ac:dyDescent="0.25">
      <c r="A35" t="s">
        <v>610</v>
      </c>
      <c r="B35" t="s">
        <v>611</v>
      </c>
      <c r="C35" t="s">
        <v>421</v>
      </c>
      <c r="D35" t="s">
        <v>428</v>
      </c>
      <c r="E35" t="s">
        <v>428</v>
      </c>
      <c r="G35" t="str">
        <f>IF(Tabla1[[#This Row],[SMS]]="NULL","SUSCRITA","NO SUSCRITA")</f>
        <v>SUSCRITA</v>
      </c>
    </row>
    <row r="36" spans="1:7" hidden="1" x14ac:dyDescent="0.25">
      <c r="A36" t="s">
        <v>617</v>
      </c>
      <c r="B36" t="s">
        <v>83</v>
      </c>
      <c r="C36" t="s">
        <v>421</v>
      </c>
      <c r="D36" t="s">
        <v>428</v>
      </c>
      <c r="E36" t="s">
        <v>428</v>
      </c>
      <c r="G36" t="str">
        <f>IF(Tabla1[[#This Row],[SMS]]="NULL","SUSCRITA","NO SUSCRITA")</f>
        <v>SUSCRITA</v>
      </c>
    </row>
    <row r="37" spans="1:7" hidden="1" x14ac:dyDescent="0.25">
      <c r="A37" t="s">
        <v>620</v>
      </c>
      <c r="B37" t="s">
        <v>621</v>
      </c>
      <c r="C37" t="s">
        <v>421</v>
      </c>
      <c r="D37" t="s">
        <v>428</v>
      </c>
      <c r="E37" t="s">
        <v>428</v>
      </c>
      <c r="G37" t="str">
        <f>IF(Tabla1[[#This Row],[SMS]]="NULL","SUSCRITA","NO SUSCRITA")</f>
        <v>SUSCRITA</v>
      </c>
    </row>
    <row r="38" spans="1:7" hidden="1" x14ac:dyDescent="0.25">
      <c r="A38" t="s">
        <v>631</v>
      </c>
      <c r="B38" t="s">
        <v>121</v>
      </c>
      <c r="C38" t="s">
        <v>421</v>
      </c>
      <c r="D38" t="s">
        <v>428</v>
      </c>
      <c r="E38" t="s">
        <v>428</v>
      </c>
      <c r="G38" t="str">
        <f>IF(Tabla1[[#This Row],[SMS]]="NULL","SUSCRITA","NO SUSCRITA")</f>
        <v>SUSCRITA</v>
      </c>
    </row>
    <row r="39" spans="1:7" hidden="1" x14ac:dyDescent="0.25">
      <c r="A39" t="s">
        <v>632</v>
      </c>
      <c r="B39" t="s">
        <v>120</v>
      </c>
      <c r="C39" t="s">
        <v>421</v>
      </c>
      <c r="D39" t="s">
        <v>428</v>
      </c>
      <c r="E39" t="s">
        <v>428</v>
      </c>
      <c r="G39" t="str">
        <f>IF(Tabla1[[#This Row],[SMS]]="NULL","SUSCRITA","NO SUSCRITA")</f>
        <v>SUSCRITA</v>
      </c>
    </row>
    <row r="40" spans="1:7" hidden="1" x14ac:dyDescent="0.25">
      <c r="A40" t="s">
        <v>635</v>
      </c>
      <c r="B40" t="s">
        <v>636</v>
      </c>
      <c r="C40" t="s">
        <v>421</v>
      </c>
      <c r="D40" t="s">
        <v>428</v>
      </c>
      <c r="E40" t="s">
        <v>428</v>
      </c>
      <c r="G40" t="str">
        <f>IF(Tabla1[[#This Row],[SMS]]="NULL","SUSCRITA","NO SUSCRITA")</f>
        <v>SUSCRITA</v>
      </c>
    </row>
    <row r="41" spans="1:7" hidden="1" x14ac:dyDescent="0.25">
      <c r="A41" t="s">
        <v>637</v>
      </c>
      <c r="B41" t="s">
        <v>499</v>
      </c>
      <c r="C41" t="s">
        <v>421</v>
      </c>
      <c r="D41" t="s">
        <v>428</v>
      </c>
      <c r="E41" t="s">
        <v>428</v>
      </c>
      <c r="G41" t="str">
        <f>IF(Tabla1[[#This Row],[SMS]]="NULL","SUSCRITA","NO SUSCRITA")</f>
        <v>SUSCRITA</v>
      </c>
    </row>
    <row r="42" spans="1:7" hidden="1" x14ac:dyDescent="0.25">
      <c r="A42" t="s">
        <v>669</v>
      </c>
      <c r="B42" t="s">
        <v>670</v>
      </c>
      <c r="C42" t="s">
        <v>421</v>
      </c>
      <c r="D42" t="s">
        <v>428</v>
      </c>
      <c r="E42" t="s">
        <v>428</v>
      </c>
      <c r="G42" t="str">
        <f>IF(Tabla1[[#This Row],[SMS]]="NULL","SUSCRITA","NO SUSCRITA")</f>
        <v>SUSCRITA</v>
      </c>
    </row>
    <row r="43" spans="1:7" hidden="1" x14ac:dyDescent="0.25">
      <c r="A43" t="s">
        <v>709</v>
      </c>
      <c r="B43" t="s">
        <v>710</v>
      </c>
      <c r="C43" t="s">
        <v>421</v>
      </c>
      <c r="D43" t="s">
        <v>428</v>
      </c>
      <c r="E43" t="s">
        <v>428</v>
      </c>
      <c r="G43" t="str">
        <f>IF(Tabla1[[#This Row],[SMS]]="NULL","SUSCRITA","NO SUSCRITA")</f>
        <v>SUSCRITA</v>
      </c>
    </row>
    <row r="44" spans="1:7" hidden="1" x14ac:dyDescent="0.25">
      <c r="A44" t="s">
        <v>713</v>
      </c>
      <c r="B44" t="s">
        <v>708</v>
      </c>
      <c r="C44" t="s">
        <v>421</v>
      </c>
      <c r="D44" t="s">
        <v>428</v>
      </c>
      <c r="E44" t="s">
        <v>428</v>
      </c>
      <c r="G44" t="str">
        <f>IF(Tabla1[[#This Row],[SMS]]="NULL","SUSCRITA","NO SUSCRITA")</f>
        <v>SUSCRITA</v>
      </c>
    </row>
    <row r="45" spans="1:7" hidden="1" x14ac:dyDescent="0.25">
      <c r="A45" t="s">
        <v>714</v>
      </c>
      <c r="B45" t="s">
        <v>715</v>
      </c>
      <c r="C45" t="s">
        <v>421</v>
      </c>
      <c r="D45" t="s">
        <v>428</v>
      </c>
      <c r="E45" t="s">
        <v>428</v>
      </c>
      <c r="G45" t="str">
        <f>IF(Tabla1[[#This Row],[SMS]]="NULL","SUSCRITA","NO SUSCRITA")</f>
        <v>SUSCRITA</v>
      </c>
    </row>
    <row r="46" spans="1:7" hidden="1" x14ac:dyDescent="0.25">
      <c r="A46" t="s">
        <v>716</v>
      </c>
      <c r="B46" t="s">
        <v>717</v>
      </c>
      <c r="C46" t="s">
        <v>421</v>
      </c>
      <c r="D46" t="s">
        <v>428</v>
      </c>
      <c r="E46" t="s">
        <v>428</v>
      </c>
      <c r="G46" t="str">
        <f>IF(Tabla1[[#This Row],[SMS]]="NULL","SUSCRITA","NO SUSCRITA")</f>
        <v>SUSCRITA</v>
      </c>
    </row>
    <row r="47" spans="1:7" hidden="1" x14ac:dyDescent="0.25">
      <c r="A47" t="s">
        <v>718</v>
      </c>
      <c r="B47" t="s">
        <v>719</v>
      </c>
      <c r="C47" t="s">
        <v>421</v>
      </c>
      <c r="D47" t="s">
        <v>428</v>
      </c>
      <c r="E47" t="s">
        <v>428</v>
      </c>
      <c r="G47" t="str">
        <f>IF(Tabla1[[#This Row],[SMS]]="NULL","SUSCRITA","NO SUSCRITA")</f>
        <v>SUSCRITA</v>
      </c>
    </row>
    <row r="48" spans="1:7" hidden="1" x14ac:dyDescent="0.25">
      <c r="A48" t="s">
        <v>725</v>
      </c>
      <c r="B48" t="s">
        <v>726</v>
      </c>
      <c r="C48" t="s">
        <v>421</v>
      </c>
      <c r="D48" t="s">
        <v>428</v>
      </c>
      <c r="E48" t="s">
        <v>428</v>
      </c>
      <c r="G48" t="str">
        <f>IF(Tabla1[[#This Row],[SMS]]="NULL","SUSCRITA","NO SUSCRITA")</f>
        <v>SUSCRITA</v>
      </c>
    </row>
    <row r="49" spans="1:7" hidden="1" x14ac:dyDescent="0.25">
      <c r="A49" t="s">
        <v>735</v>
      </c>
      <c r="B49" t="s">
        <v>722</v>
      </c>
      <c r="C49" t="s">
        <v>421</v>
      </c>
      <c r="D49" t="s">
        <v>428</v>
      </c>
      <c r="E49" t="s">
        <v>428</v>
      </c>
      <c r="G49" t="str">
        <f>IF(Tabla1[[#This Row],[SMS]]="NULL","SUSCRITA","NO SUSCRITA")</f>
        <v>SUSCRITA</v>
      </c>
    </row>
    <row r="50" spans="1:7" hidden="1" x14ac:dyDescent="0.25">
      <c r="A50" t="s">
        <v>736</v>
      </c>
      <c r="B50" t="s">
        <v>276</v>
      </c>
      <c r="C50" t="s">
        <v>421</v>
      </c>
      <c r="D50" t="s">
        <v>428</v>
      </c>
      <c r="E50" t="s">
        <v>428</v>
      </c>
      <c r="G50" t="str">
        <f>IF(Tabla1[[#This Row],[SMS]]="NULL","SUSCRITA","NO SUSCRITA")</f>
        <v>SUSCRITA</v>
      </c>
    </row>
    <row r="51" spans="1:7" hidden="1" x14ac:dyDescent="0.25">
      <c r="A51" t="s">
        <v>737</v>
      </c>
      <c r="B51" t="s">
        <v>738</v>
      </c>
      <c r="C51" t="s">
        <v>421</v>
      </c>
      <c r="D51" t="s">
        <v>428</v>
      </c>
      <c r="E51" t="s">
        <v>428</v>
      </c>
      <c r="G51" t="str">
        <f>IF(Tabla1[[#This Row],[SMS]]="NULL","SUSCRITA","NO SUSCRITA")</f>
        <v>SUSCRITA</v>
      </c>
    </row>
    <row r="52" spans="1:7" hidden="1" x14ac:dyDescent="0.25">
      <c r="A52" t="s">
        <v>745</v>
      </c>
      <c r="B52" t="s">
        <v>134</v>
      </c>
      <c r="C52" t="s">
        <v>421</v>
      </c>
      <c r="D52" t="s">
        <v>428</v>
      </c>
      <c r="E52" t="s">
        <v>428</v>
      </c>
      <c r="G52" t="str">
        <f>IF(Tabla1[[#This Row],[SMS]]="NULL","SUSCRITA","NO SUSCRITA")</f>
        <v>SUSCRITA</v>
      </c>
    </row>
    <row r="53" spans="1:7" hidden="1" x14ac:dyDescent="0.25">
      <c r="A53" t="s">
        <v>746</v>
      </c>
      <c r="B53" t="s">
        <v>747</v>
      </c>
      <c r="C53" t="s">
        <v>421</v>
      </c>
      <c r="D53" t="s">
        <v>428</v>
      </c>
      <c r="E53" t="s">
        <v>428</v>
      </c>
      <c r="G53" t="str">
        <f>IF(Tabla1[[#This Row],[SMS]]="NULL","SUSCRITA","NO SUSCRITA")</f>
        <v>SUSCRITA</v>
      </c>
    </row>
    <row r="54" spans="1:7" hidden="1" x14ac:dyDescent="0.25">
      <c r="A54" t="s">
        <v>748</v>
      </c>
      <c r="B54" t="s">
        <v>749</v>
      </c>
      <c r="C54" t="s">
        <v>421</v>
      </c>
      <c r="D54" t="s">
        <v>428</v>
      </c>
      <c r="E54" t="s">
        <v>428</v>
      </c>
      <c r="G54" t="str">
        <f>IF(Tabla1[[#This Row],[SMS]]="NULL","SUSCRITA","NO SUSCRITA")</f>
        <v>SUSCRITA</v>
      </c>
    </row>
    <row r="55" spans="1:7" hidden="1" x14ac:dyDescent="0.25">
      <c r="A55" t="s">
        <v>750</v>
      </c>
      <c r="B55" t="s">
        <v>751</v>
      </c>
      <c r="C55" t="s">
        <v>421</v>
      </c>
      <c r="D55" t="s">
        <v>428</v>
      </c>
      <c r="E55" t="s">
        <v>428</v>
      </c>
      <c r="G55" t="str">
        <f>IF(Tabla1[[#This Row],[SMS]]="NULL","SUSCRITA","NO SUSCRITA")</f>
        <v>SUSCRITA</v>
      </c>
    </row>
    <row r="56" spans="1:7" hidden="1" x14ac:dyDescent="0.25">
      <c r="A56" t="s">
        <v>752</v>
      </c>
      <c r="B56" t="s">
        <v>753</v>
      </c>
      <c r="C56" t="s">
        <v>421</v>
      </c>
      <c r="D56" t="s">
        <v>428</v>
      </c>
      <c r="E56" t="s">
        <v>428</v>
      </c>
      <c r="G56" t="str">
        <f>IF(Tabla1[[#This Row],[SMS]]="NULL","SUSCRITA","NO SUSCRITA")</f>
        <v>SUSCRITA</v>
      </c>
    </row>
    <row r="57" spans="1:7" hidden="1" x14ac:dyDescent="0.25">
      <c r="A57" t="s">
        <v>754</v>
      </c>
      <c r="B57" t="s">
        <v>755</v>
      </c>
      <c r="C57" t="s">
        <v>421</v>
      </c>
      <c r="D57" t="s">
        <v>428</v>
      </c>
      <c r="E57" t="s">
        <v>428</v>
      </c>
      <c r="G57" t="str">
        <f>IF(Tabla1[[#This Row],[SMS]]="NULL","SUSCRITA","NO SUSCRITA")</f>
        <v>SUSCRITA</v>
      </c>
    </row>
    <row r="58" spans="1:7" hidden="1" x14ac:dyDescent="0.25">
      <c r="A58" t="s">
        <v>756</v>
      </c>
      <c r="B58" t="s">
        <v>757</v>
      </c>
      <c r="C58" t="s">
        <v>421</v>
      </c>
      <c r="D58" t="s">
        <v>428</v>
      </c>
      <c r="E58" t="s">
        <v>428</v>
      </c>
      <c r="G58" t="str">
        <f>IF(Tabla1[[#This Row],[SMS]]="NULL","SUSCRITA","NO SUSCRITA")</f>
        <v>SUSCRITA</v>
      </c>
    </row>
    <row r="59" spans="1:7" hidden="1" x14ac:dyDescent="0.25">
      <c r="A59" t="s">
        <v>758</v>
      </c>
      <c r="B59" t="s">
        <v>759</v>
      </c>
      <c r="C59" t="s">
        <v>421</v>
      </c>
      <c r="D59" t="s">
        <v>428</v>
      </c>
      <c r="E59" t="s">
        <v>428</v>
      </c>
      <c r="G59" t="str">
        <f>IF(Tabla1[[#This Row],[SMS]]="NULL","SUSCRITA","NO SUSCRITA")</f>
        <v>SUSCRITA</v>
      </c>
    </row>
    <row r="60" spans="1:7" hidden="1" x14ac:dyDescent="0.25">
      <c r="A60" t="s">
        <v>787</v>
      </c>
      <c r="B60" t="s">
        <v>788</v>
      </c>
      <c r="C60" t="s">
        <v>421</v>
      </c>
      <c r="D60" t="s">
        <v>428</v>
      </c>
      <c r="E60" t="s">
        <v>428</v>
      </c>
      <c r="G60" t="str">
        <f>IF(Tabla1[[#This Row],[SMS]]="NULL","SUSCRITA","NO SUSCRITA")</f>
        <v>SUSCRITA</v>
      </c>
    </row>
    <row r="61" spans="1:7" hidden="1" x14ac:dyDescent="0.25">
      <c r="A61" t="s">
        <v>789</v>
      </c>
      <c r="B61" t="s">
        <v>790</v>
      </c>
      <c r="C61" t="s">
        <v>421</v>
      </c>
      <c r="D61" t="s">
        <v>428</v>
      </c>
      <c r="E61" t="s">
        <v>428</v>
      </c>
      <c r="G61" t="str">
        <f>IF(Tabla1[[#This Row],[SMS]]="NULL","SUSCRITA","NO SUSCRITA")</f>
        <v>SUSCRITA</v>
      </c>
    </row>
    <row r="62" spans="1:7" hidden="1" x14ac:dyDescent="0.25">
      <c r="A62" t="s">
        <v>791</v>
      </c>
      <c r="B62" t="s">
        <v>792</v>
      </c>
      <c r="C62" t="s">
        <v>421</v>
      </c>
      <c r="D62" t="s">
        <v>428</v>
      </c>
      <c r="E62" t="s">
        <v>428</v>
      </c>
      <c r="G62" t="str">
        <f>IF(Tabla1[[#This Row],[SMS]]="NULL","SUSCRITA","NO SUSCRITA")</f>
        <v>SUSCRITA</v>
      </c>
    </row>
    <row r="63" spans="1:7" hidden="1" x14ac:dyDescent="0.25">
      <c r="A63" t="s">
        <v>797</v>
      </c>
      <c r="B63" t="s">
        <v>798</v>
      </c>
      <c r="C63" t="s">
        <v>421</v>
      </c>
      <c r="D63" t="s">
        <v>428</v>
      </c>
      <c r="E63" t="s">
        <v>428</v>
      </c>
      <c r="G63" t="str">
        <f>IF(Tabla1[[#This Row],[SMS]]="NULL","SUSCRITA","NO SUSCRITA")</f>
        <v>SUSCRITA</v>
      </c>
    </row>
    <row r="64" spans="1:7" hidden="1" x14ac:dyDescent="0.25">
      <c r="A64" t="s">
        <v>815</v>
      </c>
      <c r="B64" t="s">
        <v>816</v>
      </c>
      <c r="C64" t="s">
        <v>421</v>
      </c>
      <c r="D64" t="s">
        <v>428</v>
      </c>
      <c r="E64" t="s">
        <v>428</v>
      </c>
      <c r="G64" t="str">
        <f>IF(Tabla1[[#This Row],[SMS]]="NULL","SUSCRITA","NO SUSCRITA")</f>
        <v>SUSCRITA</v>
      </c>
    </row>
    <row r="65" spans="1:7" hidden="1" x14ac:dyDescent="0.25">
      <c r="A65" t="s">
        <v>826</v>
      </c>
      <c r="B65" t="s">
        <v>90</v>
      </c>
      <c r="C65" t="s">
        <v>421</v>
      </c>
      <c r="D65" t="s">
        <v>428</v>
      </c>
      <c r="E65" t="s">
        <v>428</v>
      </c>
      <c r="G65" t="str">
        <f>IF(Tabla1[[#This Row],[SMS]]="NULL","SUSCRITA","NO SUSCRITA")</f>
        <v>SUSCRITA</v>
      </c>
    </row>
    <row r="66" spans="1:7" hidden="1" x14ac:dyDescent="0.25">
      <c r="A66" t="s">
        <v>839</v>
      </c>
      <c r="B66" t="s">
        <v>840</v>
      </c>
      <c r="C66" t="s">
        <v>421</v>
      </c>
      <c r="D66" t="s">
        <v>428</v>
      </c>
      <c r="E66" t="s">
        <v>428</v>
      </c>
      <c r="G66" t="str">
        <f>IF(Tabla1[[#This Row],[SMS]]="NULL","SUSCRITA","NO SUSCRITA")</f>
        <v>SUSCRITA</v>
      </c>
    </row>
    <row r="67" spans="1:7" hidden="1" x14ac:dyDescent="0.25">
      <c r="A67" t="s">
        <v>844</v>
      </c>
      <c r="B67" t="s">
        <v>818</v>
      </c>
      <c r="C67" t="s">
        <v>421</v>
      </c>
      <c r="D67" t="s">
        <v>428</v>
      </c>
      <c r="E67" t="s">
        <v>428</v>
      </c>
      <c r="G67" t="str">
        <f>IF(Tabla1[[#This Row],[SMS]]="NULL","SUSCRITA","NO SUSCRITA")</f>
        <v>SUSCRITA</v>
      </c>
    </row>
    <row r="68" spans="1:7" hidden="1" x14ac:dyDescent="0.25">
      <c r="A68" t="s">
        <v>845</v>
      </c>
      <c r="B68" t="s">
        <v>846</v>
      </c>
      <c r="C68" t="s">
        <v>421</v>
      </c>
      <c r="D68" t="s">
        <v>428</v>
      </c>
      <c r="E68" t="s">
        <v>428</v>
      </c>
      <c r="G68" t="str">
        <f>IF(Tabla1[[#This Row],[SMS]]="NULL","SUSCRITA","NO SUSCRITA")</f>
        <v>SUSCRITA</v>
      </c>
    </row>
    <row r="69" spans="1:7" hidden="1" x14ac:dyDescent="0.25">
      <c r="A69" t="s">
        <v>858</v>
      </c>
      <c r="B69" t="s">
        <v>859</v>
      </c>
      <c r="C69" t="s">
        <v>421</v>
      </c>
      <c r="D69" t="s">
        <v>428</v>
      </c>
      <c r="E69" t="s">
        <v>428</v>
      </c>
      <c r="G69" t="str">
        <f>IF(Tabla1[[#This Row],[SMS]]="NULL","SUSCRITA","NO SUSCRITA")</f>
        <v>SUSCRITA</v>
      </c>
    </row>
    <row r="70" spans="1:7" hidden="1" x14ac:dyDescent="0.25">
      <c r="A70" t="s">
        <v>871</v>
      </c>
      <c r="B70" t="s">
        <v>872</v>
      </c>
      <c r="C70" t="s">
        <v>421</v>
      </c>
      <c r="D70" t="s">
        <v>428</v>
      </c>
      <c r="E70" t="s">
        <v>428</v>
      </c>
      <c r="G70" t="str">
        <f>IF(Tabla1[[#This Row],[SMS]]="NULL","SUSCRITA","NO SUSCRITA")</f>
        <v>SUSCRITA</v>
      </c>
    </row>
    <row r="71" spans="1:7" hidden="1" x14ac:dyDescent="0.25">
      <c r="A71" t="s">
        <v>877</v>
      </c>
      <c r="B71" t="s">
        <v>878</v>
      </c>
      <c r="C71" t="s">
        <v>421</v>
      </c>
      <c r="D71" t="s">
        <v>428</v>
      </c>
      <c r="E71" t="s">
        <v>428</v>
      </c>
      <c r="G71" t="str">
        <f>IF(Tabla1[[#This Row],[SMS]]="NULL","SUSCRITA","NO SUSCRITA")</f>
        <v>SUSCRITA</v>
      </c>
    </row>
    <row r="72" spans="1:7" hidden="1" x14ac:dyDescent="0.25">
      <c r="A72" t="s">
        <v>881</v>
      </c>
      <c r="B72" t="s">
        <v>882</v>
      </c>
      <c r="C72" t="s">
        <v>421</v>
      </c>
      <c r="D72" t="s">
        <v>428</v>
      </c>
      <c r="E72" t="s">
        <v>428</v>
      </c>
      <c r="G72" t="str">
        <f>IF(Tabla1[[#This Row],[SMS]]="NULL","SUSCRITA","NO SUSCRITA")</f>
        <v>SUSCRITA</v>
      </c>
    </row>
    <row r="73" spans="1:7" hidden="1" x14ac:dyDescent="0.25">
      <c r="A73" t="s">
        <v>885</v>
      </c>
      <c r="B73" t="s">
        <v>886</v>
      </c>
      <c r="C73" t="s">
        <v>421</v>
      </c>
      <c r="D73" t="s">
        <v>428</v>
      </c>
      <c r="E73" t="s">
        <v>428</v>
      </c>
      <c r="G73" t="str">
        <f>IF(Tabla1[[#This Row],[SMS]]="NULL","SUSCRITA","NO SUSCRITA")</f>
        <v>SUSCRITA</v>
      </c>
    </row>
    <row r="74" spans="1:7" hidden="1" x14ac:dyDescent="0.25">
      <c r="A74" t="s">
        <v>893</v>
      </c>
      <c r="B74" t="s">
        <v>894</v>
      </c>
      <c r="C74" t="s">
        <v>421</v>
      </c>
      <c r="D74" t="s">
        <v>428</v>
      </c>
      <c r="E74" t="s">
        <v>428</v>
      </c>
      <c r="G74" t="str">
        <f>IF(Tabla1[[#This Row],[SMS]]="NULL","SUSCRITA","NO SUSCRITA")</f>
        <v>SUSCRITA</v>
      </c>
    </row>
    <row r="75" spans="1:7" hidden="1" x14ac:dyDescent="0.25">
      <c r="A75" t="s">
        <v>895</v>
      </c>
      <c r="B75" t="s">
        <v>896</v>
      </c>
      <c r="C75" t="s">
        <v>421</v>
      </c>
      <c r="D75" t="s">
        <v>428</v>
      </c>
      <c r="E75" t="s">
        <v>428</v>
      </c>
      <c r="G75" t="str">
        <f>IF(Tabla1[[#This Row],[SMS]]="NULL","SUSCRITA","NO SUSCRITA")</f>
        <v>SUSCRITA</v>
      </c>
    </row>
    <row r="76" spans="1:7" hidden="1" x14ac:dyDescent="0.25">
      <c r="A76" t="s">
        <v>897</v>
      </c>
      <c r="B76" t="s">
        <v>898</v>
      </c>
      <c r="C76" t="s">
        <v>421</v>
      </c>
      <c r="D76" t="s">
        <v>428</v>
      </c>
      <c r="E76" t="s">
        <v>428</v>
      </c>
      <c r="G76" t="str">
        <f>IF(Tabla1[[#This Row],[SMS]]="NULL","SUSCRITA","NO SUSCRITA")</f>
        <v>SUSCRITA</v>
      </c>
    </row>
    <row r="77" spans="1:7" hidden="1" x14ac:dyDescent="0.25">
      <c r="A77" t="s">
        <v>901</v>
      </c>
      <c r="B77" t="s">
        <v>902</v>
      </c>
      <c r="C77" t="s">
        <v>421</v>
      </c>
      <c r="D77" t="s">
        <v>428</v>
      </c>
      <c r="E77" t="s">
        <v>428</v>
      </c>
      <c r="G77" t="str">
        <f>IF(Tabla1[[#This Row],[SMS]]="NULL","SUSCRITA","NO SUSCRITA")</f>
        <v>SUSCRITA</v>
      </c>
    </row>
    <row r="78" spans="1:7" hidden="1" x14ac:dyDescent="0.25">
      <c r="A78" t="s">
        <v>903</v>
      </c>
      <c r="B78" t="s">
        <v>904</v>
      </c>
      <c r="C78" t="s">
        <v>421</v>
      </c>
      <c r="D78" t="s">
        <v>428</v>
      </c>
      <c r="E78" t="s">
        <v>428</v>
      </c>
      <c r="G78" t="str">
        <f>IF(Tabla1[[#This Row],[SMS]]="NULL","SUSCRITA","NO SUSCRITA")</f>
        <v>SUSCRITA</v>
      </c>
    </row>
    <row r="79" spans="1:7" hidden="1" x14ac:dyDescent="0.25">
      <c r="A79" t="s">
        <v>905</v>
      </c>
      <c r="B79" t="s">
        <v>906</v>
      </c>
      <c r="C79" t="s">
        <v>421</v>
      </c>
      <c r="D79" t="s">
        <v>428</v>
      </c>
      <c r="E79" t="s">
        <v>428</v>
      </c>
      <c r="G79" t="str">
        <f>IF(Tabla1[[#This Row],[SMS]]="NULL","SUSCRITA","NO SUSCRITA")</f>
        <v>SUSCRITA</v>
      </c>
    </row>
    <row r="80" spans="1:7" hidden="1" x14ac:dyDescent="0.25">
      <c r="A80" t="s">
        <v>909</v>
      </c>
      <c r="B80" t="s">
        <v>910</v>
      </c>
      <c r="C80" t="s">
        <v>421</v>
      </c>
      <c r="D80" t="s">
        <v>428</v>
      </c>
      <c r="E80" t="s">
        <v>428</v>
      </c>
      <c r="G80" t="str">
        <f>IF(Tabla1[[#This Row],[SMS]]="NULL","SUSCRITA","NO SUSCRITA")</f>
        <v>SUSCRITA</v>
      </c>
    </row>
    <row r="81" spans="1:8" hidden="1" x14ac:dyDescent="0.25">
      <c r="A81" t="s">
        <v>913</v>
      </c>
      <c r="B81" t="s">
        <v>914</v>
      </c>
      <c r="C81" t="s">
        <v>421</v>
      </c>
      <c r="D81" t="s">
        <v>428</v>
      </c>
      <c r="E81" t="s">
        <v>428</v>
      </c>
      <c r="G81" t="str">
        <f>IF(Tabla1[[#This Row],[SMS]]="NULL","SUSCRITA","NO SUSCRITA")</f>
        <v>SUSCRITA</v>
      </c>
    </row>
    <row r="82" spans="1:8" x14ac:dyDescent="0.25">
      <c r="A82" t="s">
        <v>420</v>
      </c>
      <c r="B82" t="s">
        <v>140</v>
      </c>
      <c r="C82" t="s">
        <v>421</v>
      </c>
      <c r="D82" t="s">
        <v>422</v>
      </c>
      <c r="E82" t="s">
        <v>422</v>
      </c>
      <c r="G82" t="str">
        <f>IF(Tabla1[[#This Row],[SMS]]="NULL","SUSCRITA","NO SUSCRITA")</f>
        <v>NO SUSCRITA</v>
      </c>
      <c r="H82" t="s">
        <v>7</v>
      </c>
    </row>
    <row r="83" spans="1:8" x14ac:dyDescent="0.25">
      <c r="A83" t="s">
        <v>423</v>
      </c>
      <c r="B83" t="s">
        <v>288</v>
      </c>
      <c r="C83" t="s">
        <v>421</v>
      </c>
      <c r="D83" t="s">
        <v>424</v>
      </c>
      <c r="E83" t="s">
        <v>422</v>
      </c>
      <c r="G83" t="str">
        <f>IF(Tabla1[[#This Row],[SMS]]="NULL","SUSCRITA","NO SUSCRITA")</f>
        <v>NO SUSCRITA</v>
      </c>
      <c r="H83" t="s">
        <v>7</v>
      </c>
    </row>
    <row r="84" spans="1:8" x14ac:dyDescent="0.25">
      <c r="A84" t="s">
        <v>425</v>
      </c>
      <c r="B84" t="s">
        <v>426</v>
      </c>
      <c r="C84" t="s">
        <v>421</v>
      </c>
      <c r="D84" t="s">
        <v>424</v>
      </c>
      <c r="E84" t="s">
        <v>422</v>
      </c>
      <c r="G84" t="str">
        <f>IF(Tabla1[[#This Row],[SMS]]="NULL","SUSCRITA","NO SUSCRITA")</f>
        <v>NO SUSCRITA</v>
      </c>
      <c r="H84" t="s">
        <v>7</v>
      </c>
    </row>
    <row r="85" spans="1:8" x14ac:dyDescent="0.25">
      <c r="A85" t="s">
        <v>429</v>
      </c>
      <c r="B85" t="s">
        <v>430</v>
      </c>
      <c r="C85" t="s">
        <v>421</v>
      </c>
      <c r="D85" t="s">
        <v>424</v>
      </c>
      <c r="E85" t="s">
        <v>422</v>
      </c>
      <c r="G85" t="str">
        <f>IF(Tabla1[[#This Row],[SMS]]="NULL","SUSCRITA","NO SUSCRITA")</f>
        <v>NO SUSCRITA</v>
      </c>
      <c r="H85" t="s">
        <v>7</v>
      </c>
    </row>
    <row r="86" spans="1:8" x14ac:dyDescent="0.25">
      <c r="A86" t="s">
        <v>433</v>
      </c>
      <c r="B86" t="s">
        <v>434</v>
      </c>
      <c r="C86" t="s">
        <v>421</v>
      </c>
      <c r="D86" t="s">
        <v>422</v>
      </c>
      <c r="E86" t="s">
        <v>422</v>
      </c>
      <c r="G86" t="str">
        <f>IF(Tabla1[[#This Row],[SMS]]="NULL","SUSCRITA","NO SUSCRITA")</f>
        <v>NO SUSCRITA</v>
      </c>
      <c r="H86" t="s">
        <v>7</v>
      </c>
    </row>
    <row r="87" spans="1:8" x14ac:dyDescent="0.25">
      <c r="A87" t="s">
        <v>439</v>
      </c>
      <c r="B87" t="s">
        <v>125</v>
      </c>
      <c r="C87" t="s">
        <v>421</v>
      </c>
      <c r="D87" t="s">
        <v>422</v>
      </c>
      <c r="E87" t="s">
        <v>422</v>
      </c>
      <c r="G87" t="str">
        <f>IF(Tabla1[[#This Row],[SMS]]="NULL","SUSCRITA","NO SUSCRITA")</f>
        <v>NO SUSCRITA</v>
      </c>
      <c r="H87" t="s">
        <v>7</v>
      </c>
    </row>
    <row r="88" spans="1:8" x14ac:dyDescent="0.25">
      <c r="A88" t="s">
        <v>440</v>
      </c>
      <c r="B88" t="s">
        <v>441</v>
      </c>
      <c r="C88" t="s">
        <v>421</v>
      </c>
      <c r="D88" t="s">
        <v>422</v>
      </c>
      <c r="E88" t="s">
        <v>422</v>
      </c>
      <c r="G88" t="str">
        <f>IF(Tabla1[[#This Row],[SMS]]="NULL","SUSCRITA","NO SUSCRITA")</f>
        <v>NO SUSCRITA</v>
      </c>
      <c r="H88" t="s">
        <v>7</v>
      </c>
    </row>
    <row r="89" spans="1:8" x14ac:dyDescent="0.25">
      <c r="A89" t="s">
        <v>444</v>
      </c>
      <c r="B89" t="s">
        <v>445</v>
      </c>
      <c r="C89" t="s">
        <v>421</v>
      </c>
      <c r="D89" t="s">
        <v>424</v>
      </c>
      <c r="E89" t="s">
        <v>422</v>
      </c>
      <c r="G89" t="str">
        <f>IF(Tabla1[[#This Row],[SMS]]="NULL","SUSCRITA","NO SUSCRITA")</f>
        <v>NO SUSCRITA</v>
      </c>
      <c r="H89" t="s">
        <v>7</v>
      </c>
    </row>
    <row r="90" spans="1:8" x14ac:dyDescent="0.25">
      <c r="A90" t="s">
        <v>446</v>
      </c>
      <c r="B90" t="s">
        <v>85</v>
      </c>
      <c r="C90" t="s">
        <v>421</v>
      </c>
      <c r="D90" t="s">
        <v>422</v>
      </c>
      <c r="E90" t="s">
        <v>422</v>
      </c>
      <c r="G90" t="str">
        <f>IF(Tabla1[[#This Row],[SMS]]="NULL","SUSCRITA","NO SUSCRITA")</f>
        <v>NO SUSCRITA</v>
      </c>
      <c r="H90" t="s">
        <v>7</v>
      </c>
    </row>
    <row r="91" spans="1:8" x14ac:dyDescent="0.25">
      <c r="A91" t="s">
        <v>447</v>
      </c>
      <c r="B91" t="s">
        <v>85</v>
      </c>
      <c r="C91" t="s">
        <v>421</v>
      </c>
      <c r="D91" t="s">
        <v>422</v>
      </c>
      <c r="E91" t="s">
        <v>422</v>
      </c>
      <c r="G91" t="str">
        <f>IF(Tabla1[[#This Row],[SMS]]="NULL","SUSCRITA","NO SUSCRITA")</f>
        <v>NO SUSCRITA</v>
      </c>
      <c r="H91" t="s">
        <v>7</v>
      </c>
    </row>
    <row r="92" spans="1:8" x14ac:dyDescent="0.25">
      <c r="A92" t="s">
        <v>452</v>
      </c>
      <c r="B92" t="s">
        <v>453</v>
      </c>
      <c r="C92" t="s">
        <v>421</v>
      </c>
      <c r="D92" t="s">
        <v>422</v>
      </c>
      <c r="E92" t="s">
        <v>422</v>
      </c>
      <c r="G92" t="str">
        <f>IF(Tabla1[[#This Row],[SMS]]="NULL","SUSCRITA","NO SUSCRITA")</f>
        <v>NO SUSCRITA</v>
      </c>
      <c r="H92" t="s">
        <v>7</v>
      </c>
    </row>
    <row r="93" spans="1:8" x14ac:dyDescent="0.25">
      <c r="A93" t="s">
        <v>454</v>
      </c>
      <c r="B93" t="s">
        <v>455</v>
      </c>
      <c r="C93" t="s">
        <v>421</v>
      </c>
      <c r="D93" t="s">
        <v>422</v>
      </c>
      <c r="E93" t="s">
        <v>422</v>
      </c>
      <c r="G93" t="str">
        <f>IF(Tabla1[[#This Row],[SMS]]="NULL","SUSCRITA","NO SUSCRITA")</f>
        <v>NO SUSCRITA</v>
      </c>
      <c r="H93" t="s">
        <v>7</v>
      </c>
    </row>
    <row r="94" spans="1:8" x14ac:dyDescent="0.25">
      <c r="A94" t="s">
        <v>460</v>
      </c>
      <c r="B94" t="s">
        <v>461</v>
      </c>
      <c r="C94" t="s">
        <v>421</v>
      </c>
      <c r="D94" t="s">
        <v>422</v>
      </c>
      <c r="E94" t="s">
        <v>422</v>
      </c>
      <c r="G94" t="str">
        <f>IF(Tabla1[[#This Row],[SMS]]="NULL","SUSCRITA","NO SUSCRITA")</f>
        <v>NO SUSCRITA</v>
      </c>
      <c r="H94" t="s">
        <v>7</v>
      </c>
    </row>
    <row r="95" spans="1:8" x14ac:dyDescent="0.25">
      <c r="A95" t="s">
        <v>462</v>
      </c>
      <c r="B95" t="s">
        <v>142</v>
      </c>
      <c r="C95" t="s">
        <v>421</v>
      </c>
      <c r="D95" t="s">
        <v>422</v>
      </c>
      <c r="E95" t="s">
        <v>422</v>
      </c>
      <c r="G95" t="str">
        <f>IF(Tabla1[[#This Row],[SMS]]="NULL","SUSCRITA","NO SUSCRITA")</f>
        <v>NO SUSCRITA</v>
      </c>
      <c r="H95" t="s">
        <v>7</v>
      </c>
    </row>
    <row r="96" spans="1:8" x14ac:dyDescent="0.25">
      <c r="A96" t="s">
        <v>464</v>
      </c>
      <c r="B96" t="s">
        <v>465</v>
      </c>
      <c r="C96" t="s">
        <v>421</v>
      </c>
      <c r="D96" t="s">
        <v>422</v>
      </c>
      <c r="E96" t="s">
        <v>422</v>
      </c>
      <c r="G96" t="str">
        <f>IF(Tabla1[[#This Row],[SMS]]="NULL","SUSCRITA","NO SUSCRITA")</f>
        <v>NO SUSCRITA</v>
      </c>
      <c r="H96" t="s">
        <v>7</v>
      </c>
    </row>
    <row r="97" spans="1:8" x14ac:dyDescent="0.25">
      <c r="A97" t="s">
        <v>469</v>
      </c>
      <c r="B97" t="s">
        <v>470</v>
      </c>
      <c r="C97" t="s">
        <v>421</v>
      </c>
      <c r="D97" t="s">
        <v>424</v>
      </c>
      <c r="E97" t="s">
        <v>422</v>
      </c>
      <c r="G97" t="str">
        <f>IF(Tabla1[[#This Row],[SMS]]="NULL","SUSCRITA","NO SUSCRITA")</f>
        <v>NO SUSCRITA</v>
      </c>
      <c r="H97" t="s">
        <v>7</v>
      </c>
    </row>
    <row r="98" spans="1:8" x14ac:dyDescent="0.25">
      <c r="A98" t="s">
        <v>471</v>
      </c>
      <c r="B98" t="s">
        <v>199</v>
      </c>
      <c r="C98" t="s">
        <v>421</v>
      </c>
      <c r="D98" t="s">
        <v>424</v>
      </c>
      <c r="E98" t="s">
        <v>422</v>
      </c>
      <c r="G98" t="str">
        <f>IF(Tabla1[[#This Row],[SMS]]="NULL","SUSCRITA","NO SUSCRITA")</f>
        <v>NO SUSCRITA</v>
      </c>
      <c r="H98" t="s">
        <v>7</v>
      </c>
    </row>
    <row r="99" spans="1:8" x14ac:dyDescent="0.25">
      <c r="A99" t="s">
        <v>472</v>
      </c>
      <c r="B99" t="s">
        <v>143</v>
      </c>
      <c r="C99" t="s">
        <v>421</v>
      </c>
      <c r="D99" t="s">
        <v>424</v>
      </c>
      <c r="E99" t="s">
        <v>422</v>
      </c>
      <c r="G99" t="str">
        <f>IF(Tabla1[[#This Row],[SMS]]="NULL","SUSCRITA","NO SUSCRITA")</f>
        <v>NO SUSCRITA</v>
      </c>
      <c r="H99" t="s">
        <v>7</v>
      </c>
    </row>
    <row r="100" spans="1:8" x14ac:dyDescent="0.25">
      <c r="A100" t="s">
        <v>473</v>
      </c>
      <c r="B100" t="s">
        <v>474</v>
      </c>
      <c r="C100" t="s">
        <v>421</v>
      </c>
      <c r="D100" t="s">
        <v>422</v>
      </c>
      <c r="E100" t="s">
        <v>422</v>
      </c>
      <c r="G100" t="str">
        <f>IF(Tabla1[[#This Row],[SMS]]="NULL","SUSCRITA","NO SUSCRITA")</f>
        <v>NO SUSCRITA</v>
      </c>
      <c r="H100" t="s">
        <v>7</v>
      </c>
    </row>
    <row r="101" spans="1:8" x14ac:dyDescent="0.25">
      <c r="A101" t="s">
        <v>475</v>
      </c>
      <c r="B101" t="s">
        <v>476</v>
      </c>
      <c r="C101" t="s">
        <v>421</v>
      </c>
      <c r="D101" t="s">
        <v>422</v>
      </c>
      <c r="E101" t="s">
        <v>422</v>
      </c>
      <c r="G101" t="str">
        <f>IF(Tabla1[[#This Row],[SMS]]="NULL","SUSCRITA","NO SUSCRITA")</f>
        <v>NO SUSCRITA</v>
      </c>
      <c r="H101" t="s">
        <v>7</v>
      </c>
    </row>
    <row r="102" spans="1:8" x14ac:dyDescent="0.25">
      <c r="A102" t="s">
        <v>477</v>
      </c>
      <c r="B102" t="s">
        <v>478</v>
      </c>
      <c r="C102" t="s">
        <v>421</v>
      </c>
      <c r="D102" t="s">
        <v>422</v>
      </c>
      <c r="E102" t="s">
        <v>422</v>
      </c>
      <c r="G102" t="str">
        <f>IF(Tabla1[[#This Row],[SMS]]="NULL","SUSCRITA","NO SUSCRITA")</f>
        <v>NO SUSCRITA</v>
      </c>
      <c r="H102" t="s">
        <v>7</v>
      </c>
    </row>
    <row r="103" spans="1:8" x14ac:dyDescent="0.25">
      <c r="A103" t="s">
        <v>479</v>
      </c>
      <c r="B103" t="s">
        <v>480</v>
      </c>
      <c r="C103" t="s">
        <v>421</v>
      </c>
      <c r="D103" t="s">
        <v>422</v>
      </c>
      <c r="E103" t="s">
        <v>422</v>
      </c>
      <c r="G103" t="str">
        <f>IF(Tabla1[[#This Row],[SMS]]="NULL","SUSCRITA","NO SUSCRITA")</f>
        <v>NO SUSCRITA</v>
      </c>
      <c r="H103" t="s">
        <v>7</v>
      </c>
    </row>
    <row r="104" spans="1:8" x14ac:dyDescent="0.25">
      <c r="A104" t="s">
        <v>483</v>
      </c>
      <c r="B104" t="s">
        <v>484</v>
      </c>
      <c r="C104" t="s">
        <v>421</v>
      </c>
      <c r="D104" t="s">
        <v>424</v>
      </c>
      <c r="E104" t="s">
        <v>422</v>
      </c>
      <c r="G104" t="str">
        <f>IF(Tabla1[[#This Row],[SMS]]="NULL","SUSCRITA","NO SUSCRITA")</f>
        <v>NO SUSCRITA</v>
      </c>
      <c r="H104" t="s">
        <v>7</v>
      </c>
    </row>
    <row r="105" spans="1:8" x14ac:dyDescent="0.25">
      <c r="A105" t="s">
        <v>485</v>
      </c>
      <c r="B105" t="s">
        <v>19</v>
      </c>
      <c r="C105" t="s">
        <v>421</v>
      </c>
      <c r="D105" t="s">
        <v>424</v>
      </c>
      <c r="E105" t="s">
        <v>422</v>
      </c>
      <c r="G105" t="str">
        <f>IF(Tabla1[[#This Row],[SMS]]="NULL","SUSCRITA","NO SUSCRITA")</f>
        <v>NO SUSCRITA</v>
      </c>
      <c r="H105" t="s">
        <v>7</v>
      </c>
    </row>
    <row r="106" spans="1:8" x14ac:dyDescent="0.25">
      <c r="A106" t="s">
        <v>486</v>
      </c>
      <c r="B106" t="s">
        <v>132</v>
      </c>
      <c r="C106" t="s">
        <v>421</v>
      </c>
      <c r="D106" t="s">
        <v>422</v>
      </c>
      <c r="E106" t="s">
        <v>422</v>
      </c>
      <c r="G106" t="str">
        <f>IF(Tabla1[[#This Row],[SMS]]="NULL","SUSCRITA","NO SUSCRITA")</f>
        <v>NO SUSCRITA</v>
      </c>
      <c r="H106" t="s">
        <v>7</v>
      </c>
    </row>
    <row r="107" spans="1:8" x14ac:dyDescent="0.25">
      <c r="A107" t="s">
        <v>487</v>
      </c>
      <c r="B107" t="s">
        <v>488</v>
      </c>
      <c r="C107" t="s">
        <v>421</v>
      </c>
      <c r="D107" t="s">
        <v>424</v>
      </c>
      <c r="E107" t="s">
        <v>422</v>
      </c>
      <c r="G107" t="str">
        <f>IF(Tabla1[[#This Row],[SMS]]="NULL","SUSCRITA","NO SUSCRITA")</f>
        <v>NO SUSCRITA</v>
      </c>
      <c r="H107" t="s">
        <v>7</v>
      </c>
    </row>
    <row r="108" spans="1:8" x14ac:dyDescent="0.25">
      <c r="A108" t="s">
        <v>490</v>
      </c>
      <c r="B108" t="s">
        <v>491</v>
      </c>
      <c r="C108" t="s">
        <v>421</v>
      </c>
      <c r="D108" t="s">
        <v>422</v>
      </c>
      <c r="E108" t="s">
        <v>422</v>
      </c>
      <c r="G108" t="str">
        <f>IF(Tabla1[[#This Row],[SMS]]="NULL","SUSCRITA","NO SUSCRITA")</f>
        <v>NO SUSCRITA</v>
      </c>
      <c r="H108" t="s">
        <v>7</v>
      </c>
    </row>
    <row r="109" spans="1:8" x14ac:dyDescent="0.25">
      <c r="A109" t="s">
        <v>496</v>
      </c>
      <c r="B109" t="s">
        <v>497</v>
      </c>
      <c r="C109" t="s">
        <v>421</v>
      </c>
      <c r="D109" t="s">
        <v>424</v>
      </c>
      <c r="E109" t="s">
        <v>422</v>
      </c>
      <c r="G109" t="str">
        <f>IF(Tabla1[[#This Row],[SMS]]="NULL","SUSCRITA","NO SUSCRITA")</f>
        <v>NO SUSCRITA</v>
      </c>
      <c r="H109" t="s">
        <v>7</v>
      </c>
    </row>
    <row r="110" spans="1:8" x14ac:dyDescent="0.25">
      <c r="A110" t="s">
        <v>500</v>
      </c>
      <c r="B110" t="s">
        <v>501</v>
      </c>
      <c r="C110" t="s">
        <v>421</v>
      </c>
      <c r="D110" t="s">
        <v>422</v>
      </c>
      <c r="E110" t="s">
        <v>422</v>
      </c>
      <c r="G110" t="str">
        <f>IF(Tabla1[[#This Row],[SMS]]="NULL","SUSCRITA","NO SUSCRITA")</f>
        <v>NO SUSCRITA</v>
      </c>
      <c r="H110" t="s">
        <v>7</v>
      </c>
    </row>
    <row r="111" spans="1:8" x14ac:dyDescent="0.25">
      <c r="A111" t="s">
        <v>506</v>
      </c>
      <c r="B111" t="s">
        <v>507</v>
      </c>
      <c r="C111" t="s">
        <v>421</v>
      </c>
      <c r="D111" t="s">
        <v>422</v>
      </c>
      <c r="E111" t="s">
        <v>422</v>
      </c>
      <c r="G111" t="str">
        <f>IF(Tabla1[[#This Row],[SMS]]="NULL","SUSCRITA","NO SUSCRITA")</f>
        <v>NO SUSCRITA</v>
      </c>
      <c r="H111" t="s">
        <v>7</v>
      </c>
    </row>
    <row r="112" spans="1:8" x14ac:dyDescent="0.25">
      <c r="A112" t="s">
        <v>508</v>
      </c>
      <c r="B112" t="s">
        <v>509</v>
      </c>
      <c r="C112" t="s">
        <v>421</v>
      </c>
      <c r="D112" t="s">
        <v>422</v>
      </c>
      <c r="E112" t="s">
        <v>422</v>
      </c>
      <c r="G112" t="str">
        <f>IF(Tabla1[[#This Row],[SMS]]="NULL","SUSCRITA","NO SUSCRITA")</f>
        <v>NO SUSCRITA</v>
      </c>
      <c r="H112" t="s">
        <v>7</v>
      </c>
    </row>
    <row r="113" spans="1:8" x14ac:dyDescent="0.25">
      <c r="A113" t="s">
        <v>510</v>
      </c>
      <c r="B113" t="s">
        <v>511</v>
      </c>
      <c r="C113" t="s">
        <v>421</v>
      </c>
      <c r="D113" t="s">
        <v>422</v>
      </c>
      <c r="E113" t="s">
        <v>422</v>
      </c>
      <c r="G113" t="str">
        <f>IF(Tabla1[[#This Row],[SMS]]="NULL","SUSCRITA","NO SUSCRITA")</f>
        <v>NO SUSCRITA</v>
      </c>
      <c r="H113" t="s">
        <v>7</v>
      </c>
    </row>
    <row r="114" spans="1:8" x14ac:dyDescent="0.25">
      <c r="A114" t="s">
        <v>512</v>
      </c>
      <c r="B114" t="s">
        <v>278</v>
      </c>
      <c r="C114" t="s">
        <v>421</v>
      </c>
      <c r="D114" t="s">
        <v>422</v>
      </c>
      <c r="E114" t="s">
        <v>422</v>
      </c>
      <c r="G114" t="str">
        <f>IF(Tabla1[[#This Row],[SMS]]="NULL","SUSCRITA","NO SUSCRITA")</f>
        <v>NO SUSCRITA</v>
      </c>
      <c r="H114" t="s">
        <v>7</v>
      </c>
    </row>
    <row r="115" spans="1:8" x14ac:dyDescent="0.25">
      <c r="A115" t="s">
        <v>517</v>
      </c>
      <c r="B115" t="s">
        <v>146</v>
      </c>
      <c r="C115" t="s">
        <v>421</v>
      </c>
      <c r="D115" t="s">
        <v>424</v>
      </c>
      <c r="E115" t="s">
        <v>422</v>
      </c>
      <c r="G115" t="str">
        <f>IF(Tabla1[[#This Row],[SMS]]="NULL","SUSCRITA","NO SUSCRITA")</f>
        <v>NO SUSCRITA</v>
      </c>
      <c r="H115" t="s">
        <v>7</v>
      </c>
    </row>
    <row r="116" spans="1:8" x14ac:dyDescent="0.25">
      <c r="A116" t="s">
        <v>519</v>
      </c>
      <c r="B116" t="s">
        <v>520</v>
      </c>
      <c r="C116" t="s">
        <v>421</v>
      </c>
      <c r="D116" t="s">
        <v>424</v>
      </c>
      <c r="E116" t="s">
        <v>422</v>
      </c>
      <c r="G116" t="str">
        <f>IF(Tabla1[[#This Row],[SMS]]="NULL","SUSCRITA","NO SUSCRITA")</f>
        <v>NO SUSCRITA</v>
      </c>
      <c r="H116" t="s">
        <v>7</v>
      </c>
    </row>
    <row r="117" spans="1:8" x14ac:dyDescent="0.25">
      <c r="A117" t="s">
        <v>521</v>
      </c>
      <c r="B117" t="s">
        <v>522</v>
      </c>
      <c r="C117" t="s">
        <v>421</v>
      </c>
      <c r="D117" t="s">
        <v>424</v>
      </c>
      <c r="E117" t="s">
        <v>422</v>
      </c>
      <c r="G117" t="str">
        <f>IF(Tabla1[[#This Row],[SMS]]="NULL","SUSCRITA","NO SUSCRITA")</f>
        <v>NO SUSCRITA</v>
      </c>
      <c r="H117" t="s">
        <v>7</v>
      </c>
    </row>
    <row r="118" spans="1:8" x14ac:dyDescent="0.25">
      <c r="A118" t="s">
        <v>523</v>
      </c>
      <c r="B118" t="s">
        <v>524</v>
      </c>
      <c r="C118" t="s">
        <v>421</v>
      </c>
      <c r="D118" t="s">
        <v>424</v>
      </c>
      <c r="E118" t="s">
        <v>422</v>
      </c>
      <c r="G118" t="str">
        <f>IF(Tabla1[[#This Row],[SMS]]="NULL","SUSCRITA","NO SUSCRITA")</f>
        <v>NO SUSCRITA</v>
      </c>
      <c r="H118" t="s">
        <v>7</v>
      </c>
    </row>
    <row r="119" spans="1:8" x14ac:dyDescent="0.25">
      <c r="A119" t="s">
        <v>525</v>
      </c>
      <c r="B119" t="s">
        <v>526</v>
      </c>
      <c r="C119" t="s">
        <v>421</v>
      </c>
      <c r="D119" t="s">
        <v>424</v>
      </c>
      <c r="E119" t="s">
        <v>422</v>
      </c>
      <c r="G119" t="str">
        <f>IF(Tabla1[[#This Row],[SMS]]="NULL","SUSCRITA","NO SUSCRITA")</f>
        <v>NO SUSCRITA</v>
      </c>
      <c r="H119" t="s">
        <v>7</v>
      </c>
    </row>
    <row r="120" spans="1:8" x14ac:dyDescent="0.25">
      <c r="A120" t="s">
        <v>527</v>
      </c>
      <c r="B120" t="s">
        <v>528</v>
      </c>
      <c r="C120" t="s">
        <v>421</v>
      </c>
      <c r="D120" t="s">
        <v>424</v>
      </c>
      <c r="E120" t="s">
        <v>422</v>
      </c>
      <c r="G120" t="str">
        <f>IF(Tabla1[[#This Row],[SMS]]="NULL","SUSCRITA","NO SUSCRITA")</f>
        <v>NO SUSCRITA</v>
      </c>
      <c r="H120" t="s">
        <v>7</v>
      </c>
    </row>
    <row r="121" spans="1:8" x14ac:dyDescent="0.25">
      <c r="A121" t="s">
        <v>529</v>
      </c>
      <c r="B121" t="s">
        <v>530</v>
      </c>
      <c r="C121" t="s">
        <v>421</v>
      </c>
      <c r="D121" t="s">
        <v>424</v>
      </c>
      <c r="E121" t="s">
        <v>422</v>
      </c>
      <c r="G121" t="str">
        <f>IF(Tabla1[[#This Row],[SMS]]="NULL","SUSCRITA","NO SUSCRITA")</f>
        <v>NO SUSCRITA</v>
      </c>
      <c r="H121" t="s">
        <v>7</v>
      </c>
    </row>
    <row r="122" spans="1:8" x14ac:dyDescent="0.25">
      <c r="A122" t="s">
        <v>531</v>
      </c>
      <c r="B122" t="s">
        <v>532</v>
      </c>
      <c r="C122" t="s">
        <v>421</v>
      </c>
      <c r="D122" t="s">
        <v>424</v>
      </c>
      <c r="E122" t="s">
        <v>422</v>
      </c>
      <c r="G122" t="str">
        <f>IF(Tabla1[[#This Row],[SMS]]="NULL","SUSCRITA","NO SUSCRITA")</f>
        <v>NO SUSCRITA</v>
      </c>
      <c r="H122" t="s">
        <v>7</v>
      </c>
    </row>
    <row r="123" spans="1:8" x14ac:dyDescent="0.25">
      <c r="A123" t="s">
        <v>533</v>
      </c>
      <c r="B123" t="s">
        <v>534</v>
      </c>
      <c r="C123" t="s">
        <v>421</v>
      </c>
      <c r="D123" t="s">
        <v>424</v>
      </c>
      <c r="E123" t="s">
        <v>422</v>
      </c>
      <c r="G123" t="str">
        <f>IF(Tabla1[[#This Row],[SMS]]="NULL","SUSCRITA","NO SUSCRITA")</f>
        <v>NO SUSCRITA</v>
      </c>
      <c r="H123" t="s">
        <v>7</v>
      </c>
    </row>
    <row r="124" spans="1:8" x14ac:dyDescent="0.25">
      <c r="A124" t="s">
        <v>540</v>
      </c>
      <c r="B124" t="s">
        <v>541</v>
      </c>
      <c r="C124" t="s">
        <v>421</v>
      </c>
      <c r="D124" t="s">
        <v>422</v>
      </c>
      <c r="E124" t="s">
        <v>422</v>
      </c>
      <c r="G124" t="str">
        <f>IF(Tabla1[[#This Row],[SMS]]="NULL","SUSCRITA","NO SUSCRITA")</f>
        <v>NO SUSCRITA</v>
      </c>
      <c r="H124" t="s">
        <v>7</v>
      </c>
    </row>
    <row r="125" spans="1:8" x14ac:dyDescent="0.25">
      <c r="A125" t="s">
        <v>542</v>
      </c>
      <c r="B125" t="s">
        <v>541</v>
      </c>
      <c r="C125" t="s">
        <v>421</v>
      </c>
      <c r="D125" t="s">
        <v>422</v>
      </c>
      <c r="E125" t="s">
        <v>422</v>
      </c>
      <c r="G125" t="str">
        <f>IF(Tabla1[[#This Row],[SMS]]="NULL","SUSCRITA","NO SUSCRITA")</f>
        <v>NO SUSCRITA</v>
      </c>
      <c r="H125" t="s">
        <v>7</v>
      </c>
    </row>
    <row r="126" spans="1:8" x14ac:dyDescent="0.25">
      <c r="A126" t="s">
        <v>543</v>
      </c>
      <c r="B126" t="s">
        <v>544</v>
      </c>
      <c r="C126" t="s">
        <v>421</v>
      </c>
      <c r="D126" t="s">
        <v>422</v>
      </c>
      <c r="E126" t="s">
        <v>422</v>
      </c>
      <c r="G126" t="str">
        <f>IF(Tabla1[[#This Row],[SMS]]="NULL","SUSCRITA","NO SUSCRITA")</f>
        <v>NO SUSCRITA</v>
      </c>
      <c r="H126" t="s">
        <v>7</v>
      </c>
    </row>
    <row r="127" spans="1:8" x14ac:dyDescent="0.25">
      <c r="A127" t="s">
        <v>545</v>
      </c>
      <c r="B127" t="s">
        <v>135</v>
      </c>
      <c r="C127" t="s">
        <v>421</v>
      </c>
      <c r="D127" t="s">
        <v>422</v>
      </c>
      <c r="E127" t="s">
        <v>422</v>
      </c>
      <c r="G127" t="str">
        <f>IF(Tabla1[[#This Row],[SMS]]="NULL","SUSCRITA","NO SUSCRITA")</f>
        <v>NO SUSCRITA</v>
      </c>
      <c r="H127" t="s">
        <v>7</v>
      </c>
    </row>
    <row r="128" spans="1:8" x14ac:dyDescent="0.25">
      <c r="A128" t="s">
        <v>546</v>
      </c>
      <c r="B128" t="s">
        <v>547</v>
      </c>
      <c r="C128" t="s">
        <v>421</v>
      </c>
      <c r="D128" t="s">
        <v>422</v>
      </c>
      <c r="E128" t="s">
        <v>422</v>
      </c>
      <c r="G128" t="str">
        <f>IF(Tabla1[[#This Row],[SMS]]="NULL","SUSCRITA","NO SUSCRITA")</f>
        <v>NO SUSCRITA</v>
      </c>
      <c r="H128" t="s">
        <v>7</v>
      </c>
    </row>
    <row r="129" spans="1:8" x14ac:dyDescent="0.25">
      <c r="A129" t="s">
        <v>548</v>
      </c>
      <c r="B129" t="s">
        <v>295</v>
      </c>
      <c r="C129" t="s">
        <v>421</v>
      </c>
      <c r="D129" t="s">
        <v>422</v>
      </c>
      <c r="E129" t="s">
        <v>422</v>
      </c>
      <c r="G129" t="str">
        <f>IF(Tabla1[[#This Row],[SMS]]="NULL","SUSCRITA","NO SUSCRITA")</f>
        <v>NO SUSCRITA</v>
      </c>
      <c r="H129" t="s">
        <v>7</v>
      </c>
    </row>
    <row r="130" spans="1:8" x14ac:dyDescent="0.25">
      <c r="A130" t="s">
        <v>549</v>
      </c>
      <c r="B130" t="s">
        <v>550</v>
      </c>
      <c r="C130" t="s">
        <v>421</v>
      </c>
      <c r="D130" t="s">
        <v>424</v>
      </c>
      <c r="E130" t="s">
        <v>422</v>
      </c>
      <c r="G130" t="str">
        <f>IF(Tabla1[[#This Row],[SMS]]="NULL","SUSCRITA","NO SUSCRITA")</f>
        <v>NO SUSCRITA</v>
      </c>
      <c r="H130" t="s">
        <v>7</v>
      </c>
    </row>
    <row r="131" spans="1:8" x14ac:dyDescent="0.25">
      <c r="A131" t="s">
        <v>551</v>
      </c>
      <c r="B131" t="s">
        <v>552</v>
      </c>
      <c r="C131" t="s">
        <v>421</v>
      </c>
      <c r="D131" t="s">
        <v>424</v>
      </c>
      <c r="E131" t="s">
        <v>422</v>
      </c>
      <c r="G131" t="str">
        <f>IF(Tabla1[[#This Row],[SMS]]="NULL","SUSCRITA","NO SUSCRITA")</f>
        <v>NO SUSCRITA</v>
      </c>
      <c r="H131" t="s">
        <v>7</v>
      </c>
    </row>
    <row r="132" spans="1:8" x14ac:dyDescent="0.25">
      <c r="A132" t="s">
        <v>555</v>
      </c>
      <c r="B132" t="s">
        <v>547</v>
      </c>
      <c r="C132" t="s">
        <v>421</v>
      </c>
      <c r="D132" t="s">
        <v>422</v>
      </c>
      <c r="E132" t="s">
        <v>422</v>
      </c>
      <c r="G132" t="str">
        <f>IF(Tabla1[[#This Row],[SMS]]="NULL","SUSCRITA","NO SUSCRITA")</f>
        <v>NO SUSCRITA</v>
      </c>
      <c r="H132" t="s">
        <v>7</v>
      </c>
    </row>
    <row r="133" spans="1:8" x14ac:dyDescent="0.25">
      <c r="A133" t="s">
        <v>556</v>
      </c>
      <c r="B133" t="s">
        <v>557</v>
      </c>
      <c r="C133" t="s">
        <v>421</v>
      </c>
      <c r="D133" t="s">
        <v>424</v>
      </c>
      <c r="E133" t="s">
        <v>422</v>
      </c>
      <c r="G133" t="str">
        <f>IF(Tabla1[[#This Row],[SMS]]="NULL","SUSCRITA","NO SUSCRITA")</f>
        <v>NO SUSCRITA</v>
      </c>
      <c r="H133" t="s">
        <v>7</v>
      </c>
    </row>
    <row r="134" spans="1:8" x14ac:dyDescent="0.25">
      <c r="A134" t="s">
        <v>559</v>
      </c>
      <c r="B134" t="s">
        <v>560</v>
      </c>
      <c r="C134" t="s">
        <v>421</v>
      </c>
      <c r="D134" t="s">
        <v>422</v>
      </c>
      <c r="E134" t="s">
        <v>422</v>
      </c>
      <c r="G134" t="str">
        <f>IF(Tabla1[[#This Row],[SMS]]="NULL","SUSCRITA","NO SUSCRITA")</f>
        <v>NO SUSCRITA</v>
      </c>
      <c r="H134" t="s">
        <v>7</v>
      </c>
    </row>
    <row r="135" spans="1:8" x14ac:dyDescent="0.25">
      <c r="A135" t="s">
        <v>561</v>
      </c>
      <c r="B135" t="s">
        <v>562</v>
      </c>
      <c r="C135" t="s">
        <v>421</v>
      </c>
      <c r="D135" t="s">
        <v>422</v>
      </c>
      <c r="E135" t="s">
        <v>424</v>
      </c>
      <c r="G135" t="str">
        <f>IF(Tabla1[[#This Row],[SMS]]="NULL","SUSCRITA","NO SUSCRITA")</f>
        <v>NO SUSCRITA</v>
      </c>
      <c r="H135" t="s">
        <v>7</v>
      </c>
    </row>
    <row r="136" spans="1:8" x14ac:dyDescent="0.25">
      <c r="A136" t="s">
        <v>563</v>
      </c>
      <c r="B136" t="s">
        <v>564</v>
      </c>
      <c r="C136" t="s">
        <v>421</v>
      </c>
      <c r="D136" t="s">
        <v>424</v>
      </c>
      <c r="E136" t="s">
        <v>422</v>
      </c>
      <c r="G136" t="str">
        <f>IF(Tabla1[[#This Row],[SMS]]="NULL","SUSCRITA","NO SUSCRITA")</f>
        <v>NO SUSCRITA</v>
      </c>
      <c r="H136" t="s">
        <v>7</v>
      </c>
    </row>
    <row r="137" spans="1:8" x14ac:dyDescent="0.25">
      <c r="A137" t="s">
        <v>565</v>
      </c>
      <c r="B137" t="s">
        <v>566</v>
      </c>
      <c r="C137" t="s">
        <v>421</v>
      </c>
      <c r="D137" t="s">
        <v>422</v>
      </c>
      <c r="E137" t="s">
        <v>422</v>
      </c>
      <c r="G137" t="str">
        <f>IF(Tabla1[[#This Row],[SMS]]="NULL","SUSCRITA","NO SUSCRITA")</f>
        <v>NO SUSCRITA</v>
      </c>
      <c r="H137" t="s">
        <v>7</v>
      </c>
    </row>
    <row r="138" spans="1:8" x14ac:dyDescent="0.25">
      <c r="A138" t="s">
        <v>567</v>
      </c>
      <c r="B138" t="s">
        <v>568</v>
      </c>
      <c r="C138" t="s">
        <v>421</v>
      </c>
      <c r="D138" t="s">
        <v>422</v>
      </c>
      <c r="E138" t="s">
        <v>422</v>
      </c>
      <c r="G138" t="str">
        <f>IF(Tabla1[[#This Row],[SMS]]="NULL","SUSCRITA","NO SUSCRITA")</f>
        <v>NO SUSCRITA</v>
      </c>
      <c r="H138" t="s">
        <v>7</v>
      </c>
    </row>
    <row r="139" spans="1:8" x14ac:dyDescent="0.25">
      <c r="A139" t="s">
        <v>569</v>
      </c>
      <c r="B139" t="s">
        <v>570</v>
      </c>
      <c r="C139" t="s">
        <v>421</v>
      </c>
      <c r="D139" t="s">
        <v>422</v>
      </c>
      <c r="E139" t="s">
        <v>422</v>
      </c>
      <c r="G139" t="str">
        <f>IF(Tabla1[[#This Row],[SMS]]="NULL","SUSCRITA","NO SUSCRITA")</f>
        <v>NO SUSCRITA</v>
      </c>
      <c r="H139" t="s">
        <v>7</v>
      </c>
    </row>
    <row r="140" spans="1:8" x14ac:dyDescent="0.25">
      <c r="A140" t="s">
        <v>571</v>
      </c>
      <c r="B140" t="s">
        <v>572</v>
      </c>
      <c r="C140" t="s">
        <v>421</v>
      </c>
      <c r="D140" t="s">
        <v>422</v>
      </c>
      <c r="E140" t="s">
        <v>422</v>
      </c>
      <c r="G140" t="str">
        <f>IF(Tabla1[[#This Row],[SMS]]="NULL","SUSCRITA","NO SUSCRITA")</f>
        <v>NO SUSCRITA</v>
      </c>
      <c r="H140" t="s">
        <v>7</v>
      </c>
    </row>
    <row r="141" spans="1:8" x14ac:dyDescent="0.25">
      <c r="A141" t="s">
        <v>573</v>
      </c>
      <c r="B141" t="s">
        <v>574</v>
      </c>
      <c r="C141" t="s">
        <v>421</v>
      </c>
      <c r="D141" t="s">
        <v>422</v>
      </c>
      <c r="E141" t="s">
        <v>422</v>
      </c>
      <c r="G141" t="str">
        <f>IF(Tabla1[[#This Row],[SMS]]="NULL","SUSCRITA","NO SUSCRITA")</f>
        <v>NO SUSCRITA</v>
      </c>
      <c r="H141" t="s">
        <v>7</v>
      </c>
    </row>
    <row r="142" spans="1:8" x14ac:dyDescent="0.25">
      <c r="A142" t="s">
        <v>575</v>
      </c>
      <c r="B142" t="s">
        <v>576</v>
      </c>
      <c r="C142" t="s">
        <v>421</v>
      </c>
      <c r="D142" t="s">
        <v>422</v>
      </c>
      <c r="E142" t="s">
        <v>422</v>
      </c>
      <c r="G142" t="str">
        <f>IF(Tabla1[[#This Row],[SMS]]="NULL","SUSCRITA","NO SUSCRITA")</f>
        <v>NO SUSCRITA</v>
      </c>
      <c r="H142" t="s">
        <v>7</v>
      </c>
    </row>
    <row r="143" spans="1:8" x14ac:dyDescent="0.25">
      <c r="A143" t="s">
        <v>577</v>
      </c>
      <c r="B143" t="s">
        <v>578</v>
      </c>
      <c r="C143" t="s">
        <v>421</v>
      </c>
      <c r="D143" t="s">
        <v>422</v>
      </c>
      <c r="E143" t="s">
        <v>422</v>
      </c>
      <c r="G143" t="str">
        <f>IF(Tabla1[[#This Row],[SMS]]="NULL","SUSCRITA","NO SUSCRITA")</f>
        <v>NO SUSCRITA</v>
      </c>
      <c r="H143" t="s">
        <v>7</v>
      </c>
    </row>
    <row r="144" spans="1:8" x14ac:dyDescent="0.25">
      <c r="A144" t="s">
        <v>579</v>
      </c>
      <c r="B144" t="s">
        <v>301</v>
      </c>
      <c r="C144" t="s">
        <v>421</v>
      </c>
      <c r="D144" t="s">
        <v>422</v>
      </c>
      <c r="E144" t="s">
        <v>422</v>
      </c>
      <c r="G144" t="str">
        <f>IF(Tabla1[[#This Row],[SMS]]="NULL","SUSCRITA","NO SUSCRITA")</f>
        <v>NO SUSCRITA</v>
      </c>
      <c r="H144" t="s">
        <v>7</v>
      </c>
    </row>
    <row r="145" spans="1:8" x14ac:dyDescent="0.25">
      <c r="A145" t="s">
        <v>580</v>
      </c>
      <c r="B145" t="s">
        <v>581</v>
      </c>
      <c r="C145" t="s">
        <v>421</v>
      </c>
      <c r="D145" t="s">
        <v>424</v>
      </c>
      <c r="E145" t="s">
        <v>422</v>
      </c>
      <c r="G145" t="str">
        <f>IF(Tabla1[[#This Row],[SMS]]="NULL","SUSCRITA","NO SUSCRITA")</f>
        <v>NO SUSCRITA</v>
      </c>
      <c r="H145" t="s">
        <v>7</v>
      </c>
    </row>
    <row r="146" spans="1:8" x14ac:dyDescent="0.25">
      <c r="A146" t="s">
        <v>582</v>
      </c>
      <c r="B146" t="s">
        <v>583</v>
      </c>
      <c r="C146" t="s">
        <v>421</v>
      </c>
      <c r="D146" t="s">
        <v>422</v>
      </c>
      <c r="E146" t="s">
        <v>422</v>
      </c>
      <c r="G146" t="str">
        <f>IF(Tabla1[[#This Row],[SMS]]="NULL","SUSCRITA","NO SUSCRITA")</f>
        <v>NO SUSCRITA</v>
      </c>
      <c r="H146" t="s">
        <v>7</v>
      </c>
    </row>
    <row r="147" spans="1:8" x14ac:dyDescent="0.25">
      <c r="A147" t="s">
        <v>584</v>
      </c>
      <c r="B147" t="s">
        <v>585</v>
      </c>
      <c r="C147" t="s">
        <v>421</v>
      </c>
      <c r="D147" t="s">
        <v>424</v>
      </c>
      <c r="E147" t="s">
        <v>422</v>
      </c>
      <c r="G147" t="str">
        <f>IF(Tabla1[[#This Row],[SMS]]="NULL","SUSCRITA","NO SUSCRITA")</f>
        <v>NO SUSCRITA</v>
      </c>
      <c r="H147" t="s">
        <v>7</v>
      </c>
    </row>
    <row r="148" spans="1:8" x14ac:dyDescent="0.25">
      <c r="A148" t="s">
        <v>586</v>
      </c>
      <c r="B148" t="s">
        <v>587</v>
      </c>
      <c r="C148" t="s">
        <v>421</v>
      </c>
      <c r="D148" t="s">
        <v>422</v>
      </c>
      <c r="E148" t="s">
        <v>422</v>
      </c>
      <c r="G148" t="str">
        <f>IF(Tabla1[[#This Row],[SMS]]="NULL","SUSCRITA","NO SUSCRITA")</f>
        <v>NO SUSCRITA</v>
      </c>
      <c r="H148" t="s">
        <v>7</v>
      </c>
    </row>
    <row r="149" spans="1:8" x14ac:dyDescent="0.25">
      <c r="A149" t="s">
        <v>588</v>
      </c>
      <c r="B149" t="s">
        <v>297</v>
      </c>
      <c r="C149" t="s">
        <v>421</v>
      </c>
      <c r="D149" t="s">
        <v>422</v>
      </c>
      <c r="E149" t="s">
        <v>422</v>
      </c>
      <c r="G149" t="str">
        <f>IF(Tabla1[[#This Row],[SMS]]="NULL","SUSCRITA","NO SUSCRITA")</f>
        <v>NO SUSCRITA</v>
      </c>
      <c r="H149" t="s">
        <v>7</v>
      </c>
    </row>
    <row r="150" spans="1:8" x14ac:dyDescent="0.25">
      <c r="A150" t="s">
        <v>589</v>
      </c>
      <c r="B150" t="s">
        <v>590</v>
      </c>
      <c r="C150" t="s">
        <v>421</v>
      </c>
      <c r="D150" t="s">
        <v>422</v>
      </c>
      <c r="E150" t="s">
        <v>422</v>
      </c>
      <c r="G150" t="str">
        <f>IF(Tabla1[[#This Row],[SMS]]="NULL","SUSCRITA","NO SUSCRITA")</f>
        <v>NO SUSCRITA</v>
      </c>
      <c r="H150" t="s">
        <v>7</v>
      </c>
    </row>
    <row r="151" spans="1:8" x14ac:dyDescent="0.25">
      <c r="A151" t="s">
        <v>591</v>
      </c>
      <c r="B151" t="s">
        <v>299</v>
      </c>
      <c r="C151" t="s">
        <v>421</v>
      </c>
      <c r="D151" t="s">
        <v>422</v>
      </c>
      <c r="E151" t="s">
        <v>422</v>
      </c>
      <c r="G151" t="str">
        <f>IF(Tabla1[[#This Row],[SMS]]="NULL","SUSCRITA","NO SUSCRITA")</f>
        <v>NO SUSCRITA</v>
      </c>
      <c r="H151" t="s">
        <v>7</v>
      </c>
    </row>
    <row r="152" spans="1:8" x14ac:dyDescent="0.25">
      <c r="A152" t="s">
        <v>592</v>
      </c>
      <c r="B152" t="s">
        <v>593</v>
      </c>
      <c r="C152" t="s">
        <v>421</v>
      </c>
      <c r="D152" t="s">
        <v>424</v>
      </c>
      <c r="E152" t="s">
        <v>422</v>
      </c>
      <c r="G152" t="str">
        <f>IF(Tabla1[[#This Row],[SMS]]="NULL","SUSCRITA","NO SUSCRITA")</f>
        <v>NO SUSCRITA</v>
      </c>
      <c r="H152" t="s">
        <v>7</v>
      </c>
    </row>
    <row r="153" spans="1:8" x14ac:dyDescent="0.25">
      <c r="A153" t="s">
        <v>595</v>
      </c>
      <c r="B153" t="s">
        <v>596</v>
      </c>
      <c r="C153" t="s">
        <v>421</v>
      </c>
      <c r="D153" t="s">
        <v>422</v>
      </c>
      <c r="E153" t="s">
        <v>424</v>
      </c>
      <c r="G153" t="str">
        <f>IF(Tabla1[[#This Row],[SMS]]="NULL","SUSCRITA","NO SUSCRITA")</f>
        <v>NO SUSCRITA</v>
      </c>
      <c r="H153" t="s">
        <v>7</v>
      </c>
    </row>
    <row r="154" spans="1:8" x14ac:dyDescent="0.25">
      <c r="A154" t="s">
        <v>597</v>
      </c>
      <c r="B154" t="s">
        <v>598</v>
      </c>
      <c r="C154" t="s">
        <v>421</v>
      </c>
      <c r="D154" t="s">
        <v>422</v>
      </c>
      <c r="E154" t="s">
        <v>422</v>
      </c>
      <c r="G154" t="str">
        <f>IF(Tabla1[[#This Row],[SMS]]="NULL","SUSCRITA","NO SUSCRITA")</f>
        <v>NO SUSCRITA</v>
      </c>
      <c r="H154" t="s">
        <v>7</v>
      </c>
    </row>
    <row r="155" spans="1:8" x14ac:dyDescent="0.25">
      <c r="A155" t="s">
        <v>599</v>
      </c>
      <c r="B155" t="s">
        <v>600</v>
      </c>
      <c r="C155" t="s">
        <v>421</v>
      </c>
      <c r="D155" t="s">
        <v>422</v>
      </c>
      <c r="E155" t="s">
        <v>422</v>
      </c>
      <c r="G155" t="str">
        <f>IF(Tabla1[[#This Row],[SMS]]="NULL","SUSCRITA","NO SUSCRITA")</f>
        <v>NO SUSCRITA</v>
      </c>
      <c r="H155" t="s">
        <v>7</v>
      </c>
    </row>
    <row r="156" spans="1:8" x14ac:dyDescent="0.25">
      <c r="A156" t="s">
        <v>601</v>
      </c>
      <c r="B156" t="s">
        <v>92</v>
      </c>
      <c r="C156" t="s">
        <v>421</v>
      </c>
      <c r="D156" t="s">
        <v>422</v>
      </c>
      <c r="E156" t="s">
        <v>422</v>
      </c>
      <c r="G156" t="str">
        <f>IF(Tabla1[[#This Row],[SMS]]="NULL","SUSCRITA","NO SUSCRITA")</f>
        <v>NO SUSCRITA</v>
      </c>
      <c r="H156" t="s">
        <v>7</v>
      </c>
    </row>
    <row r="157" spans="1:8" x14ac:dyDescent="0.25">
      <c r="A157" t="s">
        <v>606</v>
      </c>
      <c r="B157" t="s">
        <v>607</v>
      </c>
      <c r="C157" t="s">
        <v>421</v>
      </c>
      <c r="D157" t="s">
        <v>424</v>
      </c>
      <c r="E157" t="s">
        <v>422</v>
      </c>
      <c r="G157" t="str">
        <f>IF(Tabla1[[#This Row],[SMS]]="NULL","SUSCRITA","NO SUSCRITA")</f>
        <v>NO SUSCRITA</v>
      </c>
      <c r="H157" t="s">
        <v>7</v>
      </c>
    </row>
    <row r="158" spans="1:8" x14ac:dyDescent="0.25">
      <c r="A158" t="s">
        <v>612</v>
      </c>
      <c r="B158" t="s">
        <v>613</v>
      </c>
      <c r="C158" t="s">
        <v>421</v>
      </c>
      <c r="D158" t="s">
        <v>424</v>
      </c>
      <c r="E158" t="s">
        <v>422</v>
      </c>
      <c r="G158" t="str">
        <f>IF(Tabla1[[#This Row],[SMS]]="NULL","SUSCRITA","NO SUSCRITA")</f>
        <v>NO SUSCRITA</v>
      </c>
      <c r="H158" t="s">
        <v>7</v>
      </c>
    </row>
    <row r="159" spans="1:8" x14ac:dyDescent="0.25">
      <c r="A159" t="s">
        <v>614</v>
      </c>
      <c r="B159" t="s">
        <v>276</v>
      </c>
      <c r="C159" t="s">
        <v>421</v>
      </c>
      <c r="D159" t="s">
        <v>424</v>
      </c>
      <c r="E159" t="s">
        <v>422</v>
      </c>
      <c r="G159" t="str">
        <f>IF(Tabla1[[#This Row],[SMS]]="NULL","SUSCRITA","NO SUSCRITA")</f>
        <v>NO SUSCRITA</v>
      </c>
      <c r="H159" t="s">
        <v>7</v>
      </c>
    </row>
    <row r="160" spans="1:8" x14ac:dyDescent="0.25">
      <c r="A160" t="s">
        <v>615</v>
      </c>
      <c r="B160" t="s">
        <v>616</v>
      </c>
      <c r="C160" t="s">
        <v>421</v>
      </c>
      <c r="D160" t="s">
        <v>424</v>
      </c>
      <c r="E160" t="s">
        <v>422</v>
      </c>
      <c r="G160" t="str">
        <f>IF(Tabla1[[#This Row],[SMS]]="NULL","SUSCRITA","NO SUSCRITA")</f>
        <v>NO SUSCRITA</v>
      </c>
      <c r="H160" t="s">
        <v>7</v>
      </c>
    </row>
    <row r="161" spans="1:8" x14ac:dyDescent="0.25">
      <c r="A161" t="s">
        <v>618</v>
      </c>
      <c r="B161" t="s">
        <v>276</v>
      </c>
      <c r="C161" t="s">
        <v>421</v>
      </c>
      <c r="D161" t="s">
        <v>422</v>
      </c>
      <c r="E161" t="s">
        <v>422</v>
      </c>
      <c r="G161" t="str">
        <f>IF(Tabla1[[#This Row],[SMS]]="NULL","SUSCRITA","NO SUSCRITA")</f>
        <v>NO SUSCRITA</v>
      </c>
      <c r="H161" t="s">
        <v>7</v>
      </c>
    </row>
    <row r="162" spans="1:8" x14ac:dyDescent="0.25">
      <c r="A162" t="s">
        <v>619</v>
      </c>
      <c r="B162" t="s">
        <v>276</v>
      </c>
      <c r="C162" t="s">
        <v>421</v>
      </c>
      <c r="D162" t="s">
        <v>422</v>
      </c>
      <c r="E162" t="s">
        <v>422</v>
      </c>
      <c r="G162" t="str">
        <f>IF(Tabla1[[#This Row],[SMS]]="NULL","SUSCRITA","NO SUSCRITA")</f>
        <v>NO SUSCRITA</v>
      </c>
      <c r="H162" t="s">
        <v>7</v>
      </c>
    </row>
    <row r="163" spans="1:8" x14ac:dyDescent="0.25">
      <c r="A163" t="s">
        <v>622</v>
      </c>
      <c r="B163" t="s">
        <v>623</v>
      </c>
      <c r="C163" t="s">
        <v>421</v>
      </c>
      <c r="D163" t="s">
        <v>424</v>
      </c>
      <c r="E163" t="s">
        <v>422</v>
      </c>
      <c r="G163" t="str">
        <f>IF(Tabla1[[#This Row],[SMS]]="NULL","SUSCRITA","NO SUSCRITA")</f>
        <v>NO SUSCRITA</v>
      </c>
      <c r="H163" t="s">
        <v>7</v>
      </c>
    </row>
    <row r="164" spans="1:8" x14ac:dyDescent="0.25">
      <c r="A164" t="s">
        <v>624</v>
      </c>
      <c r="B164" t="s">
        <v>625</v>
      </c>
      <c r="C164" t="s">
        <v>421</v>
      </c>
      <c r="D164" t="s">
        <v>424</v>
      </c>
      <c r="E164" t="s">
        <v>422</v>
      </c>
      <c r="G164" t="str">
        <f>IF(Tabla1[[#This Row],[SMS]]="NULL","SUSCRITA","NO SUSCRITA")</f>
        <v>NO SUSCRITA</v>
      </c>
      <c r="H164" t="s">
        <v>7</v>
      </c>
    </row>
    <row r="165" spans="1:8" x14ac:dyDescent="0.25">
      <c r="A165" t="s">
        <v>626</v>
      </c>
      <c r="B165" t="s">
        <v>625</v>
      </c>
      <c r="C165" t="s">
        <v>421</v>
      </c>
      <c r="D165" t="s">
        <v>422</v>
      </c>
      <c r="E165" t="s">
        <v>422</v>
      </c>
      <c r="G165" t="str">
        <f>IF(Tabla1[[#This Row],[SMS]]="NULL","SUSCRITA","NO SUSCRITA")</f>
        <v>NO SUSCRITA</v>
      </c>
      <c r="H165" t="s">
        <v>7</v>
      </c>
    </row>
    <row r="166" spans="1:8" x14ac:dyDescent="0.25">
      <c r="A166" t="s">
        <v>627</v>
      </c>
      <c r="B166" t="s">
        <v>628</v>
      </c>
      <c r="C166" t="s">
        <v>421</v>
      </c>
      <c r="D166" t="s">
        <v>424</v>
      </c>
      <c r="E166" t="s">
        <v>422</v>
      </c>
      <c r="G166" t="str">
        <f>IF(Tabla1[[#This Row],[SMS]]="NULL","SUSCRITA","NO SUSCRITA")</f>
        <v>NO SUSCRITA</v>
      </c>
      <c r="H166" t="s">
        <v>7</v>
      </c>
    </row>
    <row r="167" spans="1:8" x14ac:dyDescent="0.25">
      <c r="A167" t="s">
        <v>629</v>
      </c>
      <c r="B167" t="s">
        <v>630</v>
      </c>
      <c r="C167" t="s">
        <v>421</v>
      </c>
      <c r="D167" t="s">
        <v>422</v>
      </c>
      <c r="E167" t="s">
        <v>422</v>
      </c>
      <c r="G167" t="str">
        <f>IF(Tabla1[[#This Row],[SMS]]="NULL","SUSCRITA","NO SUSCRITA")</f>
        <v>NO SUSCRITA</v>
      </c>
      <c r="H167" t="s">
        <v>7</v>
      </c>
    </row>
    <row r="168" spans="1:8" x14ac:dyDescent="0.25">
      <c r="A168" t="s">
        <v>633</v>
      </c>
      <c r="B168" t="s">
        <v>634</v>
      </c>
      <c r="C168" t="s">
        <v>421</v>
      </c>
      <c r="D168" t="s">
        <v>424</v>
      </c>
      <c r="E168" t="s">
        <v>422</v>
      </c>
      <c r="G168" t="str">
        <f>IF(Tabla1[[#This Row],[SMS]]="NULL","SUSCRITA","NO SUSCRITA")</f>
        <v>NO SUSCRITA</v>
      </c>
      <c r="H168" t="s">
        <v>7</v>
      </c>
    </row>
    <row r="169" spans="1:8" x14ac:dyDescent="0.25">
      <c r="A169" t="s">
        <v>638</v>
      </c>
      <c r="B169" t="s">
        <v>152</v>
      </c>
      <c r="C169" t="s">
        <v>421</v>
      </c>
      <c r="D169" t="s">
        <v>422</v>
      </c>
      <c r="E169" t="s">
        <v>422</v>
      </c>
      <c r="G169" t="str">
        <f>IF(Tabla1[[#This Row],[SMS]]="NULL","SUSCRITA","NO SUSCRITA")</f>
        <v>NO SUSCRITA</v>
      </c>
      <c r="H169" t="s">
        <v>7</v>
      </c>
    </row>
    <row r="170" spans="1:8" x14ac:dyDescent="0.25">
      <c r="A170" t="s">
        <v>639</v>
      </c>
      <c r="B170" t="s">
        <v>640</v>
      </c>
      <c r="C170" t="s">
        <v>421</v>
      </c>
      <c r="D170" t="s">
        <v>422</v>
      </c>
      <c r="E170" t="s">
        <v>422</v>
      </c>
      <c r="G170" t="str">
        <f>IF(Tabla1[[#This Row],[SMS]]="NULL","SUSCRITA","NO SUSCRITA")</f>
        <v>NO SUSCRITA</v>
      </c>
      <c r="H170" t="s">
        <v>7</v>
      </c>
    </row>
    <row r="171" spans="1:8" x14ac:dyDescent="0.25">
      <c r="A171" t="s">
        <v>641</v>
      </c>
      <c r="B171" t="s">
        <v>642</v>
      </c>
      <c r="C171" t="s">
        <v>421</v>
      </c>
      <c r="D171" t="s">
        <v>422</v>
      </c>
      <c r="E171" t="s">
        <v>422</v>
      </c>
      <c r="G171" t="str">
        <f>IF(Tabla1[[#This Row],[SMS]]="NULL","SUSCRITA","NO SUSCRITA")</f>
        <v>NO SUSCRITA</v>
      </c>
      <c r="H171" t="s">
        <v>7</v>
      </c>
    </row>
    <row r="172" spans="1:8" x14ac:dyDescent="0.25">
      <c r="A172" t="s">
        <v>643</v>
      </c>
      <c r="B172" t="s">
        <v>644</v>
      </c>
      <c r="C172" t="s">
        <v>421</v>
      </c>
      <c r="D172" t="s">
        <v>422</v>
      </c>
      <c r="E172" t="s">
        <v>422</v>
      </c>
      <c r="G172" t="str">
        <f>IF(Tabla1[[#This Row],[SMS]]="NULL","SUSCRITA","NO SUSCRITA")</f>
        <v>NO SUSCRITA</v>
      </c>
      <c r="H172" t="s">
        <v>7</v>
      </c>
    </row>
    <row r="173" spans="1:8" x14ac:dyDescent="0.25">
      <c r="A173" t="s">
        <v>645</v>
      </c>
      <c r="B173" t="s">
        <v>141</v>
      </c>
      <c r="C173" t="s">
        <v>421</v>
      </c>
      <c r="D173" t="s">
        <v>422</v>
      </c>
      <c r="E173" t="s">
        <v>422</v>
      </c>
      <c r="G173" t="str">
        <f>IF(Tabla1[[#This Row],[SMS]]="NULL","SUSCRITA","NO SUSCRITA")</f>
        <v>NO SUSCRITA</v>
      </c>
      <c r="H173" t="s">
        <v>7</v>
      </c>
    </row>
    <row r="174" spans="1:8" x14ac:dyDescent="0.25">
      <c r="A174" t="s">
        <v>646</v>
      </c>
      <c r="B174" t="s">
        <v>647</v>
      </c>
      <c r="C174" t="s">
        <v>421</v>
      </c>
      <c r="D174" t="s">
        <v>424</v>
      </c>
      <c r="E174" t="s">
        <v>422</v>
      </c>
      <c r="G174" t="str">
        <f>IF(Tabla1[[#This Row],[SMS]]="NULL","SUSCRITA","NO SUSCRITA")</f>
        <v>NO SUSCRITA</v>
      </c>
      <c r="H174" t="s">
        <v>7</v>
      </c>
    </row>
    <row r="175" spans="1:8" x14ac:dyDescent="0.25">
      <c r="A175" t="s">
        <v>648</v>
      </c>
      <c r="B175" t="s">
        <v>649</v>
      </c>
      <c r="C175" t="s">
        <v>421</v>
      </c>
      <c r="D175" t="s">
        <v>422</v>
      </c>
      <c r="E175" t="s">
        <v>422</v>
      </c>
      <c r="G175" t="str">
        <f>IF(Tabla1[[#This Row],[SMS]]="NULL","SUSCRITA","NO SUSCRITA")</f>
        <v>NO SUSCRITA</v>
      </c>
      <c r="H175" t="s">
        <v>7</v>
      </c>
    </row>
    <row r="176" spans="1:8" x14ac:dyDescent="0.25">
      <c r="A176" t="s">
        <v>650</v>
      </c>
      <c r="B176" t="s">
        <v>651</v>
      </c>
      <c r="C176" t="s">
        <v>421</v>
      </c>
      <c r="D176" t="s">
        <v>422</v>
      </c>
      <c r="E176" t="s">
        <v>422</v>
      </c>
      <c r="G176" t="str">
        <f>IF(Tabla1[[#This Row],[SMS]]="NULL","SUSCRITA","NO SUSCRITA")</f>
        <v>NO SUSCRITA</v>
      </c>
      <c r="H176" t="s">
        <v>7</v>
      </c>
    </row>
    <row r="177" spans="1:8" x14ac:dyDescent="0.25">
      <c r="A177" t="s">
        <v>652</v>
      </c>
      <c r="B177" t="s">
        <v>653</v>
      </c>
      <c r="C177" t="s">
        <v>421</v>
      </c>
      <c r="D177" t="s">
        <v>424</v>
      </c>
      <c r="E177" t="s">
        <v>422</v>
      </c>
      <c r="G177" t="str">
        <f>IF(Tabla1[[#This Row],[SMS]]="NULL","SUSCRITA","NO SUSCRITA")</f>
        <v>NO SUSCRITA</v>
      </c>
      <c r="H177" t="s">
        <v>7</v>
      </c>
    </row>
    <row r="178" spans="1:8" x14ac:dyDescent="0.25">
      <c r="A178" t="s">
        <v>654</v>
      </c>
      <c r="B178" t="s">
        <v>655</v>
      </c>
      <c r="C178" t="s">
        <v>421</v>
      </c>
      <c r="D178" t="s">
        <v>422</v>
      </c>
      <c r="E178" t="s">
        <v>422</v>
      </c>
      <c r="G178" t="str">
        <f>IF(Tabla1[[#This Row],[SMS]]="NULL","SUSCRITA","NO SUSCRITA")</f>
        <v>NO SUSCRITA</v>
      </c>
      <c r="H178" t="s">
        <v>7</v>
      </c>
    </row>
    <row r="179" spans="1:8" x14ac:dyDescent="0.25">
      <c r="A179" t="s">
        <v>656</v>
      </c>
      <c r="B179" t="s">
        <v>657</v>
      </c>
      <c r="C179" t="s">
        <v>421</v>
      </c>
      <c r="D179" t="s">
        <v>422</v>
      </c>
      <c r="E179" t="s">
        <v>422</v>
      </c>
      <c r="G179" t="str">
        <f>IF(Tabla1[[#This Row],[SMS]]="NULL","SUSCRITA","NO SUSCRITA")</f>
        <v>NO SUSCRITA</v>
      </c>
      <c r="H179" t="s">
        <v>7</v>
      </c>
    </row>
    <row r="180" spans="1:8" x14ac:dyDescent="0.25">
      <c r="A180" t="s">
        <v>658</v>
      </c>
      <c r="B180" t="s">
        <v>659</v>
      </c>
      <c r="C180" t="s">
        <v>421</v>
      </c>
      <c r="D180" t="s">
        <v>422</v>
      </c>
      <c r="E180" t="s">
        <v>422</v>
      </c>
      <c r="G180" t="str">
        <f>IF(Tabla1[[#This Row],[SMS]]="NULL","SUSCRITA","NO SUSCRITA")</f>
        <v>NO SUSCRITA</v>
      </c>
      <c r="H180" t="s">
        <v>7</v>
      </c>
    </row>
    <row r="181" spans="1:8" x14ac:dyDescent="0.25">
      <c r="A181" t="s">
        <v>660</v>
      </c>
      <c r="B181" t="s">
        <v>661</v>
      </c>
      <c r="C181" t="s">
        <v>421</v>
      </c>
      <c r="D181" t="s">
        <v>422</v>
      </c>
      <c r="E181" t="s">
        <v>422</v>
      </c>
      <c r="G181" t="str">
        <f>IF(Tabla1[[#This Row],[SMS]]="NULL","SUSCRITA","NO SUSCRITA")</f>
        <v>NO SUSCRITA</v>
      </c>
      <c r="H181" t="s">
        <v>7</v>
      </c>
    </row>
    <row r="182" spans="1:8" x14ac:dyDescent="0.25">
      <c r="A182" t="s">
        <v>662</v>
      </c>
      <c r="B182" t="s">
        <v>663</v>
      </c>
      <c r="C182" t="s">
        <v>421</v>
      </c>
      <c r="D182" t="s">
        <v>422</v>
      </c>
      <c r="E182" t="s">
        <v>422</v>
      </c>
      <c r="G182" t="str">
        <f>IF(Tabla1[[#This Row],[SMS]]="NULL","SUSCRITA","NO SUSCRITA")</f>
        <v>NO SUSCRITA</v>
      </c>
      <c r="H182" t="s">
        <v>7</v>
      </c>
    </row>
    <row r="183" spans="1:8" x14ac:dyDescent="0.25">
      <c r="A183" t="s">
        <v>664</v>
      </c>
      <c r="B183" t="s">
        <v>665</v>
      </c>
      <c r="C183" t="s">
        <v>421</v>
      </c>
      <c r="D183" t="s">
        <v>422</v>
      </c>
      <c r="E183" t="s">
        <v>422</v>
      </c>
      <c r="G183" t="str">
        <f>IF(Tabla1[[#This Row],[SMS]]="NULL","SUSCRITA","NO SUSCRITA")</f>
        <v>NO SUSCRITA</v>
      </c>
      <c r="H183" t="s">
        <v>7</v>
      </c>
    </row>
    <row r="184" spans="1:8" x14ac:dyDescent="0.25">
      <c r="A184" t="s">
        <v>666</v>
      </c>
      <c r="B184" t="s">
        <v>154</v>
      </c>
      <c r="C184" t="s">
        <v>421</v>
      </c>
      <c r="D184" t="s">
        <v>422</v>
      </c>
      <c r="E184" t="s">
        <v>422</v>
      </c>
      <c r="G184" t="str">
        <f>IF(Tabla1[[#This Row],[SMS]]="NULL","SUSCRITA","NO SUSCRITA")</f>
        <v>NO SUSCRITA</v>
      </c>
      <c r="H184" t="s">
        <v>7</v>
      </c>
    </row>
    <row r="185" spans="1:8" x14ac:dyDescent="0.25">
      <c r="A185" t="s">
        <v>667</v>
      </c>
      <c r="B185" t="s">
        <v>668</v>
      </c>
      <c r="C185" t="s">
        <v>421</v>
      </c>
      <c r="D185" t="s">
        <v>422</v>
      </c>
      <c r="E185" t="s">
        <v>422</v>
      </c>
      <c r="G185" t="str">
        <f>IF(Tabla1[[#This Row],[SMS]]="NULL","SUSCRITA","NO SUSCRITA")</f>
        <v>NO SUSCRITA</v>
      </c>
      <c r="H185" t="s">
        <v>7</v>
      </c>
    </row>
    <row r="186" spans="1:8" x14ac:dyDescent="0.25">
      <c r="A186" t="s">
        <v>671</v>
      </c>
      <c r="B186" t="s">
        <v>672</v>
      </c>
      <c r="C186" t="s">
        <v>421</v>
      </c>
      <c r="D186" t="s">
        <v>424</v>
      </c>
      <c r="E186" t="s">
        <v>422</v>
      </c>
      <c r="G186" t="str">
        <f>IF(Tabla1[[#This Row],[SMS]]="NULL","SUSCRITA","NO SUSCRITA")</f>
        <v>NO SUSCRITA</v>
      </c>
      <c r="H186" t="s">
        <v>7</v>
      </c>
    </row>
    <row r="187" spans="1:8" x14ac:dyDescent="0.25">
      <c r="A187" t="s">
        <v>673</v>
      </c>
      <c r="B187" t="s">
        <v>674</v>
      </c>
      <c r="C187" t="s">
        <v>421</v>
      </c>
      <c r="D187" t="s">
        <v>424</v>
      </c>
      <c r="E187" t="s">
        <v>422</v>
      </c>
      <c r="G187" t="str">
        <f>IF(Tabla1[[#This Row],[SMS]]="NULL","SUSCRITA","NO SUSCRITA")</f>
        <v>NO SUSCRITA</v>
      </c>
      <c r="H187" t="s">
        <v>7</v>
      </c>
    </row>
    <row r="188" spans="1:8" x14ac:dyDescent="0.25">
      <c r="A188" t="s">
        <v>675</v>
      </c>
      <c r="B188" t="s">
        <v>126</v>
      </c>
      <c r="C188" t="s">
        <v>421</v>
      </c>
      <c r="D188" t="s">
        <v>422</v>
      </c>
      <c r="E188" t="s">
        <v>422</v>
      </c>
      <c r="G188" t="str">
        <f>IF(Tabla1[[#This Row],[SMS]]="NULL","SUSCRITA","NO SUSCRITA")</f>
        <v>NO SUSCRITA</v>
      </c>
      <c r="H188" t="s">
        <v>7</v>
      </c>
    </row>
    <row r="189" spans="1:8" x14ac:dyDescent="0.25">
      <c r="A189" t="s">
        <v>676</v>
      </c>
      <c r="B189" t="s">
        <v>130</v>
      </c>
      <c r="C189" t="s">
        <v>421</v>
      </c>
      <c r="D189" t="s">
        <v>422</v>
      </c>
      <c r="E189" t="s">
        <v>422</v>
      </c>
      <c r="G189" t="str">
        <f>IF(Tabla1[[#This Row],[SMS]]="NULL","SUSCRITA","NO SUSCRITA")</f>
        <v>NO SUSCRITA</v>
      </c>
      <c r="H189" t="s">
        <v>7</v>
      </c>
    </row>
    <row r="190" spans="1:8" x14ac:dyDescent="0.25">
      <c r="A190" t="s">
        <v>677</v>
      </c>
      <c r="B190" t="s">
        <v>678</v>
      </c>
      <c r="C190" t="s">
        <v>421</v>
      </c>
      <c r="D190" t="s">
        <v>424</v>
      </c>
      <c r="E190" t="s">
        <v>422</v>
      </c>
      <c r="G190" t="str">
        <f>IF(Tabla1[[#This Row],[SMS]]="NULL","SUSCRITA","NO SUSCRITA")</f>
        <v>NO SUSCRITA</v>
      </c>
      <c r="H190" t="s">
        <v>7</v>
      </c>
    </row>
    <row r="191" spans="1:8" x14ac:dyDescent="0.25">
      <c r="A191" t="s">
        <v>679</v>
      </c>
      <c r="B191" t="s">
        <v>680</v>
      </c>
      <c r="C191" t="s">
        <v>421</v>
      </c>
      <c r="D191" t="s">
        <v>424</v>
      </c>
      <c r="E191" t="s">
        <v>422</v>
      </c>
      <c r="G191" t="str">
        <f>IF(Tabla1[[#This Row],[SMS]]="NULL","SUSCRITA","NO SUSCRITA")</f>
        <v>NO SUSCRITA</v>
      </c>
      <c r="H191" t="s">
        <v>7</v>
      </c>
    </row>
    <row r="192" spans="1:8" x14ac:dyDescent="0.25">
      <c r="A192" t="s">
        <v>681</v>
      </c>
      <c r="B192" t="s">
        <v>682</v>
      </c>
      <c r="C192" t="s">
        <v>421</v>
      </c>
      <c r="D192" t="s">
        <v>424</v>
      </c>
      <c r="E192" t="s">
        <v>422</v>
      </c>
      <c r="G192" t="str">
        <f>IF(Tabla1[[#This Row],[SMS]]="NULL","SUSCRITA","NO SUSCRITA")</f>
        <v>NO SUSCRITA</v>
      </c>
      <c r="H192" t="s">
        <v>7</v>
      </c>
    </row>
    <row r="193" spans="1:8" x14ac:dyDescent="0.25">
      <c r="A193" t="s">
        <v>683</v>
      </c>
      <c r="B193" t="s">
        <v>287</v>
      </c>
      <c r="C193" t="s">
        <v>421</v>
      </c>
      <c r="D193" t="s">
        <v>424</v>
      </c>
      <c r="E193" t="s">
        <v>422</v>
      </c>
      <c r="G193" t="str">
        <f>IF(Tabla1[[#This Row],[SMS]]="NULL","SUSCRITA","NO SUSCRITA")</f>
        <v>NO SUSCRITA</v>
      </c>
      <c r="H193" t="s">
        <v>7</v>
      </c>
    </row>
    <row r="194" spans="1:8" x14ac:dyDescent="0.25">
      <c r="A194" t="s">
        <v>684</v>
      </c>
      <c r="B194" t="s">
        <v>131</v>
      </c>
      <c r="C194" t="s">
        <v>421</v>
      </c>
      <c r="D194" t="s">
        <v>422</v>
      </c>
      <c r="E194" t="s">
        <v>422</v>
      </c>
      <c r="G194" t="str">
        <f>IF(Tabla1[[#This Row],[SMS]]="NULL","SUSCRITA","NO SUSCRITA")</f>
        <v>NO SUSCRITA</v>
      </c>
      <c r="H194" t="s">
        <v>7</v>
      </c>
    </row>
    <row r="195" spans="1:8" x14ac:dyDescent="0.25">
      <c r="A195" t="s">
        <v>685</v>
      </c>
      <c r="B195" t="s">
        <v>119</v>
      </c>
      <c r="C195" t="s">
        <v>421</v>
      </c>
      <c r="D195" t="s">
        <v>422</v>
      </c>
      <c r="E195" t="s">
        <v>422</v>
      </c>
      <c r="G195" t="str">
        <f>IF(Tabla1[[#This Row],[SMS]]="NULL","SUSCRITA","NO SUSCRITA")</f>
        <v>NO SUSCRITA</v>
      </c>
      <c r="H195" t="s">
        <v>7</v>
      </c>
    </row>
    <row r="196" spans="1:8" x14ac:dyDescent="0.25">
      <c r="A196" t="s">
        <v>686</v>
      </c>
      <c r="B196" t="s">
        <v>687</v>
      </c>
      <c r="C196" t="s">
        <v>421</v>
      </c>
      <c r="D196" t="s">
        <v>422</v>
      </c>
      <c r="E196" t="s">
        <v>422</v>
      </c>
      <c r="G196" t="str">
        <f>IF(Tabla1[[#This Row],[SMS]]="NULL","SUSCRITA","NO SUSCRITA")</f>
        <v>NO SUSCRITA</v>
      </c>
      <c r="H196" t="s">
        <v>7</v>
      </c>
    </row>
    <row r="197" spans="1:8" x14ac:dyDescent="0.25">
      <c r="A197" t="s">
        <v>688</v>
      </c>
      <c r="B197" t="s">
        <v>689</v>
      </c>
      <c r="C197" t="s">
        <v>421</v>
      </c>
      <c r="D197" t="s">
        <v>422</v>
      </c>
      <c r="E197" t="s">
        <v>422</v>
      </c>
      <c r="G197" t="str">
        <f>IF(Tabla1[[#This Row],[SMS]]="NULL","SUSCRITA","NO SUSCRITA")</f>
        <v>NO SUSCRITA</v>
      </c>
      <c r="H197" t="s">
        <v>7</v>
      </c>
    </row>
    <row r="198" spans="1:8" x14ac:dyDescent="0.25">
      <c r="A198" t="s">
        <v>690</v>
      </c>
      <c r="B198" t="s">
        <v>140</v>
      </c>
      <c r="C198" t="s">
        <v>421</v>
      </c>
      <c r="D198" t="s">
        <v>422</v>
      </c>
      <c r="E198" t="s">
        <v>422</v>
      </c>
      <c r="G198" t="str">
        <f>IF(Tabla1[[#This Row],[SMS]]="NULL","SUSCRITA","NO SUSCRITA")</f>
        <v>NO SUSCRITA</v>
      </c>
      <c r="H198" t="s">
        <v>7</v>
      </c>
    </row>
    <row r="199" spans="1:8" x14ac:dyDescent="0.25">
      <c r="A199" t="s">
        <v>691</v>
      </c>
      <c r="B199" t="s">
        <v>144</v>
      </c>
      <c r="C199" t="s">
        <v>421</v>
      </c>
      <c r="D199" t="s">
        <v>422</v>
      </c>
      <c r="E199" t="s">
        <v>422</v>
      </c>
      <c r="G199" t="str">
        <f>IF(Tabla1[[#This Row],[SMS]]="NULL","SUSCRITA","NO SUSCRITA")</f>
        <v>NO SUSCRITA</v>
      </c>
      <c r="H199" t="s">
        <v>7</v>
      </c>
    </row>
    <row r="200" spans="1:8" x14ac:dyDescent="0.25">
      <c r="A200" t="s">
        <v>692</v>
      </c>
      <c r="B200" t="s">
        <v>693</v>
      </c>
      <c r="C200" t="s">
        <v>421</v>
      </c>
      <c r="D200" t="s">
        <v>422</v>
      </c>
      <c r="E200" t="s">
        <v>424</v>
      </c>
      <c r="G200" t="str">
        <f>IF(Tabla1[[#This Row],[SMS]]="NULL","SUSCRITA","NO SUSCRITA")</f>
        <v>NO SUSCRITA</v>
      </c>
      <c r="H200" t="s">
        <v>7</v>
      </c>
    </row>
    <row r="201" spans="1:8" x14ac:dyDescent="0.25">
      <c r="A201" t="s">
        <v>694</v>
      </c>
      <c r="B201" t="s">
        <v>148</v>
      </c>
      <c r="C201" t="s">
        <v>421</v>
      </c>
      <c r="D201" t="s">
        <v>422</v>
      </c>
      <c r="E201" t="s">
        <v>422</v>
      </c>
      <c r="G201" t="str">
        <f>IF(Tabla1[[#This Row],[SMS]]="NULL","SUSCRITA","NO SUSCRITA")</f>
        <v>NO SUSCRITA</v>
      </c>
      <c r="H201" t="s">
        <v>7</v>
      </c>
    </row>
    <row r="202" spans="1:8" x14ac:dyDescent="0.25">
      <c r="A202" t="s">
        <v>695</v>
      </c>
      <c r="B202" t="s">
        <v>145</v>
      </c>
      <c r="C202" t="s">
        <v>421</v>
      </c>
      <c r="D202" t="s">
        <v>422</v>
      </c>
      <c r="E202" t="s">
        <v>422</v>
      </c>
      <c r="G202" t="str">
        <f>IF(Tabla1[[#This Row],[SMS]]="NULL","SUSCRITA","NO SUSCRITA")</f>
        <v>NO SUSCRITA</v>
      </c>
      <c r="H202" t="s">
        <v>7</v>
      </c>
    </row>
    <row r="203" spans="1:8" x14ac:dyDescent="0.25">
      <c r="A203" t="s">
        <v>696</v>
      </c>
      <c r="B203" t="s">
        <v>139</v>
      </c>
      <c r="C203" t="s">
        <v>421</v>
      </c>
      <c r="D203" t="s">
        <v>422</v>
      </c>
      <c r="E203" t="s">
        <v>422</v>
      </c>
      <c r="G203" t="str">
        <f>IF(Tabla1[[#This Row],[SMS]]="NULL","SUSCRITA","NO SUSCRITA")</f>
        <v>NO SUSCRITA</v>
      </c>
      <c r="H203" t="s">
        <v>7</v>
      </c>
    </row>
    <row r="204" spans="1:8" x14ac:dyDescent="0.25">
      <c r="A204" t="s">
        <v>697</v>
      </c>
      <c r="B204" t="s">
        <v>698</v>
      </c>
      <c r="C204" t="s">
        <v>421</v>
      </c>
      <c r="D204" t="s">
        <v>422</v>
      </c>
      <c r="E204" t="s">
        <v>422</v>
      </c>
      <c r="G204" t="str">
        <f>IF(Tabla1[[#This Row],[SMS]]="NULL","SUSCRITA","NO SUSCRITA")</f>
        <v>NO SUSCRITA</v>
      </c>
      <c r="H204" t="s">
        <v>7</v>
      </c>
    </row>
    <row r="205" spans="1:8" x14ac:dyDescent="0.25">
      <c r="A205" t="s">
        <v>699</v>
      </c>
      <c r="B205" t="s">
        <v>700</v>
      </c>
      <c r="C205" t="s">
        <v>421</v>
      </c>
      <c r="D205" t="s">
        <v>422</v>
      </c>
      <c r="E205" t="s">
        <v>424</v>
      </c>
      <c r="G205" t="str">
        <f>IF(Tabla1[[#This Row],[SMS]]="NULL","SUSCRITA","NO SUSCRITA")</f>
        <v>NO SUSCRITA</v>
      </c>
      <c r="H205" t="s">
        <v>7</v>
      </c>
    </row>
    <row r="206" spans="1:8" x14ac:dyDescent="0.25">
      <c r="A206" t="s">
        <v>701</v>
      </c>
      <c r="B206" t="s">
        <v>702</v>
      </c>
      <c r="C206" t="s">
        <v>421</v>
      </c>
      <c r="D206" t="s">
        <v>424</v>
      </c>
      <c r="E206" t="s">
        <v>422</v>
      </c>
      <c r="G206" t="str">
        <f>IF(Tabla1[[#This Row],[SMS]]="NULL","SUSCRITA","NO SUSCRITA")</f>
        <v>NO SUSCRITA</v>
      </c>
      <c r="H206" t="s">
        <v>7</v>
      </c>
    </row>
    <row r="207" spans="1:8" x14ac:dyDescent="0.25">
      <c r="A207" t="s">
        <v>703</v>
      </c>
      <c r="B207" t="s">
        <v>704</v>
      </c>
      <c r="C207" t="s">
        <v>421</v>
      </c>
      <c r="D207" t="s">
        <v>422</v>
      </c>
      <c r="E207" t="s">
        <v>422</v>
      </c>
      <c r="G207" t="str">
        <f>IF(Tabla1[[#This Row],[SMS]]="NULL","SUSCRITA","NO SUSCRITA")</f>
        <v>NO SUSCRITA</v>
      </c>
      <c r="H207" t="s">
        <v>7</v>
      </c>
    </row>
    <row r="208" spans="1:8" x14ac:dyDescent="0.25">
      <c r="A208" t="s">
        <v>705</v>
      </c>
      <c r="B208" t="s">
        <v>706</v>
      </c>
      <c r="C208" t="s">
        <v>421</v>
      </c>
      <c r="D208" t="s">
        <v>422</v>
      </c>
      <c r="E208" t="s">
        <v>422</v>
      </c>
      <c r="G208" t="str">
        <f>IF(Tabla1[[#This Row],[SMS]]="NULL","SUSCRITA","NO SUSCRITA")</f>
        <v>NO SUSCRITA</v>
      </c>
      <c r="H208" t="s">
        <v>7</v>
      </c>
    </row>
    <row r="209" spans="1:8" x14ac:dyDescent="0.25">
      <c r="A209" t="s">
        <v>707</v>
      </c>
      <c r="B209" t="s">
        <v>708</v>
      </c>
      <c r="C209" t="s">
        <v>421</v>
      </c>
      <c r="D209" t="s">
        <v>422</v>
      </c>
      <c r="E209" t="s">
        <v>422</v>
      </c>
      <c r="G209" t="str">
        <f>IF(Tabla1[[#This Row],[SMS]]="NULL","SUSCRITA","NO SUSCRITA")</f>
        <v>NO SUSCRITA</v>
      </c>
      <c r="H209" t="s">
        <v>7</v>
      </c>
    </row>
    <row r="210" spans="1:8" x14ac:dyDescent="0.25">
      <c r="A210" t="s">
        <v>711</v>
      </c>
      <c r="B210" t="s">
        <v>712</v>
      </c>
      <c r="C210" t="s">
        <v>421</v>
      </c>
      <c r="D210" t="s">
        <v>422</v>
      </c>
      <c r="E210" t="s">
        <v>422</v>
      </c>
      <c r="G210" t="str">
        <f>IF(Tabla1[[#This Row],[SMS]]="NULL","SUSCRITA","NO SUSCRITA")</f>
        <v>NO SUSCRITA</v>
      </c>
      <c r="H210" t="s">
        <v>7</v>
      </c>
    </row>
    <row r="211" spans="1:8" x14ac:dyDescent="0.25">
      <c r="A211" t="s">
        <v>720</v>
      </c>
      <c r="B211" t="s">
        <v>710</v>
      </c>
      <c r="C211" t="s">
        <v>421</v>
      </c>
      <c r="D211" t="s">
        <v>422</v>
      </c>
      <c r="E211" t="s">
        <v>422</v>
      </c>
      <c r="G211" t="str">
        <f>IF(Tabla1[[#This Row],[SMS]]="NULL","SUSCRITA","NO SUSCRITA")</f>
        <v>NO SUSCRITA</v>
      </c>
      <c r="H211" t="s">
        <v>7</v>
      </c>
    </row>
    <row r="212" spans="1:8" x14ac:dyDescent="0.25">
      <c r="A212" t="s">
        <v>721</v>
      </c>
      <c r="B212" t="s">
        <v>722</v>
      </c>
      <c r="C212" t="s">
        <v>421</v>
      </c>
      <c r="D212" t="s">
        <v>422</v>
      </c>
      <c r="E212" t="s">
        <v>422</v>
      </c>
      <c r="G212" t="str">
        <f>IF(Tabla1[[#This Row],[SMS]]="NULL","SUSCRITA","NO SUSCRITA")</f>
        <v>NO SUSCRITA</v>
      </c>
      <c r="H212" t="s">
        <v>7</v>
      </c>
    </row>
    <row r="213" spans="1:8" x14ac:dyDescent="0.25">
      <c r="A213" t="s">
        <v>723</v>
      </c>
      <c r="B213" t="s">
        <v>724</v>
      </c>
      <c r="C213" t="s">
        <v>421</v>
      </c>
      <c r="D213" t="s">
        <v>422</v>
      </c>
      <c r="E213" t="s">
        <v>422</v>
      </c>
      <c r="G213" t="str">
        <f>IF(Tabla1[[#This Row],[SMS]]="NULL","SUSCRITA","NO SUSCRITA")</f>
        <v>NO SUSCRITA</v>
      </c>
      <c r="H213" t="s">
        <v>7</v>
      </c>
    </row>
    <row r="214" spans="1:8" x14ac:dyDescent="0.25">
      <c r="A214" t="s">
        <v>727</v>
      </c>
      <c r="B214" t="s">
        <v>728</v>
      </c>
      <c r="C214" t="s">
        <v>421</v>
      </c>
      <c r="D214" t="s">
        <v>424</v>
      </c>
      <c r="E214" t="s">
        <v>422</v>
      </c>
      <c r="G214" t="str">
        <f>IF(Tabla1[[#This Row],[SMS]]="NULL","SUSCRITA","NO SUSCRITA")</f>
        <v>NO SUSCRITA</v>
      </c>
      <c r="H214" t="s">
        <v>7</v>
      </c>
    </row>
    <row r="215" spans="1:8" x14ac:dyDescent="0.25">
      <c r="A215" t="s">
        <v>729</v>
      </c>
      <c r="B215" t="s">
        <v>730</v>
      </c>
      <c r="C215" t="s">
        <v>421</v>
      </c>
      <c r="D215" t="s">
        <v>422</v>
      </c>
      <c r="E215" t="s">
        <v>422</v>
      </c>
      <c r="G215" t="str">
        <f>IF(Tabla1[[#This Row],[SMS]]="NULL","SUSCRITA","NO SUSCRITA")</f>
        <v>NO SUSCRITA</v>
      </c>
      <c r="H215" t="s">
        <v>7</v>
      </c>
    </row>
    <row r="216" spans="1:8" x14ac:dyDescent="0.25">
      <c r="A216" t="s">
        <v>731</v>
      </c>
      <c r="B216" t="s">
        <v>732</v>
      </c>
      <c r="C216" t="s">
        <v>421</v>
      </c>
      <c r="D216" t="s">
        <v>422</v>
      </c>
      <c r="E216" t="s">
        <v>422</v>
      </c>
      <c r="G216" t="str">
        <f>IF(Tabla1[[#This Row],[SMS]]="NULL","SUSCRITA","NO SUSCRITA")</f>
        <v>NO SUSCRITA</v>
      </c>
      <c r="H216" t="s">
        <v>7</v>
      </c>
    </row>
    <row r="217" spans="1:8" x14ac:dyDescent="0.25">
      <c r="A217" t="s">
        <v>733</v>
      </c>
      <c r="B217" t="s">
        <v>734</v>
      </c>
      <c r="C217" t="s">
        <v>421</v>
      </c>
      <c r="D217" t="s">
        <v>422</v>
      </c>
      <c r="E217" t="s">
        <v>422</v>
      </c>
      <c r="G217" t="str">
        <f>IF(Tabla1[[#This Row],[SMS]]="NULL","SUSCRITA","NO SUSCRITA")</f>
        <v>NO SUSCRITA</v>
      </c>
      <c r="H217" t="s">
        <v>7</v>
      </c>
    </row>
    <row r="218" spans="1:8" x14ac:dyDescent="0.25">
      <c r="A218" t="s">
        <v>739</v>
      </c>
      <c r="B218" t="s">
        <v>740</v>
      </c>
      <c r="C218" t="s">
        <v>421</v>
      </c>
      <c r="D218" t="s">
        <v>422</v>
      </c>
      <c r="E218" t="s">
        <v>422</v>
      </c>
      <c r="G218" t="str">
        <f>IF(Tabla1[[#This Row],[SMS]]="NULL","SUSCRITA","NO SUSCRITA")</f>
        <v>NO SUSCRITA</v>
      </c>
      <c r="H218" t="s">
        <v>7</v>
      </c>
    </row>
    <row r="219" spans="1:8" x14ac:dyDescent="0.25">
      <c r="A219" t="s">
        <v>741</v>
      </c>
      <c r="B219" t="s">
        <v>742</v>
      </c>
      <c r="C219" t="s">
        <v>421</v>
      </c>
      <c r="D219" t="s">
        <v>422</v>
      </c>
      <c r="E219" t="s">
        <v>422</v>
      </c>
      <c r="G219" t="str">
        <f>IF(Tabla1[[#This Row],[SMS]]="NULL","SUSCRITA","NO SUSCRITA")</f>
        <v>NO SUSCRITA</v>
      </c>
      <c r="H219" t="s">
        <v>7</v>
      </c>
    </row>
    <row r="220" spans="1:8" x14ac:dyDescent="0.25">
      <c r="A220" t="s">
        <v>743</v>
      </c>
      <c r="B220" t="s">
        <v>744</v>
      </c>
      <c r="C220" t="s">
        <v>421</v>
      </c>
      <c r="D220" t="s">
        <v>422</v>
      </c>
      <c r="E220" t="s">
        <v>422</v>
      </c>
      <c r="G220" t="str">
        <f>IF(Tabla1[[#This Row],[SMS]]="NULL","SUSCRITA","NO SUSCRITA")</f>
        <v>NO SUSCRITA</v>
      </c>
      <c r="H220" t="s">
        <v>7</v>
      </c>
    </row>
    <row r="221" spans="1:8" x14ac:dyDescent="0.25">
      <c r="A221" t="s">
        <v>760</v>
      </c>
      <c r="B221" t="s">
        <v>761</v>
      </c>
      <c r="C221" t="s">
        <v>421</v>
      </c>
      <c r="D221" t="s">
        <v>422</v>
      </c>
      <c r="E221" t="s">
        <v>422</v>
      </c>
      <c r="G221" t="str">
        <f>IF(Tabla1[[#This Row],[SMS]]="NULL","SUSCRITA","NO SUSCRITA")</f>
        <v>NO SUSCRITA</v>
      </c>
      <c r="H221" t="s">
        <v>7</v>
      </c>
    </row>
    <row r="222" spans="1:8" x14ac:dyDescent="0.25">
      <c r="A222" t="s">
        <v>762</v>
      </c>
      <c r="B222" t="s">
        <v>763</v>
      </c>
      <c r="C222" t="s">
        <v>421</v>
      </c>
      <c r="D222" t="s">
        <v>422</v>
      </c>
      <c r="E222" t="s">
        <v>422</v>
      </c>
      <c r="G222" t="str">
        <f>IF(Tabla1[[#This Row],[SMS]]="NULL","SUSCRITA","NO SUSCRITA")</f>
        <v>NO SUSCRITA</v>
      </c>
      <c r="H222" t="s">
        <v>7</v>
      </c>
    </row>
    <row r="223" spans="1:8" x14ac:dyDescent="0.25">
      <c r="A223" t="s">
        <v>764</v>
      </c>
      <c r="B223" t="s">
        <v>765</v>
      </c>
      <c r="C223" t="s">
        <v>421</v>
      </c>
      <c r="D223" t="s">
        <v>422</v>
      </c>
      <c r="E223" t="s">
        <v>422</v>
      </c>
      <c r="G223" t="str">
        <f>IF(Tabla1[[#This Row],[SMS]]="NULL","SUSCRITA","NO SUSCRITA")</f>
        <v>NO SUSCRITA</v>
      </c>
      <c r="H223" t="s">
        <v>7</v>
      </c>
    </row>
    <row r="224" spans="1:8" x14ac:dyDescent="0.25">
      <c r="A224" t="s">
        <v>766</v>
      </c>
      <c r="B224" t="s">
        <v>767</v>
      </c>
      <c r="C224" t="s">
        <v>421</v>
      </c>
      <c r="D224" t="s">
        <v>422</v>
      </c>
      <c r="E224" t="s">
        <v>422</v>
      </c>
      <c r="G224" t="str">
        <f>IF(Tabla1[[#This Row],[SMS]]="NULL","SUSCRITA","NO SUSCRITA")</f>
        <v>NO SUSCRITA</v>
      </c>
      <c r="H224" t="s">
        <v>7</v>
      </c>
    </row>
    <row r="225" spans="1:8" x14ac:dyDescent="0.25">
      <c r="A225" t="s">
        <v>768</v>
      </c>
      <c r="B225" t="s">
        <v>769</v>
      </c>
      <c r="C225" t="s">
        <v>421</v>
      </c>
      <c r="D225" t="s">
        <v>422</v>
      </c>
      <c r="E225" t="s">
        <v>422</v>
      </c>
      <c r="G225" t="str">
        <f>IF(Tabla1[[#This Row],[SMS]]="NULL","SUSCRITA","NO SUSCRITA")</f>
        <v>NO SUSCRITA</v>
      </c>
      <c r="H225" t="s">
        <v>7</v>
      </c>
    </row>
    <row r="226" spans="1:8" x14ac:dyDescent="0.25">
      <c r="A226" t="s">
        <v>770</v>
      </c>
      <c r="B226" t="s">
        <v>771</v>
      </c>
      <c r="C226" t="s">
        <v>421</v>
      </c>
      <c r="D226" t="s">
        <v>422</v>
      </c>
      <c r="E226" t="s">
        <v>422</v>
      </c>
      <c r="G226" t="str">
        <f>IF(Tabla1[[#This Row],[SMS]]="NULL","SUSCRITA","NO SUSCRITA")</f>
        <v>NO SUSCRITA</v>
      </c>
      <c r="H226" t="s">
        <v>7</v>
      </c>
    </row>
    <row r="227" spans="1:8" x14ac:dyDescent="0.25">
      <c r="A227" t="s">
        <v>772</v>
      </c>
      <c r="B227" t="s">
        <v>773</v>
      </c>
      <c r="C227" t="s">
        <v>421</v>
      </c>
      <c r="D227" t="s">
        <v>422</v>
      </c>
      <c r="E227" t="s">
        <v>422</v>
      </c>
      <c r="G227" t="str">
        <f>IF(Tabla1[[#This Row],[SMS]]="NULL","SUSCRITA","NO SUSCRITA")</f>
        <v>NO SUSCRITA</v>
      </c>
      <c r="H227" t="s">
        <v>7</v>
      </c>
    </row>
    <row r="228" spans="1:8" x14ac:dyDescent="0.25">
      <c r="A228" t="s">
        <v>774</v>
      </c>
      <c r="B228" t="s">
        <v>775</v>
      </c>
      <c r="C228" t="s">
        <v>421</v>
      </c>
      <c r="D228" t="s">
        <v>422</v>
      </c>
      <c r="E228" t="s">
        <v>422</v>
      </c>
      <c r="G228" t="str">
        <f>IF(Tabla1[[#This Row],[SMS]]="NULL","SUSCRITA","NO SUSCRITA")</f>
        <v>NO SUSCRITA</v>
      </c>
      <c r="H228" t="s">
        <v>7</v>
      </c>
    </row>
    <row r="229" spans="1:8" x14ac:dyDescent="0.25">
      <c r="A229" t="s">
        <v>776</v>
      </c>
      <c r="B229" t="s">
        <v>777</v>
      </c>
      <c r="C229" t="s">
        <v>421</v>
      </c>
      <c r="D229" t="s">
        <v>422</v>
      </c>
      <c r="E229" t="s">
        <v>422</v>
      </c>
      <c r="G229" t="str">
        <f>IF(Tabla1[[#This Row],[SMS]]="NULL","SUSCRITA","NO SUSCRITA")</f>
        <v>NO SUSCRITA</v>
      </c>
      <c r="H229" t="s">
        <v>7</v>
      </c>
    </row>
    <row r="230" spans="1:8" x14ac:dyDescent="0.25">
      <c r="A230" t="s">
        <v>778</v>
      </c>
      <c r="B230" t="s">
        <v>779</v>
      </c>
      <c r="C230" t="s">
        <v>421</v>
      </c>
      <c r="D230" t="s">
        <v>422</v>
      </c>
      <c r="E230" t="s">
        <v>422</v>
      </c>
      <c r="G230" t="str">
        <f>IF(Tabla1[[#This Row],[SMS]]="NULL","SUSCRITA","NO SUSCRITA")</f>
        <v>NO SUSCRITA</v>
      </c>
      <c r="H230" t="s">
        <v>7</v>
      </c>
    </row>
    <row r="231" spans="1:8" x14ac:dyDescent="0.25">
      <c r="A231" t="s">
        <v>780</v>
      </c>
      <c r="B231" t="s">
        <v>298</v>
      </c>
      <c r="C231" t="s">
        <v>421</v>
      </c>
      <c r="D231" t="s">
        <v>422</v>
      </c>
      <c r="E231" t="s">
        <v>422</v>
      </c>
      <c r="G231" t="str">
        <f>IF(Tabla1[[#This Row],[SMS]]="NULL","SUSCRITA","NO SUSCRITA")</f>
        <v>NO SUSCRITA</v>
      </c>
      <c r="H231" t="s">
        <v>7</v>
      </c>
    </row>
    <row r="232" spans="1:8" x14ac:dyDescent="0.25">
      <c r="A232" t="s">
        <v>781</v>
      </c>
      <c r="B232" t="s">
        <v>149</v>
      </c>
      <c r="C232" t="s">
        <v>421</v>
      </c>
      <c r="D232" t="s">
        <v>422</v>
      </c>
      <c r="E232" t="s">
        <v>422</v>
      </c>
      <c r="G232" t="str">
        <f>IF(Tabla1[[#This Row],[SMS]]="NULL","SUSCRITA","NO SUSCRITA")</f>
        <v>NO SUSCRITA</v>
      </c>
      <c r="H232" t="s">
        <v>7</v>
      </c>
    </row>
    <row r="233" spans="1:8" x14ac:dyDescent="0.25">
      <c r="A233" t="s">
        <v>782</v>
      </c>
      <c r="B233" t="s">
        <v>783</v>
      </c>
      <c r="C233" t="s">
        <v>421</v>
      </c>
      <c r="D233" t="s">
        <v>422</v>
      </c>
      <c r="E233" t="s">
        <v>422</v>
      </c>
      <c r="G233" t="str">
        <f>IF(Tabla1[[#This Row],[SMS]]="NULL","SUSCRITA","NO SUSCRITA")</f>
        <v>NO SUSCRITA</v>
      </c>
      <c r="H233" t="s">
        <v>7</v>
      </c>
    </row>
    <row r="234" spans="1:8" x14ac:dyDescent="0.25">
      <c r="A234" t="s">
        <v>784</v>
      </c>
      <c r="B234" t="s">
        <v>286</v>
      </c>
      <c r="C234" t="s">
        <v>421</v>
      </c>
      <c r="D234" t="s">
        <v>422</v>
      </c>
      <c r="E234" t="s">
        <v>422</v>
      </c>
      <c r="G234" t="str">
        <f>IF(Tabla1[[#This Row],[SMS]]="NULL","SUSCRITA","NO SUSCRITA")</f>
        <v>NO SUSCRITA</v>
      </c>
      <c r="H234" t="s">
        <v>7</v>
      </c>
    </row>
    <row r="235" spans="1:8" x14ac:dyDescent="0.25">
      <c r="A235" t="s">
        <v>785</v>
      </c>
      <c r="B235" t="s">
        <v>786</v>
      </c>
      <c r="C235" t="s">
        <v>421</v>
      </c>
      <c r="D235" t="s">
        <v>422</v>
      </c>
      <c r="E235" t="s">
        <v>422</v>
      </c>
      <c r="G235" t="str">
        <f>IF(Tabla1[[#This Row],[SMS]]="NULL","SUSCRITA","NO SUSCRITA")</f>
        <v>NO SUSCRITA</v>
      </c>
      <c r="H235" t="s">
        <v>7</v>
      </c>
    </row>
    <row r="236" spans="1:8" x14ac:dyDescent="0.25">
      <c r="A236" t="s">
        <v>793</v>
      </c>
      <c r="B236" t="s">
        <v>792</v>
      </c>
      <c r="C236" t="s">
        <v>421</v>
      </c>
      <c r="D236" t="s">
        <v>422</v>
      </c>
      <c r="E236" t="s">
        <v>422</v>
      </c>
      <c r="G236" t="str">
        <f>IF(Tabla1[[#This Row],[SMS]]="NULL","SUSCRITA","NO SUSCRITA")</f>
        <v>NO SUSCRITA</v>
      </c>
      <c r="H236" t="s">
        <v>7</v>
      </c>
    </row>
    <row r="237" spans="1:8" x14ac:dyDescent="0.25">
      <c r="A237" t="s">
        <v>794</v>
      </c>
      <c r="B237" t="s">
        <v>792</v>
      </c>
      <c r="C237" t="s">
        <v>421</v>
      </c>
      <c r="D237" t="s">
        <v>422</v>
      </c>
      <c r="E237" t="s">
        <v>422</v>
      </c>
      <c r="G237" t="str">
        <f>IF(Tabla1[[#This Row],[SMS]]="NULL","SUSCRITA","NO SUSCRITA")</f>
        <v>NO SUSCRITA</v>
      </c>
      <c r="H237" t="s">
        <v>7</v>
      </c>
    </row>
    <row r="238" spans="1:8" x14ac:dyDescent="0.25">
      <c r="A238" t="s">
        <v>795</v>
      </c>
      <c r="B238" t="s">
        <v>796</v>
      </c>
      <c r="C238" t="s">
        <v>421</v>
      </c>
      <c r="D238" t="s">
        <v>422</v>
      </c>
      <c r="E238" t="s">
        <v>422</v>
      </c>
      <c r="G238" t="str">
        <f>IF(Tabla1[[#This Row],[SMS]]="NULL","SUSCRITA","NO SUSCRITA")</f>
        <v>NO SUSCRITA</v>
      </c>
      <c r="H238" t="s">
        <v>7</v>
      </c>
    </row>
    <row r="239" spans="1:8" x14ac:dyDescent="0.25">
      <c r="A239" t="s">
        <v>799</v>
      </c>
      <c r="B239" t="s">
        <v>800</v>
      </c>
      <c r="C239" t="s">
        <v>421</v>
      </c>
      <c r="D239" t="s">
        <v>422</v>
      </c>
      <c r="E239" t="s">
        <v>424</v>
      </c>
      <c r="G239" t="str">
        <f>IF(Tabla1[[#This Row],[SMS]]="NULL","SUSCRITA","NO SUSCRITA")</f>
        <v>NO SUSCRITA</v>
      </c>
      <c r="H239" t="s">
        <v>7</v>
      </c>
    </row>
    <row r="240" spans="1:8" x14ac:dyDescent="0.25">
      <c r="A240" t="s">
        <v>801</v>
      </c>
      <c r="B240" t="s">
        <v>802</v>
      </c>
      <c r="C240" t="s">
        <v>421</v>
      </c>
      <c r="D240" t="s">
        <v>422</v>
      </c>
      <c r="E240" t="s">
        <v>422</v>
      </c>
      <c r="G240" t="str">
        <f>IF(Tabla1[[#This Row],[SMS]]="NULL","SUSCRITA","NO SUSCRITA")</f>
        <v>NO SUSCRITA</v>
      </c>
      <c r="H240" t="s">
        <v>7</v>
      </c>
    </row>
    <row r="241" spans="1:8" x14ac:dyDescent="0.25">
      <c r="A241" t="s">
        <v>803</v>
      </c>
      <c r="B241" t="s">
        <v>804</v>
      </c>
      <c r="C241" t="s">
        <v>421</v>
      </c>
      <c r="D241" t="s">
        <v>422</v>
      </c>
      <c r="E241" t="s">
        <v>422</v>
      </c>
      <c r="G241" t="str">
        <f>IF(Tabla1[[#This Row],[SMS]]="NULL","SUSCRITA","NO SUSCRITA")</f>
        <v>NO SUSCRITA</v>
      </c>
      <c r="H241" t="s">
        <v>7</v>
      </c>
    </row>
    <row r="242" spans="1:8" x14ac:dyDescent="0.25">
      <c r="A242" t="s">
        <v>805</v>
      </c>
      <c r="B242" t="s">
        <v>284</v>
      </c>
      <c r="C242" t="s">
        <v>421</v>
      </c>
      <c r="D242" t="s">
        <v>422</v>
      </c>
      <c r="E242" t="s">
        <v>422</v>
      </c>
      <c r="G242" t="str">
        <f>IF(Tabla1[[#This Row],[SMS]]="NULL","SUSCRITA","NO SUSCRITA")</f>
        <v>NO SUSCRITA</v>
      </c>
      <c r="H242" t="s">
        <v>7</v>
      </c>
    </row>
    <row r="243" spans="1:8" x14ac:dyDescent="0.25">
      <c r="A243" t="s">
        <v>806</v>
      </c>
      <c r="B243" t="s">
        <v>807</v>
      </c>
      <c r="C243" t="s">
        <v>421</v>
      </c>
      <c r="D243" t="s">
        <v>422</v>
      </c>
      <c r="E243" t="s">
        <v>422</v>
      </c>
      <c r="G243" t="str">
        <f>IF(Tabla1[[#This Row],[SMS]]="NULL","SUSCRITA","NO SUSCRITA")</f>
        <v>NO SUSCRITA</v>
      </c>
      <c r="H243" t="s">
        <v>7</v>
      </c>
    </row>
    <row r="244" spans="1:8" x14ac:dyDescent="0.25">
      <c r="A244" t="s">
        <v>808</v>
      </c>
      <c r="B244" t="s">
        <v>809</v>
      </c>
      <c r="C244" t="s">
        <v>421</v>
      </c>
      <c r="D244" t="s">
        <v>422</v>
      </c>
      <c r="E244" t="s">
        <v>422</v>
      </c>
      <c r="G244" t="str">
        <f>IF(Tabla1[[#This Row],[SMS]]="NULL","SUSCRITA","NO SUSCRITA")</f>
        <v>NO SUSCRITA</v>
      </c>
      <c r="H244" t="s">
        <v>7</v>
      </c>
    </row>
    <row r="245" spans="1:8" x14ac:dyDescent="0.25">
      <c r="A245" t="s">
        <v>810</v>
      </c>
      <c r="B245" t="s">
        <v>811</v>
      </c>
      <c r="C245" t="s">
        <v>421</v>
      </c>
      <c r="D245" t="s">
        <v>422</v>
      </c>
      <c r="E245" t="s">
        <v>422</v>
      </c>
      <c r="G245" t="str">
        <f>IF(Tabla1[[#This Row],[SMS]]="NULL","SUSCRITA","NO SUSCRITA")</f>
        <v>NO SUSCRITA</v>
      </c>
      <c r="H245" t="s">
        <v>7</v>
      </c>
    </row>
    <row r="246" spans="1:8" x14ac:dyDescent="0.25">
      <c r="A246" t="s">
        <v>812</v>
      </c>
      <c r="B246" t="s">
        <v>813</v>
      </c>
      <c r="C246" t="s">
        <v>421</v>
      </c>
      <c r="D246" t="s">
        <v>422</v>
      </c>
      <c r="E246" t="s">
        <v>422</v>
      </c>
      <c r="G246" t="str">
        <f>IF(Tabla1[[#This Row],[SMS]]="NULL","SUSCRITA","NO SUSCRITA")</f>
        <v>NO SUSCRITA</v>
      </c>
      <c r="H246" t="s">
        <v>7</v>
      </c>
    </row>
    <row r="247" spans="1:8" x14ac:dyDescent="0.25">
      <c r="A247" t="s">
        <v>814</v>
      </c>
      <c r="B247" t="s">
        <v>283</v>
      </c>
      <c r="C247" t="s">
        <v>421</v>
      </c>
      <c r="D247" t="s">
        <v>422</v>
      </c>
      <c r="E247" t="s">
        <v>422</v>
      </c>
      <c r="G247" t="str">
        <f>IF(Tabla1[[#This Row],[SMS]]="NULL","SUSCRITA","NO SUSCRITA")</f>
        <v>NO SUSCRITA</v>
      </c>
      <c r="H247" t="s">
        <v>7</v>
      </c>
    </row>
    <row r="248" spans="1:8" x14ac:dyDescent="0.25">
      <c r="A248" t="s">
        <v>817</v>
      </c>
      <c r="B248" t="s">
        <v>818</v>
      </c>
      <c r="C248" t="s">
        <v>421</v>
      </c>
      <c r="D248" t="s">
        <v>422</v>
      </c>
      <c r="E248" t="s">
        <v>422</v>
      </c>
      <c r="G248" t="str">
        <f>IF(Tabla1[[#This Row],[SMS]]="NULL","SUSCRITA","NO SUSCRITA")</f>
        <v>NO SUSCRITA</v>
      </c>
      <c r="H248" t="s">
        <v>7</v>
      </c>
    </row>
    <row r="249" spans="1:8" x14ac:dyDescent="0.25">
      <c r="A249" t="s">
        <v>819</v>
      </c>
      <c r="B249" t="s">
        <v>818</v>
      </c>
      <c r="C249" t="s">
        <v>421</v>
      </c>
      <c r="D249" t="s">
        <v>422</v>
      </c>
      <c r="E249" t="s">
        <v>422</v>
      </c>
      <c r="G249" t="str">
        <f>IF(Tabla1[[#This Row],[SMS]]="NULL","SUSCRITA","NO SUSCRITA")</f>
        <v>NO SUSCRITA</v>
      </c>
      <c r="H249" t="s">
        <v>7</v>
      </c>
    </row>
    <row r="250" spans="1:8" x14ac:dyDescent="0.25">
      <c r="A250" t="s">
        <v>820</v>
      </c>
      <c r="B250" t="s">
        <v>821</v>
      </c>
      <c r="C250" t="s">
        <v>421</v>
      </c>
      <c r="D250" t="s">
        <v>422</v>
      </c>
      <c r="E250" t="s">
        <v>422</v>
      </c>
      <c r="G250" t="str">
        <f>IF(Tabla1[[#This Row],[SMS]]="NULL","SUSCRITA","NO SUSCRITA")</f>
        <v>NO SUSCRITA</v>
      </c>
      <c r="H250" t="s">
        <v>7</v>
      </c>
    </row>
    <row r="251" spans="1:8" x14ac:dyDescent="0.25">
      <c r="A251" t="s">
        <v>822</v>
      </c>
      <c r="B251" t="s">
        <v>625</v>
      </c>
      <c r="C251" t="s">
        <v>421</v>
      </c>
      <c r="D251" t="s">
        <v>422</v>
      </c>
      <c r="E251" t="s">
        <v>422</v>
      </c>
      <c r="G251" t="str">
        <f>IF(Tabla1[[#This Row],[SMS]]="NULL","SUSCRITA","NO SUSCRITA")</f>
        <v>NO SUSCRITA</v>
      </c>
      <c r="H251" t="s">
        <v>7</v>
      </c>
    </row>
    <row r="252" spans="1:8" x14ac:dyDescent="0.25">
      <c r="A252" t="s">
        <v>823</v>
      </c>
      <c r="B252" t="s">
        <v>625</v>
      </c>
      <c r="C252" t="s">
        <v>421</v>
      </c>
      <c r="D252" t="s">
        <v>422</v>
      </c>
      <c r="E252" t="s">
        <v>422</v>
      </c>
      <c r="G252" t="str">
        <f>IF(Tabla1[[#This Row],[SMS]]="NULL","SUSCRITA","NO SUSCRITA")</f>
        <v>NO SUSCRITA</v>
      </c>
      <c r="H252" t="s">
        <v>7</v>
      </c>
    </row>
    <row r="253" spans="1:8" x14ac:dyDescent="0.25">
      <c r="A253" t="s">
        <v>824</v>
      </c>
      <c r="B253" t="s">
        <v>825</v>
      </c>
      <c r="C253" t="s">
        <v>421</v>
      </c>
      <c r="D253" t="s">
        <v>424</v>
      </c>
      <c r="E253" t="s">
        <v>422</v>
      </c>
      <c r="G253" t="str">
        <f>IF(Tabla1[[#This Row],[SMS]]="NULL","SUSCRITA","NO SUSCRITA")</f>
        <v>NO SUSCRITA</v>
      </c>
      <c r="H253" t="s">
        <v>7</v>
      </c>
    </row>
    <row r="254" spans="1:8" x14ac:dyDescent="0.25">
      <c r="A254" t="s">
        <v>827</v>
      </c>
      <c r="B254" t="s">
        <v>828</v>
      </c>
      <c r="C254" t="s">
        <v>421</v>
      </c>
      <c r="D254" t="s">
        <v>422</v>
      </c>
      <c r="E254" t="s">
        <v>422</v>
      </c>
      <c r="G254" t="str">
        <f>IF(Tabla1[[#This Row],[SMS]]="NULL","SUSCRITA","NO SUSCRITA")</f>
        <v>NO SUSCRITA</v>
      </c>
      <c r="H254" t="s">
        <v>7</v>
      </c>
    </row>
    <row r="255" spans="1:8" x14ac:dyDescent="0.25">
      <c r="A255" t="s">
        <v>829</v>
      </c>
      <c r="B255" t="s">
        <v>830</v>
      </c>
      <c r="C255" t="s">
        <v>421</v>
      </c>
      <c r="D255" t="s">
        <v>424</v>
      </c>
      <c r="E255" t="s">
        <v>422</v>
      </c>
      <c r="G255" t="str">
        <f>IF(Tabla1[[#This Row],[SMS]]="NULL","SUSCRITA","NO SUSCRITA")</f>
        <v>NO SUSCRITA</v>
      </c>
      <c r="H255" t="s">
        <v>7</v>
      </c>
    </row>
    <row r="256" spans="1:8" x14ac:dyDescent="0.25">
      <c r="A256" t="s">
        <v>831</v>
      </c>
      <c r="B256" t="s">
        <v>832</v>
      </c>
      <c r="C256" t="s">
        <v>421</v>
      </c>
      <c r="D256" t="s">
        <v>422</v>
      </c>
      <c r="E256" t="s">
        <v>422</v>
      </c>
      <c r="G256" t="str">
        <f>IF(Tabla1[[#This Row],[SMS]]="NULL","SUSCRITA","NO SUSCRITA")</f>
        <v>NO SUSCRITA</v>
      </c>
      <c r="H256" t="s">
        <v>7</v>
      </c>
    </row>
    <row r="257" spans="1:8" x14ac:dyDescent="0.25">
      <c r="A257" t="s">
        <v>833</v>
      </c>
      <c r="B257" t="s">
        <v>834</v>
      </c>
      <c r="C257" t="s">
        <v>421</v>
      </c>
      <c r="D257" t="s">
        <v>422</v>
      </c>
      <c r="E257" t="s">
        <v>422</v>
      </c>
      <c r="G257" t="str">
        <f>IF(Tabla1[[#This Row],[SMS]]="NULL","SUSCRITA","NO SUSCRITA")</f>
        <v>NO SUSCRITA</v>
      </c>
      <c r="H257" t="s">
        <v>7</v>
      </c>
    </row>
    <row r="258" spans="1:8" x14ac:dyDescent="0.25">
      <c r="A258" t="s">
        <v>835</v>
      </c>
      <c r="B258" t="s">
        <v>836</v>
      </c>
      <c r="C258" t="s">
        <v>421</v>
      </c>
      <c r="D258" t="s">
        <v>422</v>
      </c>
      <c r="E258" t="s">
        <v>422</v>
      </c>
      <c r="G258" t="str">
        <f>IF(Tabla1[[#This Row],[SMS]]="NULL","SUSCRITA","NO SUSCRITA")</f>
        <v>NO SUSCRITA</v>
      </c>
      <c r="H258" t="s">
        <v>7</v>
      </c>
    </row>
    <row r="259" spans="1:8" x14ac:dyDescent="0.25">
      <c r="A259" t="s">
        <v>837</v>
      </c>
      <c r="B259" t="s">
        <v>838</v>
      </c>
      <c r="C259" t="s">
        <v>421</v>
      </c>
      <c r="D259" t="s">
        <v>422</v>
      </c>
      <c r="E259" t="s">
        <v>422</v>
      </c>
      <c r="G259" t="str">
        <f>IF(Tabla1[[#This Row],[SMS]]="NULL","SUSCRITA","NO SUSCRITA")</f>
        <v>NO SUSCRITA</v>
      </c>
      <c r="H259" t="s">
        <v>7</v>
      </c>
    </row>
    <row r="260" spans="1:8" x14ac:dyDescent="0.25">
      <c r="A260" t="s">
        <v>841</v>
      </c>
      <c r="B260" t="s">
        <v>281</v>
      </c>
      <c r="C260" t="s">
        <v>421</v>
      </c>
      <c r="D260" t="s">
        <v>422</v>
      </c>
      <c r="E260" t="s">
        <v>422</v>
      </c>
      <c r="G260" t="str">
        <f>IF(Tabla1[[#This Row],[SMS]]="NULL","SUSCRITA","NO SUSCRITA")</f>
        <v>NO SUSCRITA</v>
      </c>
      <c r="H260" t="s">
        <v>7</v>
      </c>
    </row>
    <row r="261" spans="1:8" x14ac:dyDescent="0.25">
      <c r="A261" t="s">
        <v>842</v>
      </c>
      <c r="B261" t="s">
        <v>843</v>
      </c>
      <c r="C261" t="s">
        <v>421</v>
      </c>
      <c r="D261" t="s">
        <v>422</v>
      </c>
      <c r="E261" t="s">
        <v>422</v>
      </c>
      <c r="G261" t="str">
        <f>IF(Tabla1[[#This Row],[SMS]]="NULL","SUSCRITA","NO SUSCRITA")</f>
        <v>NO SUSCRITA</v>
      </c>
      <c r="H261" t="s">
        <v>7</v>
      </c>
    </row>
    <row r="262" spans="1:8" x14ac:dyDescent="0.25">
      <c r="A262" t="s">
        <v>847</v>
      </c>
      <c r="B262" t="s">
        <v>848</v>
      </c>
      <c r="C262" t="s">
        <v>421</v>
      </c>
      <c r="D262" t="s">
        <v>424</v>
      </c>
      <c r="E262" t="s">
        <v>424</v>
      </c>
      <c r="G262" t="str">
        <f>IF(Tabla1[[#This Row],[SMS]]="NULL","SUSCRITA","NO SUSCRITA")</f>
        <v>NO SUSCRITA</v>
      </c>
      <c r="H262" t="s">
        <v>7</v>
      </c>
    </row>
    <row r="263" spans="1:8" x14ac:dyDescent="0.25">
      <c r="A263" t="s">
        <v>849</v>
      </c>
      <c r="B263" t="s">
        <v>850</v>
      </c>
      <c r="C263" t="s">
        <v>421</v>
      </c>
      <c r="D263" t="s">
        <v>422</v>
      </c>
      <c r="E263" t="s">
        <v>422</v>
      </c>
      <c r="G263" t="str">
        <f>IF(Tabla1[[#This Row],[SMS]]="NULL","SUSCRITA","NO SUSCRITA")</f>
        <v>NO SUSCRITA</v>
      </c>
      <c r="H263" t="s">
        <v>7</v>
      </c>
    </row>
    <row r="264" spans="1:8" x14ac:dyDescent="0.25">
      <c r="A264" t="s">
        <v>851</v>
      </c>
      <c r="B264" t="s">
        <v>852</v>
      </c>
      <c r="C264" t="s">
        <v>421</v>
      </c>
      <c r="D264" t="s">
        <v>422</v>
      </c>
      <c r="E264" t="s">
        <v>422</v>
      </c>
      <c r="G264" t="str">
        <f>IF(Tabla1[[#This Row],[SMS]]="NULL","SUSCRITA","NO SUSCRITA")</f>
        <v>NO SUSCRITA</v>
      </c>
      <c r="H264" t="s">
        <v>7</v>
      </c>
    </row>
    <row r="265" spans="1:8" x14ac:dyDescent="0.25">
      <c r="A265" t="s">
        <v>853</v>
      </c>
      <c r="B265" t="s">
        <v>854</v>
      </c>
      <c r="C265" t="s">
        <v>421</v>
      </c>
      <c r="D265" t="s">
        <v>422</v>
      </c>
      <c r="E265" t="s">
        <v>424</v>
      </c>
      <c r="G265" t="str">
        <f>IF(Tabla1[[#This Row],[SMS]]="NULL","SUSCRITA","NO SUSCRITA")</f>
        <v>NO SUSCRITA</v>
      </c>
      <c r="H265" t="s">
        <v>7</v>
      </c>
    </row>
    <row r="266" spans="1:8" x14ac:dyDescent="0.25">
      <c r="A266" t="s">
        <v>855</v>
      </c>
      <c r="B266" t="s">
        <v>856</v>
      </c>
      <c r="C266" t="s">
        <v>421</v>
      </c>
      <c r="D266" t="s">
        <v>422</v>
      </c>
      <c r="E266" t="s">
        <v>422</v>
      </c>
      <c r="G266" t="str">
        <f>IF(Tabla1[[#This Row],[SMS]]="NULL","SUSCRITA","NO SUSCRITA")</f>
        <v>NO SUSCRITA</v>
      </c>
      <c r="H266" t="s">
        <v>7</v>
      </c>
    </row>
    <row r="267" spans="1:8" x14ac:dyDescent="0.25">
      <c r="A267" t="s">
        <v>857</v>
      </c>
      <c r="B267" t="s">
        <v>293</v>
      </c>
      <c r="C267" t="s">
        <v>421</v>
      </c>
      <c r="D267" t="s">
        <v>422</v>
      </c>
      <c r="E267" t="s">
        <v>422</v>
      </c>
      <c r="G267" t="str">
        <f>IF(Tabla1[[#This Row],[SMS]]="NULL","SUSCRITA","NO SUSCRITA")</f>
        <v>NO SUSCRITA</v>
      </c>
      <c r="H267" t="s">
        <v>7</v>
      </c>
    </row>
    <row r="268" spans="1:8" x14ac:dyDescent="0.25">
      <c r="A268" t="s">
        <v>860</v>
      </c>
      <c r="B268" t="s">
        <v>861</v>
      </c>
      <c r="C268" t="s">
        <v>421</v>
      </c>
      <c r="D268" t="s">
        <v>422</v>
      </c>
      <c r="E268" t="s">
        <v>422</v>
      </c>
      <c r="G268" t="str">
        <f>IF(Tabla1[[#This Row],[SMS]]="NULL","SUSCRITA","NO SUSCRITA")</f>
        <v>NO SUSCRITA</v>
      </c>
      <c r="H268" t="s">
        <v>7</v>
      </c>
    </row>
    <row r="269" spans="1:8" x14ac:dyDescent="0.25">
      <c r="A269" t="s">
        <v>862</v>
      </c>
      <c r="B269" t="s">
        <v>294</v>
      </c>
      <c r="C269" t="s">
        <v>421</v>
      </c>
      <c r="D269" t="s">
        <v>422</v>
      </c>
      <c r="E269" t="s">
        <v>422</v>
      </c>
      <c r="G269" t="str">
        <f>IF(Tabla1[[#This Row],[SMS]]="NULL","SUSCRITA","NO SUSCRITA")</f>
        <v>NO SUSCRITA</v>
      </c>
      <c r="H269" t="s">
        <v>7</v>
      </c>
    </row>
    <row r="270" spans="1:8" x14ac:dyDescent="0.25">
      <c r="A270" t="s">
        <v>863</v>
      </c>
      <c r="B270" t="s">
        <v>864</v>
      </c>
      <c r="C270" t="s">
        <v>421</v>
      </c>
      <c r="D270" t="s">
        <v>422</v>
      </c>
      <c r="E270" t="s">
        <v>422</v>
      </c>
      <c r="G270" t="str">
        <f>IF(Tabla1[[#This Row],[SMS]]="NULL","SUSCRITA","NO SUSCRITA")</f>
        <v>NO SUSCRITA</v>
      </c>
      <c r="H270" t="s">
        <v>7</v>
      </c>
    </row>
    <row r="271" spans="1:8" x14ac:dyDescent="0.25">
      <c r="A271" t="s">
        <v>865</v>
      </c>
      <c r="B271" t="s">
        <v>866</v>
      </c>
      <c r="C271" t="s">
        <v>421</v>
      </c>
      <c r="D271" t="s">
        <v>422</v>
      </c>
      <c r="E271" t="s">
        <v>424</v>
      </c>
      <c r="G271" t="str">
        <f>IF(Tabla1[[#This Row],[SMS]]="NULL","SUSCRITA","NO SUSCRITA")</f>
        <v>NO SUSCRITA</v>
      </c>
      <c r="H271" t="s">
        <v>7</v>
      </c>
    </row>
    <row r="272" spans="1:8" x14ac:dyDescent="0.25">
      <c r="A272" t="s">
        <v>867</v>
      </c>
      <c r="B272" t="s">
        <v>868</v>
      </c>
      <c r="C272" t="s">
        <v>421</v>
      </c>
      <c r="D272" t="s">
        <v>422</v>
      </c>
      <c r="E272" t="s">
        <v>422</v>
      </c>
      <c r="G272" t="str">
        <f>IF(Tabla1[[#This Row],[SMS]]="NULL","SUSCRITA","NO SUSCRITA")</f>
        <v>NO SUSCRITA</v>
      </c>
      <c r="H272" t="s">
        <v>7</v>
      </c>
    </row>
    <row r="273" spans="1:8" x14ac:dyDescent="0.25">
      <c r="A273" t="s">
        <v>869</v>
      </c>
      <c r="B273" t="s">
        <v>870</v>
      </c>
      <c r="C273" t="s">
        <v>421</v>
      </c>
      <c r="D273" t="s">
        <v>422</v>
      </c>
      <c r="E273" t="s">
        <v>424</v>
      </c>
      <c r="G273" t="str">
        <f>IF(Tabla1[[#This Row],[SMS]]="NULL","SUSCRITA","NO SUSCRITA")</f>
        <v>NO SUSCRITA</v>
      </c>
      <c r="H273" t="s">
        <v>7</v>
      </c>
    </row>
    <row r="274" spans="1:8" x14ac:dyDescent="0.25">
      <c r="A274" t="s">
        <v>873</v>
      </c>
      <c r="B274" t="s">
        <v>874</v>
      </c>
      <c r="C274" t="s">
        <v>421</v>
      </c>
      <c r="D274" t="s">
        <v>422</v>
      </c>
      <c r="E274" t="s">
        <v>422</v>
      </c>
      <c r="G274" t="str">
        <f>IF(Tabla1[[#This Row],[SMS]]="NULL","SUSCRITA","NO SUSCRITA")</f>
        <v>NO SUSCRITA</v>
      </c>
      <c r="H274" t="s">
        <v>7</v>
      </c>
    </row>
    <row r="275" spans="1:8" x14ac:dyDescent="0.25">
      <c r="A275" t="s">
        <v>875</v>
      </c>
      <c r="B275" t="s">
        <v>876</v>
      </c>
      <c r="C275" t="s">
        <v>421</v>
      </c>
      <c r="D275" t="s">
        <v>422</v>
      </c>
      <c r="E275" t="s">
        <v>422</v>
      </c>
      <c r="G275" t="str">
        <f>IF(Tabla1[[#This Row],[SMS]]="NULL","SUSCRITA","NO SUSCRITA")</f>
        <v>NO SUSCRITA</v>
      </c>
      <c r="H275" t="s">
        <v>7</v>
      </c>
    </row>
    <row r="276" spans="1:8" x14ac:dyDescent="0.25">
      <c r="A276" t="s">
        <v>879</v>
      </c>
      <c r="B276" t="s">
        <v>880</v>
      </c>
      <c r="C276" t="s">
        <v>421</v>
      </c>
      <c r="D276" t="s">
        <v>422</v>
      </c>
      <c r="E276" t="s">
        <v>422</v>
      </c>
      <c r="G276" t="str">
        <f>IF(Tabla1[[#This Row],[SMS]]="NULL","SUSCRITA","NO SUSCRITA")</f>
        <v>NO SUSCRITA</v>
      </c>
      <c r="H276" t="s">
        <v>7</v>
      </c>
    </row>
    <row r="277" spans="1:8" x14ac:dyDescent="0.25">
      <c r="A277" t="s">
        <v>883</v>
      </c>
      <c r="B277" t="s">
        <v>884</v>
      </c>
      <c r="C277" t="s">
        <v>421</v>
      </c>
      <c r="D277" t="s">
        <v>422</v>
      </c>
      <c r="E277" t="s">
        <v>422</v>
      </c>
      <c r="G277" t="str">
        <f>IF(Tabla1[[#This Row],[SMS]]="NULL","SUSCRITA","NO SUSCRITA")</f>
        <v>NO SUSCRITA</v>
      </c>
      <c r="H277" t="s">
        <v>7</v>
      </c>
    </row>
    <row r="278" spans="1:8" x14ac:dyDescent="0.25">
      <c r="A278" t="s">
        <v>887</v>
      </c>
      <c r="B278" t="s">
        <v>888</v>
      </c>
      <c r="C278" t="s">
        <v>421</v>
      </c>
      <c r="D278" t="s">
        <v>422</v>
      </c>
      <c r="E278" t="s">
        <v>424</v>
      </c>
      <c r="G278" t="str">
        <f>IF(Tabla1[[#This Row],[SMS]]="NULL","SUSCRITA","NO SUSCRITA")</f>
        <v>NO SUSCRITA</v>
      </c>
      <c r="H278" t="s">
        <v>7</v>
      </c>
    </row>
    <row r="279" spans="1:8" x14ac:dyDescent="0.25">
      <c r="A279" t="s">
        <v>889</v>
      </c>
      <c r="B279" t="s">
        <v>890</v>
      </c>
      <c r="C279" t="s">
        <v>421</v>
      </c>
      <c r="D279" t="s">
        <v>422</v>
      </c>
      <c r="E279" t="s">
        <v>424</v>
      </c>
      <c r="G279" t="str">
        <f>IF(Tabla1[[#This Row],[SMS]]="NULL","SUSCRITA","NO SUSCRITA")</f>
        <v>NO SUSCRITA</v>
      </c>
      <c r="H279" t="s">
        <v>7</v>
      </c>
    </row>
    <row r="280" spans="1:8" x14ac:dyDescent="0.25">
      <c r="A280" t="s">
        <v>891</v>
      </c>
      <c r="B280" t="s">
        <v>892</v>
      </c>
      <c r="C280" t="s">
        <v>421</v>
      </c>
      <c r="D280" t="s">
        <v>422</v>
      </c>
      <c r="E280" t="s">
        <v>424</v>
      </c>
      <c r="G280" t="str">
        <f>IF(Tabla1[[#This Row],[SMS]]="NULL","SUSCRITA","NO SUSCRITA")</f>
        <v>NO SUSCRITA</v>
      </c>
      <c r="H280" t="s">
        <v>7</v>
      </c>
    </row>
    <row r="281" spans="1:8" x14ac:dyDescent="0.25">
      <c r="A281" t="s">
        <v>899</v>
      </c>
      <c r="B281" t="s">
        <v>900</v>
      </c>
      <c r="C281" t="s">
        <v>421</v>
      </c>
      <c r="D281" t="s">
        <v>422</v>
      </c>
      <c r="E281" t="s">
        <v>422</v>
      </c>
      <c r="G281" t="str">
        <f>IF(Tabla1[[#This Row],[SMS]]="NULL","SUSCRITA","NO SUSCRITA")</f>
        <v>NO SUSCRITA</v>
      </c>
      <c r="H281" t="s">
        <v>7</v>
      </c>
    </row>
    <row r="282" spans="1:8" x14ac:dyDescent="0.25">
      <c r="A282" t="s">
        <v>907</v>
      </c>
      <c r="B282" t="s">
        <v>908</v>
      </c>
      <c r="C282" t="s">
        <v>421</v>
      </c>
      <c r="D282" t="s">
        <v>422</v>
      </c>
      <c r="E282" t="s">
        <v>422</v>
      </c>
      <c r="G282" t="str">
        <f>IF(Tabla1[[#This Row],[SMS]]="NULL","SUSCRITA","NO SUSCRITA")</f>
        <v>NO SUSCRITA</v>
      </c>
      <c r="H282" t="s">
        <v>7</v>
      </c>
    </row>
    <row r="283" spans="1:8" x14ac:dyDescent="0.25">
      <c r="A283" t="s">
        <v>911</v>
      </c>
      <c r="B283" t="s">
        <v>912</v>
      </c>
      <c r="C283" t="s">
        <v>421</v>
      </c>
      <c r="D283" t="s">
        <v>422</v>
      </c>
      <c r="E283" t="s">
        <v>422</v>
      </c>
      <c r="G283" t="str">
        <f>IF(Tabla1[[#This Row],[SMS]]="NULL","SUSCRITA","NO SUSCRITA")</f>
        <v>NO SUSCRITA</v>
      </c>
      <c r="H283" t="s">
        <v>7</v>
      </c>
    </row>
    <row r="284" spans="1:8" x14ac:dyDescent="0.25">
      <c r="A284" t="s">
        <v>915</v>
      </c>
      <c r="B284" t="s">
        <v>285</v>
      </c>
      <c r="C284" t="s">
        <v>421</v>
      </c>
      <c r="D284" t="s">
        <v>422</v>
      </c>
      <c r="E284" t="s">
        <v>422</v>
      </c>
      <c r="G284" t="str">
        <f>IF(Tabla1[[#This Row],[SMS]]="NULL","SUSCRITA","NO SUSCRITA")</f>
        <v>NO SUSCRITA</v>
      </c>
      <c r="H284" t="s">
        <v>7</v>
      </c>
    </row>
    <row r="285" spans="1:8" x14ac:dyDescent="0.25">
      <c r="A285" t="s">
        <v>916</v>
      </c>
      <c r="B285" t="s">
        <v>917</v>
      </c>
      <c r="C285" t="s">
        <v>421</v>
      </c>
      <c r="D285" t="s">
        <v>422</v>
      </c>
      <c r="E285" t="s">
        <v>422</v>
      </c>
      <c r="G285" t="str">
        <f>IF(Tabla1[[#This Row],[SMS]]="NULL","SUSCRITA","NO SUSCRITA")</f>
        <v>NO SUSCRITA</v>
      </c>
      <c r="H285" t="s">
        <v>7</v>
      </c>
    </row>
    <row r="286" spans="1:8" x14ac:dyDescent="0.25">
      <c r="A286" t="s">
        <v>918</v>
      </c>
      <c r="B286" t="s">
        <v>919</v>
      </c>
      <c r="C286" t="s">
        <v>421</v>
      </c>
      <c r="D286" t="s">
        <v>422</v>
      </c>
      <c r="E286" t="s">
        <v>422</v>
      </c>
      <c r="G286" t="str">
        <f>IF(Tabla1[[#This Row],[SMS]]="NULL","SUSCRITA","NO SUSCRITA")</f>
        <v>NO SUSCRITA</v>
      </c>
      <c r="H286" t="s">
        <v>7</v>
      </c>
    </row>
    <row r="287" spans="1:8" x14ac:dyDescent="0.25">
      <c r="A287" t="s">
        <v>920</v>
      </c>
      <c r="B287" t="s">
        <v>123</v>
      </c>
      <c r="C287" t="s">
        <v>421</v>
      </c>
      <c r="D287" t="s">
        <v>422</v>
      </c>
      <c r="E287" t="s">
        <v>422</v>
      </c>
      <c r="G287" t="str">
        <f>IF(Tabla1[[#This Row],[SMS]]="NULL","SUSCRITA","NO SUSCRITA")</f>
        <v>NO SUSCRITA</v>
      </c>
      <c r="H287" t="s">
        <v>7</v>
      </c>
    </row>
  </sheetData>
  <mergeCells count="3">
    <mergeCell ref="D1:F1"/>
    <mergeCell ref="H1:J1"/>
    <mergeCell ref="L1:N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Analisis X Canal</vt:lpstr>
      <vt:lpstr>Analisis X Lider</vt:lpstr>
      <vt:lpstr>Detalle de Notificaciones</vt:lpstr>
      <vt:lpstr>Not_por_servicio</vt:lpstr>
      <vt:lpstr>Tramas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Ramírez Narváez</dc:creator>
  <cp:lastModifiedBy>Christian Marin Piguave</cp:lastModifiedBy>
  <dcterms:created xsi:type="dcterms:W3CDTF">2019-01-18T14:04:53Z</dcterms:created>
  <dcterms:modified xsi:type="dcterms:W3CDTF">2019-10-15T20:31:52Z</dcterms:modified>
</cp:coreProperties>
</file>