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ctorP\Proyectos\2019\Nuevo Avisos24\"/>
    </mc:Choice>
  </mc:AlternateContent>
  <bookViews>
    <workbookView xWindow="-120" yWindow="-120" windowWidth="20730" windowHeight="11160" activeTab="2"/>
  </bookViews>
  <sheets>
    <sheet name="Analisis X Canal" sheetId="2" r:id="rId1"/>
    <sheet name="Analisis X Lider" sheetId="3" r:id="rId2"/>
    <sheet name="Detalle de Notificaciones" sheetId="1" r:id="rId3"/>
  </sheets>
  <definedNames>
    <definedName name="_xlnm._FilterDatabase" localSheetId="2" hidden="1">'Detalle de Notificaciones'!$A$3:$I$330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3" i="2" l="1"/>
</calcChain>
</file>

<file path=xl/sharedStrings.xml><?xml version="1.0" encoding="utf-8"?>
<sst xmlns="http://schemas.openxmlformats.org/spreadsheetml/2006/main" count="1566" uniqueCount="345">
  <si>
    <t xml:space="preserve">CUADRO DE NOTIFICACIONES </t>
  </si>
  <si>
    <t>Transacción</t>
  </si>
  <si>
    <t>Envía Canal</t>
  </si>
  <si>
    <t>Envía Avisos24</t>
  </si>
  <si>
    <t>Incluye Adjunto</t>
  </si>
  <si>
    <t>Cyberbank</t>
  </si>
  <si>
    <t>Ingreso de Usuario  - Exitoso</t>
  </si>
  <si>
    <t>SI</t>
  </si>
  <si>
    <t>NO</t>
  </si>
  <si>
    <t>Ingreso de Usuario - Fallido</t>
  </si>
  <si>
    <t>Acceso Internacional</t>
  </si>
  <si>
    <t>Pregunta Secreta</t>
  </si>
  <si>
    <t>Segundo factor Invalido</t>
  </si>
  <si>
    <t>Cambio de Clave</t>
  </si>
  <si>
    <t>Clave Temporal Incorrecta (OTP Invalido)</t>
  </si>
  <si>
    <t>Autoadhesión y Olvido de Usuario</t>
  </si>
  <si>
    <t>Autodesbloqueo</t>
  </si>
  <si>
    <t>Bloqueo de clave</t>
  </si>
  <si>
    <t>Creacion de usuario AD</t>
  </si>
  <si>
    <t>Bloqueo de clave de Coordenadas o Token</t>
  </si>
  <si>
    <t>Matriculacion de Cuentas</t>
  </si>
  <si>
    <t>Matriculacion de Tarjetas Locales</t>
  </si>
  <si>
    <t>Matriculacion de Servicios</t>
  </si>
  <si>
    <t>Matriculacion de Tarjetas Internacionales</t>
  </si>
  <si>
    <t>Matriculacion para trasferencias especiales</t>
  </si>
  <si>
    <t>Agenda de cuentas en el exterior</t>
  </si>
  <si>
    <t>Eliminacion de Matriculacion Cuentas</t>
  </si>
  <si>
    <t>Eliminacion de Matriculacion Tarjetas</t>
  </si>
  <si>
    <t>Eliminacion de Matriculacion Servicio</t>
  </si>
  <si>
    <t>Transferencias entre Cuentas Propias y Tercero BB</t>
  </si>
  <si>
    <t>Transferencias Interbancarias (SPI)</t>
  </si>
  <si>
    <t>Transferencias Interbancarias (Pago Directo)</t>
  </si>
  <si>
    <t>Transferencias Internacional</t>
  </si>
  <si>
    <t>Pago de Tarjeta propia</t>
  </si>
  <si>
    <t>Pago de Tarjeta de Terceros Bankard</t>
  </si>
  <si>
    <t>Pago de Tarjeta de Terceros (SPI)</t>
  </si>
  <si>
    <t>Pago de Tarjeta de Terceros (Pago Directo)</t>
  </si>
  <si>
    <t>Pago de Tarjeta Internacional</t>
  </si>
  <si>
    <t>Pago de Tarjetas Corporativas</t>
  </si>
  <si>
    <t>Pago de Servicios Especiales</t>
  </si>
  <si>
    <t>Pago de Servicio -Municipio - Predio</t>
  </si>
  <si>
    <t>Pagos IESS</t>
  </si>
  <si>
    <t>Pagos de impuestos aduaneros</t>
  </si>
  <si>
    <t>Donaciones</t>
  </si>
  <si>
    <t>Central de Riesgos - Consulta</t>
  </si>
  <si>
    <t>Cambio de Clave de Tarjeta de Débito</t>
  </si>
  <si>
    <t>Gestion de limites Tarjetas de Debito</t>
  </si>
  <si>
    <t>Gestion Uso Internacional de Tarjetas</t>
  </si>
  <si>
    <t>Activación/Desactivación de 24móvil</t>
  </si>
  <si>
    <t>Activación/Desactivación de Avisos24</t>
  </si>
  <si>
    <t>Recarga de tarjeta prepaga</t>
  </si>
  <si>
    <t>Pago servicios basicos(AGUA ,LUZ , TELEFONO)</t>
  </si>
  <si>
    <t>Logico</t>
  </si>
  <si>
    <t>Aplicación</t>
  </si>
  <si>
    <t>CANAL</t>
  </si>
  <si>
    <t>SAT</t>
  </si>
  <si>
    <t>Banca Móvil 2.0</t>
  </si>
  <si>
    <t>Registro de Equipo</t>
  </si>
  <si>
    <t>Bloqueo Definitivo de Tarjeta Débito</t>
  </si>
  <si>
    <t>Bloqueo Definitivo de Cuenta Ahorros</t>
  </si>
  <si>
    <t>Bloqueo Temporal Dispositivo Seguridad</t>
  </si>
  <si>
    <t>Bloqueo Temporal Exitoso de Dispositivo Seguridad</t>
  </si>
  <si>
    <t>Bloqueo Temporal Fallido de Dispositivo Seguridad</t>
  </si>
  <si>
    <t>Generación Clave Tarjeta Crédito</t>
  </si>
  <si>
    <t>Generación Clave Tarjeta Crédito Exitoso</t>
  </si>
  <si>
    <t>Generación Clave Tarjeta Crédito Fallido</t>
  </si>
  <si>
    <t>Generación Clave Tarjeta Crédito Bloqueo Acceso Canal</t>
  </si>
  <si>
    <t xml:space="preserve">Desbloqueo de Dispositivo </t>
  </si>
  <si>
    <t>Desbloqueo de Dispositivo Exitoso</t>
  </si>
  <si>
    <t>Desbloqueo de Dispositivo Fallido</t>
  </si>
  <si>
    <t>Desbloqueo de Dispositivo Bloqueo Acceso Canal</t>
  </si>
  <si>
    <t>Matriculación de Cuentas Exitoso</t>
  </si>
  <si>
    <t>Matriculación de Cuentas Fallido</t>
  </si>
  <si>
    <t>Matriculación de Cuentas Bloqueo Acceso Canal</t>
  </si>
  <si>
    <t>24Fono</t>
  </si>
  <si>
    <t>MIS</t>
  </si>
  <si>
    <t>Actualización de información del cliente del MIS.</t>
  </si>
  <si>
    <t>COBRANZAS</t>
  </si>
  <si>
    <t>Proceso BATCH- Envío de SMS de cobranzas a Tarjeta Habientes.</t>
  </si>
  <si>
    <t>Alerta Clientes Vinculados / Peps. Formato HTML</t>
  </si>
  <si>
    <t>Notificación de Observaciones</t>
  </si>
  <si>
    <t>Cartera</t>
  </si>
  <si>
    <t>Cuentas</t>
  </si>
  <si>
    <t xml:space="preserve">de alertas de saldos diarios </t>
  </si>
  <si>
    <t>pago de servicios CNB</t>
  </si>
  <si>
    <t>deposito cnb</t>
  </si>
  <si>
    <t>CompraTarjetaPrepago</t>
  </si>
  <si>
    <t>Apertura Cuenta</t>
  </si>
  <si>
    <t>Reverso Pago de cheques</t>
  </si>
  <si>
    <t>Avance en Efectivo</t>
  </si>
  <si>
    <t>Credito por Recepcion de Giros</t>
  </si>
  <si>
    <t>Depósitos recibidos</t>
  </si>
  <si>
    <t>avisos de vencimientos TC</t>
  </si>
  <si>
    <t>Pago de Cheques girados</t>
  </si>
  <si>
    <t>Reverso de Recepción de depósito</t>
  </si>
  <si>
    <t>Saldos diarios</t>
  </si>
  <si>
    <t>Avisos de pagos vencidos TC</t>
  </si>
  <si>
    <t>Cambio de dirección de envío de E/C</t>
  </si>
  <si>
    <t>Cheque devuelto</t>
  </si>
  <si>
    <t>Alerta de Recepción de Giro</t>
  </si>
  <si>
    <t>Cheque protestado</t>
  </si>
  <si>
    <t>Pago de  Tarjetas de  Credito</t>
  </si>
  <si>
    <t xml:space="preserve">TRANSFERENCIA OTROS BANCOS DEBITO  </t>
  </si>
  <si>
    <t>Vencimiento de tarjeta de crédito</t>
  </si>
  <si>
    <t>ATX-Recaudacion Debito CTA</t>
  </si>
  <si>
    <t>Recargas Claro</t>
  </si>
  <si>
    <t>CNB</t>
  </si>
  <si>
    <t>Pago de IESS</t>
  </si>
  <si>
    <t>Pago de ATM - CTE</t>
  </si>
  <si>
    <t>Pago de TVCABLE</t>
  </si>
  <si>
    <t>Pago de Belcorp</t>
  </si>
  <si>
    <t>Pago de DEPRATI</t>
  </si>
  <si>
    <t>Pago de Claro Postpago</t>
  </si>
  <si>
    <t>Recuperación de usuario</t>
  </si>
  <si>
    <t>Recuperación de clave</t>
  </si>
  <si>
    <t>Ingreso de una orden</t>
  </si>
  <si>
    <t>Aprobación de una orden</t>
  </si>
  <si>
    <t>Procesamiento de una orden</t>
  </si>
  <si>
    <t>Confirmación de transferencia SPI enviada</t>
  </si>
  <si>
    <t>Notificación ordenes no cobradas por beneciarios</t>
  </si>
  <si>
    <t>Duplicado</t>
  </si>
  <si>
    <t>Pago Servicios Basicos</t>
  </si>
  <si>
    <t>Retiros mayores a</t>
  </si>
  <si>
    <t>VALIDACION IP INTERNACIONAL</t>
  </si>
  <si>
    <t>Devolucion de Cheque Sat</t>
  </si>
  <si>
    <t>CHEQUE PENDIENTE DE DEVOLUCION</t>
  </si>
  <si>
    <t>AJUSTE DE DEPOSITO</t>
  </si>
  <si>
    <t>CAMBIO USUARIO Y CONTRASEÑA</t>
  </si>
  <si>
    <t>ASIGNA CLAVE/DISPOSITIVO SAT</t>
  </si>
  <si>
    <t>ACTUALIZA BASE CONOCIMIENTO</t>
  </si>
  <si>
    <t>CAMBIO IMAGEN DE SEGURIDAD</t>
  </si>
  <si>
    <t>Activacion y reverso de Tiempo Aire</t>
  </si>
  <si>
    <t>ATM-BANKING</t>
  </si>
  <si>
    <t>MATRICULACION Y ELIMINACION DE EQUIPOS</t>
  </si>
  <si>
    <t>CAMBIO DE CONTRASEÑA</t>
  </si>
  <si>
    <t>CREADO SU CONTRASEÑA</t>
  </si>
  <si>
    <t>Bloqueo de Clave</t>
  </si>
  <si>
    <t>IBK</t>
  </si>
  <si>
    <t>Notificacion por forma de pago</t>
  </si>
  <si>
    <t>BLOQUEO MASIVO DE TARJETAS POR ID</t>
  </si>
  <si>
    <t>WAP</t>
  </si>
  <si>
    <t>TRANSFERENCIASPIRECIBIDAEXITOSA</t>
  </si>
  <si>
    <t>Devolucion de Cheque</t>
  </si>
  <si>
    <t>Orden de Pago Efectivo</t>
  </si>
  <si>
    <t>Orden Anulada</t>
  </si>
  <si>
    <t>Orden en espera de Aprobación</t>
  </si>
  <si>
    <t>Orden Aceptada/Rechazada por el beneficiario</t>
  </si>
  <si>
    <t>Ordenes eliminadas por no aceptación del pago</t>
  </si>
  <si>
    <t>Orden de Pago Corresponsal No Bancario</t>
  </si>
  <si>
    <t>Estado de cuenta digital tarjeta credito</t>
  </si>
  <si>
    <t>ESTADO DE CUENTA DIGITAL</t>
  </si>
  <si>
    <t>DESCARGA DOCUMENTOS OPERATIVOS</t>
  </si>
  <si>
    <t xml:space="preserve">TRANSFERENCIA INTERNACIONALES CREDITO  </t>
  </si>
  <si>
    <t>Ingreso de clave de supervisor</t>
  </si>
  <si>
    <t>Reverso retiros</t>
  </si>
  <si>
    <t>PagoInstitucionesEducativas</t>
  </si>
  <si>
    <t>Conciliacion CLARO</t>
  </si>
  <si>
    <t>Conciliacion CNT</t>
  </si>
  <si>
    <t>Trámites
CDO</t>
  </si>
  <si>
    <t>Trámites
Winsock</t>
  </si>
  <si>
    <t>SMS Preventivo de Cartera por Vencer</t>
  </si>
  <si>
    <t>Crédito - Mail Files</t>
  </si>
  <si>
    <t>Comext - Mail Files</t>
  </si>
  <si>
    <t>Factoring - Mail Files</t>
  </si>
  <si>
    <t>Leasing - Mail Files</t>
  </si>
  <si>
    <t>Seguros - Mail Files</t>
  </si>
  <si>
    <t>Contabilidad - Mail Files</t>
  </si>
  <si>
    <t>ATC - Mail Files</t>
  </si>
  <si>
    <t>Garantías - Mail Files</t>
  </si>
  <si>
    <t xml:space="preserve">Recordatorio Pago a Proveedor </t>
  </si>
  <si>
    <t xml:space="preserve">Notificacion Diaria Pago a Proveedor </t>
  </si>
  <si>
    <t>Notificacion Nomina</t>
  </si>
  <si>
    <t>Notificacion Pago Directo Ordenante</t>
  </si>
  <si>
    <t>Notificacion Integracion SAP.SAT</t>
  </si>
  <si>
    <t>Notificacion conciliacion factura Unica</t>
  </si>
  <si>
    <t>Notificacion activacion facturas</t>
  </si>
  <si>
    <t>Reporte de facturas no autorizads por SRI</t>
  </si>
  <si>
    <t>Reporte de SAT Pagos Transaccional e Ingresos (BiSat)</t>
  </si>
  <si>
    <t>SAT-LISTADO DE PAGO DE PENSIONES</t>
  </si>
  <si>
    <t>SAT-ARCHIVOS DE PENSIONES</t>
  </si>
  <si>
    <t>Resultado Carga de archivos colegios</t>
  </si>
  <si>
    <t>SAT- carga de archivos depósitos especiales</t>
  </si>
  <si>
    <t>SAT - Procesamiento Orden SCI2</t>
  </si>
  <si>
    <t>SAT - Alerta Temprana Problemas Ordenes no Procesadas</t>
  </si>
  <si>
    <t>Reporte de SAT Pagos Transacciones Fallidas SENAE-IESS</t>
  </si>
  <si>
    <t>SAT - Reintento mensajeria</t>
  </si>
  <si>
    <t>BizTarifario - Tarifas por vencer</t>
  </si>
  <si>
    <t>BizTarifario - Tarifa no exitosa</t>
  </si>
  <si>
    <t xml:space="preserve">SAT - Archivo SCI3 </t>
  </si>
  <si>
    <t>SAT-Reporte de movimientos</t>
  </si>
  <si>
    <t>SAT-Reporte de Rentabilidad Ecuasistencia</t>
  </si>
  <si>
    <t>Reporte de Sat Cobros</t>
  </si>
  <si>
    <t>Error Servidor</t>
  </si>
  <si>
    <t>SAT-BATCH DIARIO LOG</t>
  </si>
  <si>
    <t>SAT-BATCH SEMANAL LOG</t>
  </si>
  <si>
    <t>Notificacion factura electronica</t>
  </si>
  <si>
    <t>Servicio BizCarga</t>
  </si>
  <si>
    <t>ActivacionTiempoAire</t>
  </si>
  <si>
    <t xml:space="preserve">REPORTE DE CODEUDORES Y GARANTES EN NUEVAS OPERACIONES </t>
  </si>
  <si>
    <t xml:space="preserve">REPORTE DE COMPROBANTES CONTABLES POR OFICINA Y DPTO. </t>
  </si>
  <si>
    <t xml:space="preserve">Mail a Aseguradora para Aprobación del Seguro de Vehiculo. </t>
  </si>
  <si>
    <t xml:space="preserve">Mail a Aseguradora para Aprobación del Seguro Todo Riesgo. </t>
  </si>
  <si>
    <t xml:space="preserve">Mail a Aseguradora para Aprobación del Seguro Desgravamen. </t>
  </si>
  <si>
    <t>Mail a Aseguradora para Aprobación del Seguro Cesantía y Desgravamen.</t>
  </si>
  <si>
    <t>Notificación de proceso de cierre definitivo.</t>
  </si>
  <si>
    <t xml:space="preserve">Reporte de Errores en Comext Previa Digitalizacion en VDM </t>
  </si>
  <si>
    <t>Envía al correo electrónico al cliente y al operativo de Comext</t>
  </si>
  <si>
    <t>INFORMACION BENEFICARIO y ORDENANTE</t>
  </si>
  <si>
    <t xml:space="preserve">Reporte de Errores en Factoring Previa Digitalizacion en VDM </t>
  </si>
  <si>
    <t xml:space="preserve">REPORTE DE ERRORES EN EL PROCESO DE PAGO A PROVEEDORES </t>
  </si>
  <si>
    <t xml:space="preserve">Reporte de operaciones amparadas por Garantias CERDEP </t>
  </si>
  <si>
    <t xml:space="preserve">VALIDACION DE INFORMACION GARANTIAS BLOQUEADAS </t>
  </si>
  <si>
    <t xml:space="preserve">REPORTE DE OPERACIONES NO PROCESADAS </t>
  </si>
  <si>
    <t xml:space="preserve">Reporte de Errores en Leasing Previa Digitalizacion en VDM </t>
  </si>
  <si>
    <t>Reporte de Errores en Cartera Previa Digitalizacion en VDM</t>
  </si>
  <si>
    <t xml:space="preserve">Reporte de Errores A06 - Cartera </t>
  </si>
  <si>
    <t xml:space="preserve">REPORTE DE ELIMINACION DE SEGURO PLURIANUAL </t>
  </si>
  <si>
    <t xml:space="preserve">Archivos A07 y A08 </t>
  </si>
  <si>
    <t xml:space="preserve">OPERACIONES CASTIGADAS </t>
  </si>
  <si>
    <t xml:space="preserve">Operaciones CCA No procesadas </t>
  </si>
  <si>
    <t xml:space="preserve">Cuenta sobregirada - Credirol </t>
  </si>
  <si>
    <t xml:space="preserve">Pagos Realizados Empresa </t>
  </si>
  <si>
    <t xml:space="preserve">LIQUIDACION DE OPERACIONES EMPRESA </t>
  </si>
  <si>
    <t xml:space="preserve">Reporte de Castigados </t>
  </si>
  <si>
    <t xml:space="preserve">Operaciones con rubros de Cesantia </t>
  </si>
  <si>
    <t xml:space="preserve">TASAS PERSONALIZADAS EXCEDIDAS DE LAS MÁXIMAS </t>
  </si>
  <si>
    <t xml:space="preserve">REPORTE GCOA </t>
  </si>
  <si>
    <t xml:space="preserve">Reporte de Titularización CTH - Reporte de Cartera Vencida </t>
  </si>
  <si>
    <t xml:space="preserve">Garantías que respaldan a más de una operación </t>
  </si>
  <si>
    <t xml:space="preserve">Reporte de Titularización CTH - Reporte Acrual de Cartera </t>
  </si>
  <si>
    <t xml:space="preserve">Titularizaciones/Recompras No procesadas </t>
  </si>
  <si>
    <t xml:space="preserve">VALIDADOR ROTEF </t>
  </si>
  <si>
    <t xml:space="preserve">VALIDADOR DE IDENTIFICACION CLIENTE ROTEF </t>
  </si>
  <si>
    <t xml:space="preserve">Reporte Resumen Pagos Fallidos - Compra Cartera </t>
  </si>
  <si>
    <t xml:space="preserve">Reporte Resumen Pagos Exitosos - Compra Cartera </t>
  </si>
  <si>
    <t xml:space="preserve">Reporte Resumen Errores Tecnicos - Compra Cartera </t>
  </si>
  <si>
    <t xml:space="preserve">Actualizacion del rubro GCOA por recalculo </t>
  </si>
  <si>
    <t xml:space="preserve">Reporte de Clientes Ina por Calificacion </t>
  </si>
  <si>
    <t xml:space="preserve">Archivos de operaciones concedidas generados al corte </t>
  </si>
  <si>
    <t xml:space="preserve">VALIDACION DE INFORMACION TARJETAS DE CREDITO </t>
  </si>
  <si>
    <t xml:space="preserve">LINEAS DE CREDITO PROXIMAS A VENCER </t>
  </si>
  <si>
    <t xml:space="preserve">Monitoreo de Tramites con Seguros </t>
  </si>
  <si>
    <t xml:space="preserve">Inconsistencias Carga Visa BBP </t>
  </si>
  <si>
    <t xml:space="preserve">Inconsistencias Riesgo </t>
  </si>
  <si>
    <t xml:space="preserve">Aviso de Cierre de las siguientes operaciones </t>
  </si>
  <si>
    <t xml:space="preserve">Alerta de Códigos SIB Pendientes </t>
  </si>
  <si>
    <t xml:space="preserve">Confirmacion Seguro </t>
  </si>
  <si>
    <t xml:space="preserve">Inconsistencias Corte </t>
  </si>
  <si>
    <t xml:space="preserve">Aviso Vencimiento </t>
  </si>
  <si>
    <t xml:space="preserve">Pagos a Cias de Seguro Atlas </t>
  </si>
  <si>
    <t xml:space="preserve">Pagos a Cias de Seguro </t>
  </si>
  <si>
    <t xml:space="preserve">Novedades en Migracion </t>
  </si>
  <si>
    <t xml:space="preserve">Operaciones para Recalculo </t>
  </si>
  <si>
    <t xml:space="preserve">COMPOBANTES PENDIENTES DE REVISION </t>
  </si>
  <si>
    <t xml:space="preserve">COMPOBANTES PENDIENTES DE APROBACION </t>
  </si>
  <si>
    <t xml:space="preserve">Cotizaciones no ingresadas a la fecha </t>
  </si>
  <si>
    <t xml:space="preserve">REPORTE DE COMPROBANTES CONTABLES QUE SUPERAN CUPO MAXIMO AUTORIZADO </t>
  </si>
  <si>
    <t xml:space="preserve">Reporte de Cuentas Contables por Oficina </t>
  </si>
  <si>
    <t xml:space="preserve">Reporte Semanal de Tasas BCE </t>
  </si>
  <si>
    <t xml:space="preserve">Notificación de Procesamiento Semanal para Archivo de Tasas BCE </t>
  </si>
  <si>
    <t xml:space="preserve">DESBLOQUEO FRANQUICIADO BANCO BOLIVARIANO </t>
  </si>
  <si>
    <t xml:space="preserve">Cartera en Financiamiento </t>
  </si>
  <si>
    <t xml:space="preserve">Aplicacion de Fianza </t>
  </si>
  <si>
    <t xml:space="preserve">Anexos Transaccionales </t>
  </si>
  <si>
    <t xml:space="preserve">Archivo de Pendientes de Conciliar </t>
  </si>
  <si>
    <t xml:space="preserve">Reporte Tarjetahabientes </t>
  </si>
  <si>
    <t xml:space="preserve">Cartera Vencida </t>
  </si>
  <si>
    <t xml:space="preserve">Reporte de Cartera Vencida por Regional </t>
  </si>
  <si>
    <t xml:space="preserve">Debito por compras Banco Bolivariano </t>
  </si>
  <si>
    <t xml:space="preserve">TARJETAS QUE INGRESAN A RENOVACION POR EXPIRACION </t>
  </si>
  <si>
    <t xml:space="preserve">Reporte de Titularización - Reporte de Garantias </t>
  </si>
  <si>
    <t>ATM</t>
  </si>
  <si>
    <t>Actualizacion de cupos de tarjeta de debito</t>
  </si>
  <si>
    <t>ReversoActivacionTiempoAire</t>
  </si>
  <si>
    <t>Compra con Tarjeta</t>
  </si>
  <si>
    <t>Acceso a los medios24</t>
  </si>
  <si>
    <t>Intento Fallido</t>
  </si>
  <si>
    <t>BLOQUEO TARJETA DE DEBITO</t>
  </si>
  <si>
    <t>Compra con Tarjeta de Debito Internacional</t>
  </si>
  <si>
    <t>RETIRO INTENTO FALLIDO</t>
  </si>
  <si>
    <t>Retiro con Tarjeta de Debito Internacional</t>
  </si>
  <si>
    <t>Retiro de Cajero Ordenante</t>
  </si>
  <si>
    <t>Retiro de Cajero Beneficiario</t>
  </si>
  <si>
    <t>TRANSFERENCIA OTROS BANCOS DEBITO</t>
  </si>
  <si>
    <t>Retiro QuickPay Propio</t>
  </si>
  <si>
    <t>DESACTIVACION NOTIFICACIONES AVISOS24</t>
  </si>
  <si>
    <t>ACTIVACION NOTIFICACIONES AVISOS24</t>
  </si>
  <si>
    <t>BATCH</t>
  </si>
  <si>
    <t>BPD</t>
  </si>
  <si>
    <t>BPM</t>
  </si>
  <si>
    <t>BTC</t>
  </si>
  <si>
    <t>Reverso Pago de Tarjetas de Credito</t>
  </si>
  <si>
    <t>Ingreso de retencion judicial</t>
  </si>
  <si>
    <t>Bloqueo de cuenta retencion judicial</t>
  </si>
  <si>
    <t>Operaciones de Cartera</t>
  </si>
  <si>
    <t>Notificaciones generales de CHATBOT</t>
  </si>
  <si>
    <t>Ingreso exitoso OTP</t>
  </si>
  <si>
    <t>Notificación Acepta terminos y Condiciones</t>
  </si>
  <si>
    <t>INGRESO FALLIDO OTP</t>
  </si>
  <si>
    <t>Notificación Desvinculación Exitosa</t>
  </si>
  <si>
    <t>CRE</t>
  </si>
  <si>
    <t>Compra con tarjeta Bankard y Visa Electron</t>
  </si>
  <si>
    <t>Compra con Tarjeta de Crédito Internacional</t>
  </si>
  <si>
    <t>TOTAL</t>
  </si>
  <si>
    <t>CANT. DUPLICADO</t>
  </si>
  <si>
    <t>NOTIFICACIONES DUPLICADAS</t>
  </si>
  <si>
    <t>Lider Aplicativo</t>
  </si>
  <si>
    <t>Héctor Pintag</t>
  </si>
  <si>
    <t>No se Envía</t>
  </si>
  <si>
    <t>No Envía</t>
  </si>
  <si>
    <t>CHATBOT</t>
  </si>
  <si>
    <t>Renzo Seminario</t>
  </si>
  <si>
    <t>Talia Rugel</t>
  </si>
  <si>
    <t>Darío Barco</t>
  </si>
  <si>
    <t>Julio Caicedo</t>
  </si>
  <si>
    <t>Ivan Zanga</t>
  </si>
  <si>
    <t>Orlando Velez</t>
  </si>
  <si>
    <t>José Bustillos</t>
  </si>
  <si>
    <t>Patricio Lopez</t>
  </si>
  <si>
    <t>REPORTE DE NOTIFICACIONES POR LIDER APLICATIVO</t>
  </si>
  <si>
    <t>Total Notificaciones</t>
  </si>
  <si>
    <t>Envía X Canal</t>
  </si>
  <si>
    <t>Envía X Avisos24</t>
  </si>
  <si>
    <t>Con Adjunto</t>
  </si>
  <si>
    <t>Envio Centralizado</t>
  </si>
  <si>
    <t>Pago de Tarjeta Interbancaria (SPI)</t>
  </si>
  <si>
    <t>Pago de Tarjeta Interbancaria (Pago Directo)</t>
  </si>
  <si>
    <t>Bloqueo Temporal de Tarjeta Débito para opción 3</t>
  </si>
  <si>
    <t>Bloqueo temporal de tarjeta de débito para opción 2</t>
  </si>
  <si>
    <t>Activacion / Desactivacion de deposito express</t>
  </si>
  <si>
    <t>Activacion / Desactivacion 24Compras (Boton de Pago)</t>
  </si>
  <si>
    <t>Cuenta de No Envía</t>
  </si>
  <si>
    <t>Canal</t>
  </si>
  <si>
    <t>Cuenta de Envio Centralizado</t>
  </si>
  <si>
    <t>Cuenta de Envía Canal</t>
  </si>
  <si>
    <t>Cuenta de Envía Avisos24</t>
  </si>
  <si>
    <t>Cuenta de Incluye Adjunto</t>
  </si>
  <si>
    <t>APLICACIÓN</t>
  </si>
  <si>
    <t>Centralizado</t>
  </si>
  <si>
    <t>NOTIFICACIONES QUE NO SE ENVÍA</t>
  </si>
  <si>
    <t>Metodo Invocado</t>
  </si>
  <si>
    <t>sp_alertas_online_retir</t>
  </si>
  <si>
    <t>BUS: Avisos24</t>
  </si>
  <si>
    <t>sp_eventos</t>
  </si>
  <si>
    <t>mtra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</si>
</sst>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CE6F2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49" fontId="4" fillId="11" borderId="2" xfId="0" applyNumberFormat="1" applyFont="1" applyFill="1" applyBorder="1" applyAlignment="1">
      <alignment vertical="center"/>
    </xf>
    <xf numFmtId="0" fontId="4" fillId="11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11" borderId="2" xfId="0" applyFont="1" applyFill="1" applyBorder="1"/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vertical="center"/>
    </xf>
    <xf numFmtId="0" fontId="4" fillId="0" borderId="2" xfId="0" applyFont="1" applyBorder="1"/>
    <xf numFmtId="0" fontId="4" fillId="1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4" fillId="14" borderId="2" xfId="0" applyFont="1" applyFill="1" applyBorder="1" applyAlignment="1">
      <alignment horizontal="left" vertical="center"/>
    </xf>
    <xf numFmtId="49" fontId="5" fillId="10" borderId="2" xfId="0" applyNumberFormat="1" applyFont="1" applyFill="1" applyBorder="1"/>
    <xf numFmtId="49" fontId="5" fillId="0" borderId="2" xfId="0" applyNumberFormat="1" applyFont="1" applyFill="1" applyBorder="1"/>
    <xf numFmtId="49" fontId="5" fillId="0" borderId="2" xfId="0" applyNumberFormat="1" applyFont="1" applyBorder="1"/>
    <xf numFmtId="49" fontId="5" fillId="11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0" fillId="0" borderId="2" xfId="0" applyBorder="1"/>
    <xf numFmtId="0" fontId="4" fillId="10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7" fillId="15" borderId="2" xfId="0" applyNumberFormat="1" applyFont="1" applyFill="1" applyBorder="1"/>
    <xf numFmtId="0" fontId="8" fillId="16" borderId="2" xfId="0" applyFont="1" applyFill="1" applyBorder="1"/>
    <xf numFmtId="0" fontId="1" fillId="16" borderId="2" xfId="0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2" xfId="0" applyFont="1" applyBorder="1"/>
    <xf numFmtId="49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8" fillId="16" borderId="2" xfId="0" applyFont="1" applyFill="1" applyBorder="1" applyAlignment="1">
      <alignment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left"/>
    </xf>
    <xf numFmtId="0" fontId="8" fillId="16" borderId="2" xfId="0" applyNumberFormat="1" applyFont="1" applyFill="1" applyBorder="1"/>
    <xf numFmtId="0" fontId="1" fillId="16" borderId="2" xfId="0" applyFont="1" applyFill="1" applyBorder="1" applyAlignment="1">
      <alignment horizontal="left"/>
    </xf>
    <xf numFmtId="0" fontId="1" fillId="16" borderId="2" xfId="0" applyNumberFormat="1" applyFont="1" applyFill="1" applyBorder="1"/>
    <xf numFmtId="0" fontId="1" fillId="1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color theme="0"/>
      </font>
      <fill>
        <patternFill patternType="solid">
          <fgColor indexed="64"/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ctor.pintag" refreshedDate="43492.926374189818" createdVersion="6" refreshedVersion="6" minRefreshableVersion="3" recordCount="339">
  <cacheSource type="worksheet">
    <worksheetSource ref="A3:I330" sheet="Detalle de Notificaciones"/>
  </cacheSource>
  <cacheFields count="9">
    <cacheField name="Lider Aplicativo" numFmtId="0">
      <sharedItems count="9">
        <s v="Héctor Pintag"/>
        <s v="Talia Rugel"/>
        <s v="Renzo Seminario"/>
        <s v="Darío Barco"/>
        <s v="Orlando Velez"/>
        <s v="Ivan Zanga"/>
        <s v="José Bustillos"/>
        <s v="Patricio Lopez"/>
        <s v="Julio Caicedo"/>
      </sharedItems>
    </cacheField>
    <cacheField name="Aplicación" numFmtId="0">
      <sharedItems count="30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s v="Comext - Mail Files"/>
        <s v="Contabilidad - Mail Files"/>
        <s v="CRE"/>
        <s v="Crédito - Mail Files"/>
        <s v="Cuentas"/>
        <s v="Cyberbank"/>
        <s v="Factoring - Mail Files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/>
    </cacheField>
    <cacheField name="No Envía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ctor.pintag" refreshedDate="43492.930320717591" createdVersion="6" refreshedVersion="6" minRefreshableVersion="3" recordCount="339">
  <cacheSource type="worksheet">
    <worksheetSource ref="B3:H330" sheet="Detalle de Notificaciones"/>
  </cacheSource>
  <cacheFields count="7">
    <cacheField name="Aplicación" numFmtId="0">
      <sharedItems count="31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s v="Comext - Mail Files"/>
        <s v="Contabilidad - Mail Files"/>
        <s v="CRE"/>
        <s v="Crédito - Mail Files"/>
        <s v="Cuentas"/>
        <s v="Cyberbank"/>
        <s v="Factoring - Mail Files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  <s v="CHB" u="1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 count="3">
        <m/>
        <s v="SI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x v="0"/>
    <s v="Ingreso de Usuario  - Exitoso"/>
    <m/>
    <s v="SI"/>
    <m/>
    <m/>
    <m/>
    <x v="0"/>
  </r>
  <r>
    <x v="0"/>
    <x v="0"/>
    <s v="Ingreso de Usuario - Fallido"/>
    <m/>
    <s v="SI"/>
    <m/>
    <m/>
    <m/>
    <x v="0"/>
  </r>
  <r>
    <x v="0"/>
    <x v="0"/>
    <s v="Cambio de Clave"/>
    <s v="SI"/>
    <m/>
    <m/>
    <s v="SI"/>
    <m/>
    <x v="0"/>
  </r>
  <r>
    <x v="0"/>
    <x v="0"/>
    <s v="Bloqueo Definitivo de Tarjeta Débito"/>
    <s v="SI"/>
    <m/>
    <m/>
    <s v="SI"/>
    <m/>
    <x v="0"/>
  </r>
  <r>
    <x v="0"/>
    <x v="0"/>
    <s v="Bloqueo Definitivo de Cuenta Ahorros"/>
    <s v="SI"/>
    <m/>
    <m/>
    <s v="SI"/>
    <m/>
    <x v="0"/>
  </r>
  <r>
    <x v="0"/>
    <x v="0"/>
    <s v="Bloqueo Temporal Dispositivo Seguridad"/>
    <s v="SI"/>
    <m/>
    <m/>
    <s v="SI"/>
    <m/>
    <x v="0"/>
  </r>
  <r>
    <x v="0"/>
    <x v="0"/>
    <s v="Bloqueo Temporal Exitoso de Dispositivo Seguridad"/>
    <m/>
    <s v="SI"/>
    <m/>
    <m/>
    <m/>
    <x v="0"/>
  </r>
  <r>
    <x v="0"/>
    <x v="0"/>
    <s v="Bloqueo Temporal Fallido de Dispositivo Seguridad"/>
    <m/>
    <s v="SI"/>
    <m/>
    <m/>
    <m/>
    <x v="0"/>
  </r>
  <r>
    <x v="0"/>
    <x v="0"/>
    <s v="Bloqueo Temporal de Tarjeta Débito para opción 3"/>
    <s v="SI"/>
    <m/>
    <m/>
    <s v="SI"/>
    <m/>
    <x v="0"/>
  </r>
  <r>
    <x v="0"/>
    <x v="0"/>
    <s v="Generación Clave Tarjeta Crédito"/>
    <s v="SI"/>
    <m/>
    <m/>
    <s v="SI"/>
    <m/>
    <x v="0"/>
  </r>
  <r>
    <x v="0"/>
    <x v="0"/>
    <s v="Generación Clave Tarjeta Crédito Exitoso"/>
    <m/>
    <s v="SI"/>
    <m/>
    <m/>
    <m/>
    <x v="0"/>
  </r>
  <r>
    <x v="0"/>
    <x v="0"/>
    <s v="Generación Clave Tarjeta Crédito Fallido"/>
    <m/>
    <s v="SI"/>
    <m/>
    <m/>
    <m/>
    <x v="0"/>
  </r>
  <r>
    <x v="0"/>
    <x v="0"/>
    <s v="Generación Clave Tarjeta Crédito Bloqueo Acceso Canal"/>
    <m/>
    <s v="SI"/>
    <m/>
    <m/>
    <m/>
    <x v="0"/>
  </r>
  <r>
    <x v="0"/>
    <x v="0"/>
    <s v="Desbloqueo de Dispositivo "/>
    <s v="SI"/>
    <m/>
    <m/>
    <s v="SI"/>
    <m/>
    <x v="0"/>
  </r>
  <r>
    <x v="0"/>
    <x v="0"/>
    <s v="Desbloqueo de Dispositivo Exitoso"/>
    <m/>
    <s v="SI"/>
    <m/>
    <m/>
    <m/>
    <x v="0"/>
  </r>
  <r>
    <x v="0"/>
    <x v="0"/>
    <s v="Desbloqueo de Dispositivo Fallido"/>
    <m/>
    <s v="SI"/>
    <m/>
    <m/>
    <m/>
    <x v="0"/>
  </r>
  <r>
    <x v="0"/>
    <x v="0"/>
    <s v="Desbloqueo de Dispositivo Bloqueo Acceso Canal"/>
    <m/>
    <s v="SI"/>
    <m/>
    <m/>
    <m/>
    <x v="0"/>
  </r>
  <r>
    <x v="0"/>
    <x v="0"/>
    <s v="Matriculación de Cuentas Exitoso"/>
    <m/>
    <s v="SI"/>
    <m/>
    <m/>
    <m/>
    <x v="0"/>
  </r>
  <r>
    <x v="0"/>
    <x v="0"/>
    <s v="Matriculación de Cuentas Fallido"/>
    <m/>
    <s v="SI"/>
    <m/>
    <m/>
    <m/>
    <x v="0"/>
  </r>
  <r>
    <x v="0"/>
    <x v="0"/>
    <s v="Matriculación de Cuentas Bloqueo Acceso Canal"/>
    <m/>
    <s v="SI"/>
    <m/>
    <m/>
    <m/>
    <x v="0"/>
  </r>
  <r>
    <x v="0"/>
    <x v="0"/>
    <s v="Bloqueo temporal de tarjeta de débito para opción 2"/>
    <m/>
    <s v="SI"/>
    <m/>
    <m/>
    <m/>
    <x v="0"/>
  </r>
  <r>
    <x v="1"/>
    <x v="1"/>
    <s v="DESBLOQUEO FRANQUICIADO BANCO BOLIVARIANO "/>
    <s v="SI"/>
    <m/>
    <m/>
    <s v="SI"/>
    <m/>
    <x v="0"/>
  </r>
  <r>
    <x v="1"/>
    <x v="1"/>
    <s v="Cartera en Financiamiento "/>
    <s v="SI"/>
    <m/>
    <m/>
    <s v="SI"/>
    <m/>
    <x v="0"/>
  </r>
  <r>
    <x v="1"/>
    <x v="1"/>
    <s v="DESBLOQUEO FRANQUICIADO BANCO BOLIVARIANO "/>
    <s v="SI"/>
    <m/>
    <m/>
    <s v="SI"/>
    <m/>
    <x v="0"/>
  </r>
  <r>
    <x v="1"/>
    <x v="1"/>
    <s v="Aplicacion de Fianza "/>
    <s v="SI"/>
    <m/>
    <m/>
    <s v="SI"/>
    <m/>
    <x v="0"/>
  </r>
  <r>
    <x v="1"/>
    <x v="1"/>
    <s v="Anexos Transaccionales "/>
    <s v="SI"/>
    <m/>
    <m/>
    <s v="SI"/>
    <m/>
    <x v="0"/>
  </r>
  <r>
    <x v="1"/>
    <x v="1"/>
    <s v="Archivo de Pendientes de Conciliar "/>
    <s v="SI"/>
    <m/>
    <m/>
    <s v="SI"/>
    <m/>
    <x v="0"/>
  </r>
  <r>
    <x v="1"/>
    <x v="1"/>
    <s v="Reporte Tarjetahabientes "/>
    <s v="SI"/>
    <m/>
    <m/>
    <s v="SI"/>
    <m/>
    <x v="0"/>
  </r>
  <r>
    <x v="1"/>
    <x v="1"/>
    <s v="Cartera Vencida "/>
    <s v="SI"/>
    <m/>
    <m/>
    <s v="SI"/>
    <m/>
    <x v="0"/>
  </r>
  <r>
    <x v="1"/>
    <x v="1"/>
    <s v="Reporte de Cartera Vencida por Regional "/>
    <s v="SI"/>
    <m/>
    <m/>
    <s v="SI"/>
    <m/>
    <x v="0"/>
  </r>
  <r>
    <x v="1"/>
    <x v="1"/>
    <s v="Debito por compras Banco Bolivariano "/>
    <s v="SI"/>
    <m/>
    <m/>
    <s v="SI"/>
    <m/>
    <x v="0"/>
  </r>
  <r>
    <x v="1"/>
    <x v="1"/>
    <s v="TARJETAS QUE INGRESAN A RENOVACION POR EXPIRACION "/>
    <s v="SI"/>
    <m/>
    <m/>
    <s v="SI"/>
    <m/>
    <x v="0"/>
  </r>
  <r>
    <x v="2"/>
    <x v="2"/>
    <s v="Depósitos recibidos"/>
    <m/>
    <s v="SI"/>
    <m/>
    <m/>
    <m/>
    <x v="0"/>
  </r>
  <r>
    <x v="2"/>
    <x v="2"/>
    <s v="Devolucion de Cheque"/>
    <m/>
    <s v="SI"/>
    <m/>
    <m/>
    <m/>
    <x v="0"/>
  </r>
  <r>
    <x v="2"/>
    <x v="2"/>
    <s v="Actualizacion de cupos de tarjeta de debito"/>
    <m/>
    <s v="SI"/>
    <m/>
    <m/>
    <m/>
    <x v="0"/>
  </r>
  <r>
    <x v="2"/>
    <x v="2"/>
    <s v="Reverso de Recepción de depósito"/>
    <m/>
    <s v="SI"/>
    <m/>
    <m/>
    <m/>
    <x v="0"/>
  </r>
  <r>
    <x v="2"/>
    <x v="2"/>
    <s v="ActivacionTiempoAire"/>
    <m/>
    <s v="SI"/>
    <m/>
    <m/>
    <m/>
    <x v="0"/>
  </r>
  <r>
    <x v="2"/>
    <x v="2"/>
    <s v="ReversoActivacionTiempoAire"/>
    <m/>
    <s v="SI"/>
    <m/>
    <m/>
    <m/>
    <x v="0"/>
  </r>
  <r>
    <x v="2"/>
    <x v="2"/>
    <s v="Retiros mayores a"/>
    <m/>
    <s v="SI"/>
    <m/>
    <m/>
    <m/>
    <x v="0"/>
  </r>
  <r>
    <x v="2"/>
    <x v="2"/>
    <s v="Compra con Tarjeta"/>
    <m/>
    <s v="SI"/>
    <m/>
    <m/>
    <m/>
    <x v="0"/>
  </r>
  <r>
    <x v="2"/>
    <x v="2"/>
    <s v="Acceso a los medios24"/>
    <m/>
    <s v="SI"/>
    <m/>
    <m/>
    <m/>
    <x v="0"/>
  </r>
  <r>
    <x v="2"/>
    <x v="2"/>
    <s v="Intento Fallido"/>
    <m/>
    <s v="SI"/>
    <m/>
    <m/>
    <m/>
    <x v="0"/>
  </r>
  <r>
    <x v="2"/>
    <x v="2"/>
    <s v="BLOQUEO TARJETA DE DEBIT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Compra con Tarjeta"/>
    <m/>
    <s v="SI"/>
    <m/>
    <m/>
    <m/>
    <x v="0"/>
  </r>
  <r>
    <x v="2"/>
    <x v="2"/>
    <s v="RETIRO INTENTO FALLIDO"/>
    <m/>
    <s v="SI"/>
    <m/>
    <m/>
    <m/>
    <x v="0"/>
  </r>
  <r>
    <x v="2"/>
    <x v="2"/>
    <s v="BLOQUEO MASIVO DE TARJETAS POR ID"/>
    <m/>
    <s v="SI"/>
    <m/>
    <m/>
    <m/>
    <x v="0"/>
  </r>
  <r>
    <x v="2"/>
    <x v="2"/>
    <s v="Retiro con Tarjeta de Debito Internacional"/>
    <m/>
    <s v="SI"/>
    <m/>
    <m/>
    <m/>
    <x v="0"/>
  </r>
  <r>
    <x v="2"/>
    <x v="2"/>
    <s v="Retiro de Cajero Ordenante"/>
    <m/>
    <s v="SI"/>
    <m/>
    <m/>
    <m/>
    <x v="0"/>
  </r>
  <r>
    <x v="2"/>
    <x v="2"/>
    <s v="Retiro de Cajero Beneficiari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Pago de  Tarjetas de  Credito"/>
    <m/>
    <s v="SI"/>
    <m/>
    <m/>
    <m/>
    <x v="0"/>
  </r>
  <r>
    <x v="2"/>
    <x v="2"/>
    <s v="TRANSFERENCIA OTROS BANCOS DEBITO"/>
    <m/>
    <s v="SI"/>
    <m/>
    <m/>
    <m/>
    <x v="0"/>
  </r>
  <r>
    <x v="2"/>
    <x v="2"/>
    <s v="Pago Servicios Basicos"/>
    <m/>
    <s v="SI"/>
    <m/>
    <m/>
    <m/>
    <x v="0"/>
  </r>
  <r>
    <x v="2"/>
    <x v="2"/>
    <s v="Retiro QuickPay Propio"/>
    <m/>
    <s v="SI"/>
    <m/>
    <m/>
    <m/>
    <x v="0"/>
  </r>
  <r>
    <x v="2"/>
    <x v="3"/>
    <s v="CAMBIO DE CONTRASEÑA"/>
    <m/>
    <s v="SI"/>
    <m/>
    <m/>
    <m/>
    <x v="0"/>
  </r>
  <r>
    <x v="2"/>
    <x v="3"/>
    <s v="CREADO SU CONTRASEÑA"/>
    <m/>
    <s v="SI"/>
    <m/>
    <m/>
    <m/>
    <x v="0"/>
  </r>
  <r>
    <x v="2"/>
    <x v="3"/>
    <s v="ASIGNA CLAVE/DISPOSITIVO SAT"/>
    <m/>
    <s v="SI"/>
    <m/>
    <m/>
    <m/>
    <x v="0"/>
  </r>
  <r>
    <x v="2"/>
    <x v="3"/>
    <s v="BLOQUEO MASIVO DE TARJETAS POR ID"/>
    <m/>
    <s v="SI"/>
    <m/>
    <m/>
    <m/>
    <x v="0"/>
  </r>
  <r>
    <x v="3"/>
    <x v="4"/>
    <s v="Pago servicios basicos(AGUA ,LUZ , TELEFONO)"/>
    <m/>
    <s v="SI"/>
    <m/>
    <m/>
    <m/>
    <x v="0"/>
  </r>
  <r>
    <x v="3"/>
    <x v="4"/>
    <s v="Pago de Tarjeta propia"/>
    <m/>
    <s v="SI"/>
    <m/>
    <m/>
    <m/>
    <x v="0"/>
  </r>
  <r>
    <x v="3"/>
    <x v="4"/>
    <s v="Recargas Claro"/>
    <m/>
    <s v="SI"/>
    <m/>
    <m/>
    <m/>
    <x v="0"/>
  </r>
  <r>
    <x v="0"/>
    <x v="5"/>
    <s v="Ingreso de Usuario  - Exitoso"/>
    <m/>
    <s v="SI"/>
    <m/>
    <m/>
    <m/>
    <x v="0"/>
  </r>
  <r>
    <x v="0"/>
    <x v="5"/>
    <s v="Ingreso de Usuario - Fallido"/>
    <m/>
    <s v="SI"/>
    <m/>
    <m/>
    <m/>
    <x v="0"/>
  </r>
  <r>
    <x v="0"/>
    <x v="5"/>
    <s v="Registro de Equipo"/>
    <m/>
    <s v="SI"/>
    <m/>
    <m/>
    <m/>
    <x v="0"/>
  </r>
  <r>
    <x v="0"/>
    <x v="5"/>
    <s v="Acceso Internacional"/>
    <m/>
    <s v="SI"/>
    <m/>
    <m/>
    <m/>
    <x v="0"/>
  </r>
  <r>
    <x v="0"/>
    <x v="5"/>
    <s v="Clave Temporal Incorrecta (OTP Invalido)"/>
    <m/>
    <m/>
    <s v="SI"/>
    <m/>
    <m/>
    <x v="0"/>
  </r>
  <r>
    <x v="0"/>
    <x v="5"/>
    <s v="Matriculacion de Cuentas"/>
    <m/>
    <s v="SI"/>
    <m/>
    <m/>
    <m/>
    <x v="0"/>
  </r>
  <r>
    <x v="0"/>
    <x v="5"/>
    <s v="Matriculacion de Tarjetas Locales"/>
    <m/>
    <s v="SI"/>
    <m/>
    <m/>
    <m/>
    <x v="0"/>
  </r>
  <r>
    <x v="0"/>
    <x v="5"/>
    <s v="Eliminacion de Matriculacion Cuentas"/>
    <m/>
    <s v="SI"/>
    <m/>
    <m/>
    <m/>
    <x v="0"/>
  </r>
  <r>
    <x v="0"/>
    <x v="5"/>
    <s v="Eliminacion de Matriculacion Tarjetas"/>
    <m/>
    <s v="SI"/>
    <m/>
    <m/>
    <m/>
    <x v="0"/>
  </r>
  <r>
    <x v="0"/>
    <x v="5"/>
    <s v="Transferencias entre Cuentas Propias y Tercero BB"/>
    <m/>
    <m/>
    <s v="SI"/>
    <m/>
    <m/>
    <x v="0"/>
  </r>
  <r>
    <x v="0"/>
    <x v="5"/>
    <s v="Transferencias Interbancarias (SPI)"/>
    <m/>
    <m/>
    <s v="SI"/>
    <m/>
    <m/>
    <x v="0"/>
  </r>
  <r>
    <x v="0"/>
    <x v="5"/>
    <s v="Transferencias Interbancarias (Pago Directo)"/>
    <m/>
    <m/>
    <s v="SI"/>
    <m/>
    <m/>
    <x v="0"/>
  </r>
  <r>
    <x v="0"/>
    <x v="5"/>
    <s v="Pago de Tarjeta propia"/>
    <m/>
    <m/>
    <s v="SI"/>
    <m/>
    <m/>
    <x v="0"/>
  </r>
  <r>
    <x v="0"/>
    <x v="5"/>
    <s v="Pago de Tarjeta de Terceros Bankard"/>
    <m/>
    <m/>
    <m/>
    <m/>
    <m/>
    <x v="1"/>
  </r>
  <r>
    <x v="0"/>
    <x v="5"/>
    <s v="Pago de Tarjeta Interbancaria (SPI)"/>
    <m/>
    <m/>
    <m/>
    <m/>
    <m/>
    <x v="1"/>
  </r>
  <r>
    <x v="0"/>
    <x v="5"/>
    <s v="Pago de Tarjeta Interbancaria (Pago Directo)"/>
    <m/>
    <m/>
    <m/>
    <m/>
    <m/>
    <x v="1"/>
  </r>
  <r>
    <x v="0"/>
    <x v="5"/>
    <s v="Pago servicios basicos(AGUA ,LUZ , TELEFONO)"/>
    <m/>
    <m/>
    <s v="SI"/>
    <m/>
    <m/>
    <x v="0"/>
  </r>
  <r>
    <x v="4"/>
    <x v="6"/>
    <s v="DESACTIVACION NOTIFICACIONES AVISOS24"/>
    <m/>
    <s v="SI"/>
    <m/>
    <m/>
    <m/>
    <x v="0"/>
  </r>
  <r>
    <x v="4"/>
    <x v="6"/>
    <s v="ACTIVACION NOTIFICACIONES AVISOS24"/>
    <m/>
    <s v="SI"/>
    <m/>
    <m/>
    <m/>
    <x v="0"/>
  </r>
  <r>
    <x v="3"/>
    <x v="6"/>
    <s v="Conciliacion CLARO"/>
    <m/>
    <s v="SI"/>
    <m/>
    <m/>
    <m/>
    <x v="0"/>
  </r>
  <r>
    <x v="3"/>
    <x v="6"/>
    <s v="Conciliacion CNT"/>
    <m/>
    <s v="SI"/>
    <m/>
    <m/>
    <m/>
    <x v="0"/>
  </r>
  <r>
    <x v="5"/>
    <x v="7"/>
    <s v="Pago de  Tarjetas de  Credito"/>
    <m/>
    <s v="SI"/>
    <m/>
    <m/>
    <m/>
    <x v="0"/>
  </r>
  <r>
    <x v="5"/>
    <x v="7"/>
    <s v="Reverso Pago de Tarjetas de Credito"/>
    <m/>
    <s v="SI"/>
    <m/>
    <m/>
    <m/>
    <x v="0"/>
  </r>
  <r>
    <x v="6"/>
    <x v="8"/>
    <s v="Ingreso de retencion judicial"/>
    <m/>
    <s v="SI"/>
    <m/>
    <m/>
    <m/>
    <x v="0"/>
  </r>
  <r>
    <x v="6"/>
    <x v="8"/>
    <s v="Bloqueo de cuenta retencion judicial"/>
    <m/>
    <s v="SI"/>
    <m/>
    <m/>
    <m/>
    <x v="0"/>
  </r>
  <r>
    <x v="4"/>
    <x v="9"/>
    <s v="Estado de cuenta digital tarjeta credito"/>
    <m/>
    <s v="SI"/>
    <m/>
    <m/>
    <m/>
    <x v="0"/>
  </r>
  <r>
    <x v="4"/>
    <x v="9"/>
    <s v="ESTADO DE CUENTA DIGITAL"/>
    <m/>
    <s v="SI"/>
    <m/>
    <m/>
    <m/>
    <x v="0"/>
  </r>
  <r>
    <x v="4"/>
    <x v="9"/>
    <s v="Operaciones de Cartera"/>
    <m/>
    <s v="SI"/>
    <m/>
    <m/>
    <m/>
    <x v="0"/>
  </r>
  <r>
    <x v="4"/>
    <x v="9"/>
    <s v="DESCARGA DOCUMENTOS OPERATIVOS"/>
    <m/>
    <s v="SI"/>
    <m/>
    <m/>
    <m/>
    <x v="0"/>
  </r>
  <r>
    <x v="4"/>
    <x v="9"/>
    <s v="Pago de  Tarjetas de  Credito"/>
    <m/>
    <s v="SI"/>
    <m/>
    <m/>
    <m/>
    <x v="0"/>
  </r>
  <r>
    <x v="1"/>
    <x v="10"/>
    <s v="SMS Preventivo de Cartera por Vencer"/>
    <s v="SI"/>
    <s v="SI"/>
    <m/>
    <m/>
    <s v="SI"/>
    <x v="0"/>
  </r>
  <r>
    <x v="1"/>
    <x v="10"/>
    <s v="Reporte de Errores A06 - Cartera "/>
    <s v="SI"/>
    <m/>
    <m/>
    <s v="SI"/>
    <m/>
    <x v="0"/>
  </r>
  <r>
    <x v="1"/>
    <x v="10"/>
    <s v="Reporte de Errores en Cartera Previa Digitalizacion en VDM"/>
    <s v="SI"/>
    <m/>
    <m/>
    <s v="SI"/>
    <m/>
    <x v="0"/>
  </r>
  <r>
    <x v="1"/>
    <x v="10"/>
    <s v="REPORTE DE ELIMINACION DE SEGURO PLURIANUAL "/>
    <s v="SI"/>
    <m/>
    <m/>
    <s v="SI"/>
    <m/>
    <x v="0"/>
  </r>
  <r>
    <x v="1"/>
    <x v="10"/>
    <s v="Archivos A07 y A08 "/>
    <s v="SI"/>
    <m/>
    <m/>
    <s v="SI"/>
    <m/>
    <x v="0"/>
  </r>
  <r>
    <x v="1"/>
    <x v="10"/>
    <s v="OPERACIONES CASTIGADAS "/>
    <s v="SI"/>
    <m/>
    <m/>
    <s v="SI"/>
    <m/>
    <x v="0"/>
  </r>
  <r>
    <x v="1"/>
    <x v="10"/>
    <s v="Operaciones CCA No procesadas "/>
    <s v="SI"/>
    <m/>
    <m/>
    <s v="SI"/>
    <m/>
    <x v="0"/>
  </r>
  <r>
    <x v="1"/>
    <x v="10"/>
    <s v="Cuenta sobregirada - Credirol "/>
    <s v="SI"/>
    <m/>
    <m/>
    <s v="SI"/>
    <m/>
    <x v="0"/>
  </r>
  <r>
    <x v="1"/>
    <x v="10"/>
    <s v="Pagos Realizados Empresa "/>
    <s v="SI"/>
    <m/>
    <m/>
    <s v="SI"/>
    <m/>
    <x v="0"/>
  </r>
  <r>
    <x v="1"/>
    <x v="10"/>
    <s v="LIQUIDACION DE OPERACIONES EMPRESA "/>
    <s v="SI"/>
    <m/>
    <m/>
    <s v="SI"/>
    <m/>
    <x v="0"/>
  </r>
  <r>
    <x v="1"/>
    <x v="10"/>
    <s v="Reporte de Castigados "/>
    <s v="SI"/>
    <m/>
    <m/>
    <s v="SI"/>
    <m/>
    <x v="0"/>
  </r>
  <r>
    <x v="1"/>
    <x v="10"/>
    <s v="Operaciones con rubros de Cesantia "/>
    <s v="SI"/>
    <m/>
    <m/>
    <s v="SI"/>
    <m/>
    <x v="0"/>
  </r>
  <r>
    <x v="1"/>
    <x v="10"/>
    <s v="TASAS PERSONALIZADAS EXCEDIDAS DE LAS MÁXIMAS "/>
    <s v="SI"/>
    <m/>
    <m/>
    <s v="SI"/>
    <m/>
    <x v="0"/>
  </r>
  <r>
    <x v="1"/>
    <x v="10"/>
    <s v="REPORTE GCOA "/>
    <s v="SI"/>
    <m/>
    <m/>
    <s v="SI"/>
    <m/>
    <x v="0"/>
  </r>
  <r>
    <x v="1"/>
    <x v="10"/>
    <s v="Reporte de Titularización CTH - Reporte de Cartera Vencida "/>
    <s v="SI"/>
    <m/>
    <m/>
    <s v="SI"/>
    <m/>
    <x v="0"/>
  </r>
  <r>
    <x v="1"/>
    <x v="10"/>
    <s v="Garantías que respaldan a más de una operación "/>
    <s v="SI"/>
    <m/>
    <m/>
    <s v="SI"/>
    <m/>
    <x v="0"/>
  </r>
  <r>
    <x v="1"/>
    <x v="10"/>
    <s v="Reporte de Titularización CTH - Reporte Acrual de Cartera "/>
    <s v="SI"/>
    <m/>
    <m/>
    <s v="SI"/>
    <m/>
    <x v="0"/>
  </r>
  <r>
    <x v="1"/>
    <x v="10"/>
    <s v="Titularizaciones/Recompras No procesadas "/>
    <s v="SI"/>
    <m/>
    <m/>
    <s v="SI"/>
    <m/>
    <x v="0"/>
  </r>
  <r>
    <x v="1"/>
    <x v="10"/>
    <s v="VALIDADOR ROTEF "/>
    <s v="SI"/>
    <m/>
    <m/>
    <s v="SI"/>
    <m/>
    <x v="0"/>
  </r>
  <r>
    <x v="1"/>
    <x v="10"/>
    <s v="VALIDADOR DE IDENTIFICACION CLIENTE ROTEF "/>
    <s v="SI"/>
    <m/>
    <m/>
    <s v="SI"/>
    <m/>
    <x v="0"/>
  </r>
  <r>
    <x v="1"/>
    <x v="10"/>
    <s v="Reporte Resumen Pagos Fallidos - Compra Cartera "/>
    <s v="SI"/>
    <m/>
    <m/>
    <s v="SI"/>
    <m/>
    <x v="0"/>
  </r>
  <r>
    <x v="1"/>
    <x v="10"/>
    <s v="Reporte Resumen Pagos Exitosos - Compra Cartera "/>
    <s v="SI"/>
    <m/>
    <m/>
    <s v="SI"/>
    <m/>
    <x v="0"/>
  </r>
  <r>
    <x v="1"/>
    <x v="10"/>
    <s v="Reporte Resumen Errores Tecnicos - Compra Cartera "/>
    <s v="SI"/>
    <m/>
    <m/>
    <s v="SI"/>
    <m/>
    <x v="0"/>
  </r>
  <r>
    <x v="1"/>
    <x v="10"/>
    <s v="Actualizacion del rubro GCOA por recalculo "/>
    <s v="SI"/>
    <m/>
    <m/>
    <s v="SI"/>
    <m/>
    <x v="0"/>
  </r>
  <r>
    <x v="0"/>
    <x v="11"/>
    <s v="Notificaciones generales de CHATBOT"/>
    <m/>
    <s v="SI"/>
    <m/>
    <m/>
    <m/>
    <x v="0"/>
  </r>
  <r>
    <x v="0"/>
    <x v="11"/>
    <s v="Ingreso exitoso OTP"/>
    <m/>
    <s v="SI"/>
    <m/>
    <m/>
    <m/>
    <x v="0"/>
  </r>
  <r>
    <x v="0"/>
    <x v="11"/>
    <s v="Notificación Acepta terminos y Condiciones"/>
    <m/>
    <s v="SI"/>
    <m/>
    <m/>
    <m/>
    <x v="0"/>
  </r>
  <r>
    <x v="0"/>
    <x v="11"/>
    <s v="INGRESO FALLIDO OTP"/>
    <m/>
    <s v="SI"/>
    <m/>
    <m/>
    <m/>
    <x v="0"/>
  </r>
  <r>
    <x v="0"/>
    <x v="11"/>
    <s v="Notificación Desvinculación Exitosa"/>
    <m/>
    <s v="SI"/>
    <m/>
    <m/>
    <m/>
    <x v="0"/>
  </r>
  <r>
    <x v="0"/>
    <x v="11"/>
    <s v="Bloqueo de clave de Coordenadas o Token"/>
    <m/>
    <s v="SI"/>
    <m/>
    <m/>
    <m/>
    <x v="0"/>
  </r>
  <r>
    <x v="3"/>
    <x v="12"/>
    <s v="Pago de IESS"/>
    <m/>
    <s v="SI"/>
    <m/>
    <m/>
    <m/>
    <x v="0"/>
  </r>
  <r>
    <x v="3"/>
    <x v="12"/>
    <s v="Pago de ATM - CTE"/>
    <m/>
    <s v="SI"/>
    <m/>
    <m/>
    <m/>
    <x v="0"/>
  </r>
  <r>
    <x v="3"/>
    <x v="12"/>
    <s v="Pago de TVCABLE"/>
    <m/>
    <s v="SI"/>
    <m/>
    <m/>
    <m/>
    <x v="0"/>
  </r>
  <r>
    <x v="3"/>
    <x v="12"/>
    <s v="Pago de Belcorp"/>
    <m/>
    <s v="SI"/>
    <m/>
    <m/>
    <m/>
    <x v="0"/>
  </r>
  <r>
    <x v="3"/>
    <x v="12"/>
    <s v="Pago de DEPRATI"/>
    <m/>
    <s v="SI"/>
    <m/>
    <m/>
    <m/>
    <x v="0"/>
  </r>
  <r>
    <x v="3"/>
    <x v="12"/>
    <s v="Pago de Claro Postpago"/>
    <m/>
    <s v="SI"/>
    <m/>
    <m/>
    <m/>
    <x v="0"/>
  </r>
  <r>
    <x v="3"/>
    <x v="12"/>
    <s v="Pago de  Tarjetas de  Credito"/>
    <m/>
    <s v="SI"/>
    <m/>
    <m/>
    <m/>
    <x v="0"/>
  </r>
  <r>
    <x v="3"/>
    <x v="12"/>
    <s v="Pago Servicios Basicos"/>
    <m/>
    <s v="SI"/>
    <m/>
    <m/>
    <m/>
    <x v="0"/>
  </r>
  <r>
    <x v="7"/>
    <x v="13"/>
    <s v="Proceso BATCH- Envío de SMS de cobranzas a Tarjeta Habientes."/>
    <m/>
    <s v="SI"/>
    <m/>
    <m/>
    <m/>
    <x v="0"/>
  </r>
  <r>
    <x v="7"/>
    <x v="13"/>
    <s v="REPORTE DE ERRORES EN EL PROCESO DE PAGO A PROVEEDORES "/>
    <s v="SI"/>
    <m/>
    <m/>
    <s v="SI"/>
    <m/>
    <x v="0"/>
  </r>
  <r>
    <x v="1"/>
    <x v="14"/>
    <s v="Aviso de Cierre de las siguientes operaciones "/>
    <s v="SI"/>
    <m/>
    <m/>
    <s v="SI"/>
    <m/>
    <x v="0"/>
  </r>
  <r>
    <x v="1"/>
    <x v="14"/>
    <s v="Alerta de Códigos SIB Pendientes "/>
    <s v="SI"/>
    <m/>
    <m/>
    <s v="SI"/>
    <m/>
    <x v="0"/>
  </r>
  <r>
    <x v="1"/>
    <x v="14"/>
    <s v="Notificación de proceso de cierre definitivo."/>
    <s v="SI"/>
    <m/>
    <m/>
    <s v="SI"/>
    <m/>
    <x v="0"/>
  </r>
  <r>
    <x v="1"/>
    <x v="14"/>
    <s v="Reporte de Errores en Comext Previa Digitalizacion en VDM "/>
    <s v="SI"/>
    <m/>
    <m/>
    <s v="SI"/>
    <m/>
    <x v="0"/>
  </r>
  <r>
    <x v="1"/>
    <x v="14"/>
    <s v="Envía al correo electrónico al cliente y al operativo de Comext"/>
    <s v="SI"/>
    <m/>
    <m/>
    <s v="SI"/>
    <m/>
    <x v="0"/>
  </r>
  <r>
    <x v="1"/>
    <x v="14"/>
    <s v="INFORMACION BENEFICARIO y ORDENANTE"/>
    <s v="SI"/>
    <m/>
    <m/>
    <s v="SI"/>
    <m/>
    <x v="0"/>
  </r>
  <r>
    <x v="1"/>
    <x v="15"/>
    <s v="COMPOBANTES PENDIENTES DE REVISION "/>
    <s v="SI"/>
    <m/>
    <m/>
    <s v="SI"/>
    <m/>
    <x v="0"/>
  </r>
  <r>
    <x v="1"/>
    <x v="15"/>
    <s v="COMPOBANTES PENDIENTES DE APROBACION "/>
    <s v="SI"/>
    <m/>
    <m/>
    <s v="SI"/>
    <m/>
    <x v="0"/>
  </r>
  <r>
    <x v="1"/>
    <x v="15"/>
    <s v="Cotizaciones no ingresadas a la fecha "/>
    <s v="SI"/>
    <m/>
    <m/>
    <s v="SI"/>
    <m/>
    <x v="0"/>
  </r>
  <r>
    <x v="1"/>
    <x v="15"/>
    <s v="REPORTE DE COMPROBANTES CONTABLES POR OFICINA Y DPTO. "/>
    <s v="SI"/>
    <m/>
    <m/>
    <s v="SI"/>
    <m/>
    <x v="0"/>
  </r>
  <r>
    <x v="1"/>
    <x v="15"/>
    <s v="REPORTE DE COMPROBANTES CONTABLES QUE SUPERAN CUPO MAXIMO AUTORIZADO "/>
    <s v="SI"/>
    <m/>
    <m/>
    <s v="SI"/>
    <m/>
    <x v="0"/>
  </r>
  <r>
    <x v="1"/>
    <x v="15"/>
    <s v="Reporte de Cuentas Contables por Oficina "/>
    <s v="SI"/>
    <m/>
    <m/>
    <s v="SI"/>
    <m/>
    <x v="0"/>
  </r>
  <r>
    <x v="1"/>
    <x v="15"/>
    <s v="Reporte Semanal de Tasas BCE "/>
    <s v="SI"/>
    <m/>
    <m/>
    <s v="SI"/>
    <m/>
    <x v="0"/>
  </r>
  <r>
    <x v="1"/>
    <x v="15"/>
    <s v="Notificación de Procesamiento Semanal para Archivo de Tasas BCE "/>
    <s v="SI"/>
    <m/>
    <m/>
    <s v="SI"/>
    <m/>
    <x v="0"/>
  </r>
  <r>
    <x v="4"/>
    <x v="16"/>
    <s v="Compra con tarjeta Bankard y Visa Electron"/>
    <m/>
    <s v="SI"/>
    <m/>
    <m/>
    <m/>
    <x v="0"/>
  </r>
  <r>
    <x v="4"/>
    <x v="16"/>
    <s v="Compra con Tarjeta de Crédito Internacional"/>
    <m/>
    <s v="SI"/>
    <m/>
    <m/>
    <m/>
    <x v="0"/>
  </r>
  <r>
    <x v="4"/>
    <x v="16"/>
    <s v="Compra con Tarjeta"/>
    <m/>
    <s v="SI"/>
    <m/>
    <m/>
    <m/>
    <x v="0"/>
  </r>
  <r>
    <x v="1"/>
    <x v="17"/>
    <s v="Reporte de Clientes Ina por Calificacion "/>
    <s v="SI"/>
    <m/>
    <m/>
    <s v="SI"/>
    <m/>
    <x v="0"/>
  </r>
  <r>
    <x v="1"/>
    <x v="17"/>
    <s v="Archivos de operaciones concedidas generados al corte "/>
    <s v="SI"/>
    <m/>
    <m/>
    <s v="SI"/>
    <m/>
    <x v="0"/>
  </r>
  <r>
    <x v="1"/>
    <x v="17"/>
    <s v="VALIDACION DE INFORMACION TARJETAS DE CREDITO "/>
    <s v="SI"/>
    <m/>
    <m/>
    <s v="SI"/>
    <m/>
    <x v="0"/>
  </r>
  <r>
    <x v="1"/>
    <x v="17"/>
    <s v="LINEAS DE CREDITO PROXIMAS A VENCER "/>
    <s v="SI"/>
    <m/>
    <m/>
    <s v="SI"/>
    <m/>
    <x v="0"/>
  </r>
  <r>
    <x v="1"/>
    <x v="17"/>
    <s v="REPORTE DE CODEUDORES Y GARANTES EN NUEVAS OPERACIONES "/>
    <s v="SI"/>
    <m/>
    <m/>
    <s v="SI"/>
    <m/>
    <x v="0"/>
  </r>
  <r>
    <x v="1"/>
    <x v="17"/>
    <s v="Monitoreo de Tramites con Seguros "/>
    <s v="SI"/>
    <m/>
    <m/>
    <s v="SI"/>
    <m/>
    <x v="0"/>
  </r>
  <r>
    <x v="1"/>
    <x v="17"/>
    <s v="Inconsistencias Carga Visa BBP "/>
    <s v="SI"/>
    <m/>
    <m/>
    <s v="SI"/>
    <m/>
    <x v="0"/>
  </r>
  <r>
    <x v="1"/>
    <x v="17"/>
    <s v="Inconsistencias Riesgo "/>
    <s v="SI"/>
    <m/>
    <m/>
    <s v="SI"/>
    <m/>
    <x v="0"/>
  </r>
  <r>
    <x v="1"/>
    <x v="17"/>
    <s v="Reporte de operaciones amparadas por Garantias CERDEP "/>
    <s v="SI"/>
    <m/>
    <m/>
    <s v="SI"/>
    <m/>
    <x v="0"/>
  </r>
  <r>
    <x v="1"/>
    <x v="17"/>
    <s v="VALIDACION DE INFORMACION GARANTIAS BLOQUEADAS "/>
    <s v="SI"/>
    <m/>
    <m/>
    <s v="SI"/>
    <m/>
    <x v="0"/>
  </r>
  <r>
    <x v="5"/>
    <x v="18"/>
    <s v="de alertas de saldos diarios "/>
    <m/>
    <s v="SI"/>
    <m/>
    <m/>
    <m/>
    <x v="0"/>
  </r>
  <r>
    <x v="5"/>
    <x v="18"/>
    <s v="pago de servicios CNB"/>
    <m/>
    <s v="SI"/>
    <m/>
    <m/>
    <m/>
    <x v="0"/>
  </r>
  <r>
    <x v="5"/>
    <x v="18"/>
    <s v="deposito cnb"/>
    <m/>
    <s v="SI"/>
    <m/>
    <m/>
    <m/>
    <x v="0"/>
  </r>
  <r>
    <x v="5"/>
    <x v="18"/>
    <s v="CompraTarjetaPrepago"/>
    <m/>
    <s v="SI"/>
    <m/>
    <m/>
    <m/>
    <x v="0"/>
  </r>
  <r>
    <x v="5"/>
    <x v="18"/>
    <s v="Apertura Cuenta"/>
    <m/>
    <s v="SI"/>
    <m/>
    <m/>
    <m/>
    <x v="0"/>
  </r>
  <r>
    <x v="5"/>
    <x v="18"/>
    <s v="Reverso Pago de cheques"/>
    <m/>
    <s v="SI"/>
    <m/>
    <m/>
    <m/>
    <x v="0"/>
  </r>
  <r>
    <x v="5"/>
    <x v="18"/>
    <s v="Avance en Efectivo"/>
    <m/>
    <s v="SI"/>
    <m/>
    <m/>
    <m/>
    <x v="0"/>
  </r>
  <r>
    <x v="5"/>
    <x v="18"/>
    <s v="Credito por Recepcion de Giros"/>
    <m/>
    <s v="SI"/>
    <m/>
    <m/>
    <m/>
    <x v="0"/>
  </r>
  <r>
    <x v="5"/>
    <x v="18"/>
    <s v="Depósitos recibidos"/>
    <m/>
    <s v="SI"/>
    <m/>
    <m/>
    <m/>
    <x v="0"/>
  </r>
  <r>
    <x v="5"/>
    <x v="18"/>
    <s v="avisos de vencimientos TC"/>
    <m/>
    <s v="SI"/>
    <m/>
    <m/>
    <m/>
    <x v="0"/>
  </r>
  <r>
    <x v="5"/>
    <x v="18"/>
    <s v="Pago de Cheques girados"/>
    <m/>
    <s v="SI"/>
    <m/>
    <m/>
    <m/>
    <x v="0"/>
  </r>
  <r>
    <x v="5"/>
    <x v="18"/>
    <s v="Reverso de Recepción de depósito"/>
    <m/>
    <s v="SI"/>
    <m/>
    <m/>
    <m/>
    <x v="0"/>
  </r>
  <r>
    <x v="5"/>
    <x v="18"/>
    <s v="Saldos diarios"/>
    <m/>
    <s v="SI"/>
    <m/>
    <m/>
    <m/>
    <x v="0"/>
  </r>
  <r>
    <x v="5"/>
    <x v="18"/>
    <s v="Avisos de pagos vencidos TC"/>
    <m/>
    <s v="SI"/>
    <m/>
    <m/>
    <m/>
    <x v="0"/>
  </r>
  <r>
    <x v="5"/>
    <x v="18"/>
    <s v="Cambio de dirección de envío de E/C"/>
    <m/>
    <s v="SI"/>
    <m/>
    <m/>
    <m/>
    <x v="0"/>
  </r>
  <r>
    <x v="5"/>
    <x v="18"/>
    <s v="Cheque devuelto"/>
    <m/>
    <s v="SI"/>
    <m/>
    <m/>
    <m/>
    <x v="0"/>
  </r>
  <r>
    <x v="5"/>
    <x v="18"/>
    <s v="CompraTarjetaPrepago"/>
    <m/>
    <s v="SI"/>
    <m/>
    <m/>
    <m/>
    <x v="0"/>
  </r>
  <r>
    <x v="5"/>
    <x v="18"/>
    <s v="Alerta de Recepción de Giro"/>
    <m/>
    <s v="SI"/>
    <m/>
    <m/>
    <m/>
    <x v="0"/>
  </r>
  <r>
    <x v="5"/>
    <x v="18"/>
    <s v="Cheque protestado"/>
    <m/>
    <s v="SI"/>
    <m/>
    <m/>
    <m/>
    <x v="0"/>
  </r>
  <r>
    <x v="5"/>
    <x v="18"/>
    <s v="Pago de  Tarjetas de  Credito"/>
    <m/>
    <s v="SI"/>
    <m/>
    <m/>
    <m/>
    <x v="0"/>
  </r>
  <r>
    <x v="5"/>
    <x v="18"/>
    <s v="TRANSFERENCIA OTROS BANCOS DEBITO  "/>
    <m/>
    <s v="SI"/>
    <m/>
    <m/>
    <m/>
    <x v="0"/>
  </r>
  <r>
    <x v="5"/>
    <x v="18"/>
    <s v="Vencimiento de tarjeta de crédito"/>
    <m/>
    <s v="SI"/>
    <m/>
    <m/>
    <m/>
    <x v="0"/>
  </r>
  <r>
    <x v="5"/>
    <x v="18"/>
    <s v="Estado de cuenta digital tarjeta credito"/>
    <m/>
    <s v="SI"/>
    <m/>
    <m/>
    <m/>
    <x v="0"/>
  </r>
  <r>
    <x v="5"/>
    <x v="18"/>
    <s v="ESTADO DE CUENTA DIGITAL"/>
    <m/>
    <s v="SI"/>
    <m/>
    <m/>
    <m/>
    <x v="0"/>
  </r>
  <r>
    <x v="5"/>
    <x v="18"/>
    <s v="DESCARGA DOCUMENTOS OPERATIVOS"/>
    <m/>
    <s v="SI"/>
    <m/>
    <m/>
    <m/>
    <x v="0"/>
  </r>
  <r>
    <x v="5"/>
    <x v="18"/>
    <s v="Devolucion de Cheque"/>
    <m/>
    <s v="SI"/>
    <m/>
    <m/>
    <m/>
    <x v="0"/>
  </r>
  <r>
    <x v="5"/>
    <x v="18"/>
    <s v="TRANSFERENCIA INTERNACIONALES CREDITO  "/>
    <m/>
    <s v="SI"/>
    <m/>
    <m/>
    <m/>
    <x v="0"/>
  </r>
  <r>
    <x v="5"/>
    <x v="18"/>
    <s v="TRANSFERENCIASPIRECIBIDAEXITOSA"/>
    <m/>
    <s v="SI"/>
    <m/>
    <m/>
    <m/>
    <x v="0"/>
  </r>
  <r>
    <x v="5"/>
    <x v="18"/>
    <s v="Retiros mayores a"/>
    <m/>
    <s v="SI"/>
    <m/>
    <m/>
    <m/>
    <x v="0"/>
  </r>
  <r>
    <x v="5"/>
    <x v="18"/>
    <s v="Ingreso de clave de supervisor"/>
    <m/>
    <s v="SI"/>
    <m/>
    <m/>
    <m/>
    <x v="0"/>
  </r>
  <r>
    <x v="5"/>
    <x v="18"/>
    <s v="Pago Servicios Basicos"/>
    <m/>
    <s v="SI"/>
    <m/>
    <m/>
    <m/>
    <x v="0"/>
  </r>
  <r>
    <x v="5"/>
    <x v="18"/>
    <s v="Reverso retiros"/>
    <m/>
    <s v="SI"/>
    <m/>
    <m/>
    <m/>
    <x v="0"/>
  </r>
  <r>
    <x v="5"/>
    <x v="18"/>
    <s v="PagoInstitucionesEducativas"/>
    <m/>
    <s v="SI"/>
    <m/>
    <m/>
    <m/>
    <x v="0"/>
  </r>
  <r>
    <x v="4"/>
    <x v="19"/>
    <s v="Ingreso de Usuario  - Exitoso"/>
    <s v="SI"/>
    <m/>
    <m/>
    <m/>
    <m/>
    <x v="0"/>
  </r>
  <r>
    <x v="4"/>
    <x v="19"/>
    <s v="Ingreso de Usuario - Fallido"/>
    <s v="SI"/>
    <m/>
    <m/>
    <m/>
    <m/>
    <x v="0"/>
  </r>
  <r>
    <x v="4"/>
    <x v="19"/>
    <s v="Acceso Internacional"/>
    <s v="SI"/>
    <m/>
    <m/>
    <m/>
    <m/>
    <x v="0"/>
  </r>
  <r>
    <x v="4"/>
    <x v="19"/>
    <s v="Pregunta Secreta"/>
    <s v="SI"/>
    <m/>
    <m/>
    <m/>
    <m/>
    <x v="0"/>
  </r>
  <r>
    <x v="4"/>
    <x v="19"/>
    <s v="Segundo factor Invalido"/>
    <s v="SI"/>
    <m/>
    <m/>
    <m/>
    <m/>
    <x v="0"/>
  </r>
  <r>
    <x v="4"/>
    <x v="19"/>
    <s v="Cambio de Clave"/>
    <s v="SI"/>
    <m/>
    <m/>
    <m/>
    <m/>
    <x v="0"/>
  </r>
  <r>
    <x v="4"/>
    <x v="19"/>
    <s v="Clave Temporal Incorrecta (OTP Invalido)"/>
    <s v="SI"/>
    <s v="SI"/>
    <m/>
    <m/>
    <s v="SI"/>
    <x v="0"/>
  </r>
  <r>
    <x v="4"/>
    <x v="19"/>
    <s v="Autoadhesión y Olvido de Usuario"/>
    <s v="SI"/>
    <m/>
    <m/>
    <s v="SI"/>
    <m/>
    <x v="0"/>
  </r>
  <r>
    <x v="4"/>
    <x v="19"/>
    <s v="Autodesbloqueo"/>
    <s v="SI"/>
    <m/>
    <m/>
    <s v="SI"/>
    <m/>
    <x v="0"/>
  </r>
  <r>
    <x v="4"/>
    <x v="19"/>
    <s v="Bloqueo de clave"/>
    <s v="SI"/>
    <m/>
    <m/>
    <s v="SI"/>
    <m/>
    <x v="0"/>
  </r>
  <r>
    <x v="4"/>
    <x v="19"/>
    <s v="Creacion de usuario AD"/>
    <s v="SI"/>
    <m/>
    <m/>
    <m/>
    <m/>
    <x v="0"/>
  </r>
  <r>
    <x v="4"/>
    <x v="19"/>
    <s v="Bloqueo de clave de Coordenadas o Token"/>
    <s v="SI"/>
    <s v="SI"/>
    <m/>
    <m/>
    <s v="SI"/>
    <x v="0"/>
  </r>
  <r>
    <x v="4"/>
    <x v="19"/>
    <s v="Matriculacion de Cuentas"/>
    <s v="SI"/>
    <m/>
    <m/>
    <s v="SI"/>
    <m/>
    <x v="0"/>
  </r>
  <r>
    <x v="4"/>
    <x v="19"/>
    <s v="Matriculacion de Tarjetas Locales"/>
    <s v="SI"/>
    <m/>
    <m/>
    <s v="SI"/>
    <m/>
    <x v="0"/>
  </r>
  <r>
    <x v="4"/>
    <x v="19"/>
    <s v="Matriculacion de Servicios"/>
    <s v="SI"/>
    <m/>
    <m/>
    <s v="SI"/>
    <m/>
    <x v="0"/>
  </r>
  <r>
    <x v="4"/>
    <x v="19"/>
    <s v="Matriculacion de Tarjetas Internacionales"/>
    <s v="SI"/>
    <m/>
    <m/>
    <s v="SI"/>
    <m/>
    <x v="0"/>
  </r>
  <r>
    <x v="4"/>
    <x v="19"/>
    <s v="Matriculacion para trasferencias especiales"/>
    <s v="SI"/>
    <m/>
    <m/>
    <s v="SI"/>
    <m/>
    <x v="0"/>
  </r>
  <r>
    <x v="4"/>
    <x v="19"/>
    <s v="Agenda de cuentas en el exterior"/>
    <s v="SI"/>
    <m/>
    <m/>
    <s v="SI"/>
    <m/>
    <x v="0"/>
  </r>
  <r>
    <x v="4"/>
    <x v="19"/>
    <s v="Eliminacion de Matriculacion Cuentas"/>
    <s v="SI"/>
    <m/>
    <m/>
    <s v="SI"/>
    <m/>
    <x v="0"/>
  </r>
  <r>
    <x v="4"/>
    <x v="19"/>
    <s v="Eliminacion de Matriculacion Tarjetas"/>
    <s v="SI"/>
    <m/>
    <m/>
    <s v="SI"/>
    <m/>
    <x v="0"/>
  </r>
  <r>
    <x v="4"/>
    <x v="19"/>
    <s v="Eliminacion de Matriculacion Servicio"/>
    <s v="SI"/>
    <m/>
    <m/>
    <s v="SI"/>
    <m/>
    <x v="0"/>
  </r>
  <r>
    <x v="4"/>
    <x v="19"/>
    <s v="Transferencias entre Cuentas Propias y Tercero BB"/>
    <m/>
    <m/>
    <s v="SI"/>
    <m/>
    <m/>
    <x v="0"/>
  </r>
  <r>
    <x v="4"/>
    <x v="19"/>
    <s v="Transferencias Interbancarias (SPI)"/>
    <m/>
    <m/>
    <m/>
    <m/>
    <m/>
    <x v="1"/>
  </r>
  <r>
    <x v="4"/>
    <x v="19"/>
    <s v="Transferencias Interbancarias (Pago Directo)"/>
    <m/>
    <m/>
    <s v="SI"/>
    <m/>
    <m/>
    <x v="0"/>
  </r>
  <r>
    <x v="4"/>
    <x v="19"/>
    <s v="Transferencias Internacional"/>
    <m/>
    <m/>
    <s v="SI"/>
    <m/>
    <m/>
    <x v="0"/>
  </r>
  <r>
    <x v="4"/>
    <x v="19"/>
    <s v="Pago de Tarjeta propia"/>
    <m/>
    <s v="SI"/>
    <s v="SI"/>
    <m/>
    <m/>
    <x v="0"/>
  </r>
  <r>
    <x v="4"/>
    <x v="19"/>
    <s v="Pago de Tarjeta de Terceros Bankard"/>
    <m/>
    <s v="SI"/>
    <s v="SI"/>
    <m/>
    <m/>
    <x v="0"/>
  </r>
  <r>
    <x v="4"/>
    <x v="19"/>
    <s v="Pago de Tarjeta de Terceros (SPI)"/>
    <m/>
    <m/>
    <m/>
    <m/>
    <m/>
    <x v="1"/>
  </r>
  <r>
    <x v="4"/>
    <x v="19"/>
    <s v="Pago de Tarjeta de Terceros (Pago Directo)"/>
    <m/>
    <m/>
    <s v="SI"/>
    <m/>
    <m/>
    <x v="0"/>
  </r>
  <r>
    <x v="4"/>
    <x v="19"/>
    <s v="Pago de Tarjeta Internacional"/>
    <m/>
    <m/>
    <m/>
    <m/>
    <m/>
    <x v="1"/>
  </r>
  <r>
    <x v="4"/>
    <x v="19"/>
    <s v="Pago de Tarjetas Corporativas"/>
    <m/>
    <m/>
    <m/>
    <m/>
    <m/>
    <x v="1"/>
  </r>
  <r>
    <x v="4"/>
    <x v="19"/>
    <s v="Pago de Servicios Especiales"/>
    <s v="SI"/>
    <m/>
    <m/>
    <s v="SI"/>
    <m/>
    <x v="0"/>
  </r>
  <r>
    <x v="4"/>
    <x v="19"/>
    <s v="Pago servicios basicos(AGUA ,LUZ , TELEFONO)"/>
    <s v="SI"/>
    <s v="SI"/>
    <m/>
    <s v="SI"/>
    <n v="1"/>
    <x v="0"/>
  </r>
  <r>
    <x v="4"/>
    <x v="19"/>
    <s v="Pago de Servicio -Municipio - Predio"/>
    <s v="SI"/>
    <m/>
    <m/>
    <s v="SI"/>
    <m/>
    <x v="0"/>
  </r>
  <r>
    <x v="4"/>
    <x v="19"/>
    <s v="Pagos IESS"/>
    <s v="SI"/>
    <m/>
    <m/>
    <s v="SI"/>
    <m/>
    <x v="0"/>
  </r>
  <r>
    <x v="4"/>
    <x v="19"/>
    <s v="Pagos de impuestos aduaneros"/>
    <s v="SI"/>
    <m/>
    <m/>
    <s v="SI"/>
    <m/>
    <x v="0"/>
  </r>
  <r>
    <x v="4"/>
    <x v="19"/>
    <s v="Donaciones"/>
    <s v="SI"/>
    <s v="SI"/>
    <m/>
    <s v="SI"/>
    <n v="1"/>
    <x v="0"/>
  </r>
  <r>
    <x v="4"/>
    <x v="19"/>
    <s v="Central de Riesgos - Consulta"/>
    <s v="SI"/>
    <m/>
    <m/>
    <s v="SI"/>
    <m/>
    <x v="0"/>
  </r>
  <r>
    <x v="4"/>
    <x v="19"/>
    <s v="Cambio de Clave de Tarjeta de Débito"/>
    <s v="SI"/>
    <m/>
    <m/>
    <m/>
    <m/>
    <x v="0"/>
  </r>
  <r>
    <x v="4"/>
    <x v="19"/>
    <s v="Gestion de limites Tarjetas de Debito"/>
    <s v="SI"/>
    <m/>
    <m/>
    <s v="SI"/>
    <m/>
    <x v="0"/>
  </r>
  <r>
    <x v="4"/>
    <x v="19"/>
    <s v="Gestion Uso Internacional de Tarjetas"/>
    <s v="SI"/>
    <m/>
    <m/>
    <s v="SI"/>
    <m/>
    <x v="0"/>
  </r>
  <r>
    <x v="4"/>
    <x v="19"/>
    <s v="Activación/Desactivación de 24móvil"/>
    <s v="SI"/>
    <m/>
    <m/>
    <s v="SI"/>
    <m/>
    <x v="0"/>
  </r>
  <r>
    <x v="4"/>
    <x v="19"/>
    <s v="Activación/Desactivación de Avisos24"/>
    <s v="SI"/>
    <m/>
    <m/>
    <s v="SI"/>
    <m/>
    <x v="0"/>
  </r>
  <r>
    <x v="4"/>
    <x v="19"/>
    <s v="Recarga de tarjeta prepaga"/>
    <s v="SI"/>
    <m/>
    <m/>
    <s v="SI"/>
    <m/>
    <x v="0"/>
  </r>
  <r>
    <x v="4"/>
    <x v="19"/>
    <s v="Activacion / Desactivacion de deposito express"/>
    <s v="SI"/>
    <m/>
    <m/>
    <s v="SI"/>
    <m/>
    <x v="0"/>
  </r>
  <r>
    <x v="4"/>
    <x v="19"/>
    <s v="Activacion / Desactivacion 24Compras (Boton de Pago)"/>
    <s v="SI"/>
    <m/>
    <m/>
    <s v="SI"/>
    <m/>
    <x v="0"/>
  </r>
  <r>
    <x v="1"/>
    <x v="20"/>
    <s v="Reporte de Errores en Factoring Previa Digitalizacion en VDM "/>
    <s v="SI"/>
    <m/>
    <m/>
    <s v="SI"/>
    <m/>
    <x v="0"/>
  </r>
  <r>
    <x v="1"/>
    <x v="20"/>
    <s v="REPORTE DE OPERACIONES NO PROCESADAS "/>
    <s v="SI"/>
    <m/>
    <m/>
    <s v="SI"/>
    <m/>
    <x v="0"/>
  </r>
  <r>
    <x v="1"/>
    <x v="21"/>
    <s v="Reporte de Titularización - Reporte de Garantias "/>
    <s v="SI"/>
    <m/>
    <m/>
    <s v="SI"/>
    <m/>
    <x v="0"/>
  </r>
  <r>
    <x v="4"/>
    <x v="22"/>
    <s v="CAMBIO USUARIO Y CONTRASEÑA"/>
    <m/>
    <s v="SI"/>
    <m/>
    <m/>
    <m/>
    <x v="0"/>
  </r>
  <r>
    <x v="4"/>
    <x v="22"/>
    <s v="Activacion y reverso de Tiempo Aire"/>
    <m/>
    <s v="SI"/>
    <m/>
    <m/>
    <m/>
    <x v="0"/>
  </r>
  <r>
    <x v="4"/>
    <x v="22"/>
    <s v="ACTUALIZA BASE CONOCIMIENTO"/>
    <m/>
    <s v="SI"/>
    <m/>
    <m/>
    <m/>
    <x v="0"/>
  </r>
  <r>
    <x v="4"/>
    <x v="22"/>
    <s v="CAMBIO IMAGEN DE SEGURIDAD"/>
    <m/>
    <s v="SI"/>
    <m/>
    <m/>
    <m/>
    <x v="0"/>
  </r>
  <r>
    <x v="4"/>
    <x v="22"/>
    <s v="MATRICULACION Y ELIMINACION DE EQUIPOS"/>
    <m/>
    <s v="SI"/>
    <m/>
    <m/>
    <m/>
    <x v="0"/>
  </r>
  <r>
    <x v="1"/>
    <x v="23"/>
    <s v="Reporte de Errores en Leasing Previa Digitalizacion en VDM "/>
    <s v="SI"/>
    <m/>
    <m/>
    <s v="SI"/>
    <m/>
    <x v="0"/>
  </r>
  <r>
    <x v="7"/>
    <x v="24"/>
    <s v="Actualización de información del cliente del MIS."/>
    <m/>
    <s v="SI"/>
    <m/>
    <m/>
    <m/>
    <x v="0"/>
  </r>
  <r>
    <x v="8"/>
    <x v="25"/>
    <s v="Ingreso de Usuario  - Exitoso"/>
    <m/>
    <s v="SI"/>
    <m/>
    <m/>
    <m/>
    <x v="0"/>
  </r>
  <r>
    <x v="8"/>
    <x v="25"/>
    <s v="Ingreso de Usuario - Fallido"/>
    <m/>
    <s v="SI"/>
    <m/>
    <m/>
    <m/>
    <x v="0"/>
  </r>
  <r>
    <x v="8"/>
    <x v="25"/>
    <s v="Acceso Internacional"/>
    <m/>
    <s v="SI"/>
    <m/>
    <m/>
    <m/>
    <x v="0"/>
  </r>
  <r>
    <x v="8"/>
    <x v="25"/>
    <s v="Cambio de Clave"/>
    <m/>
    <s v="SI"/>
    <m/>
    <m/>
    <m/>
    <x v="0"/>
  </r>
  <r>
    <x v="8"/>
    <x v="25"/>
    <s v="Autodesbloqueo"/>
    <m/>
    <s v="SI"/>
    <m/>
    <m/>
    <m/>
    <x v="0"/>
  </r>
  <r>
    <x v="8"/>
    <x v="25"/>
    <s v="Recuperación de usuario"/>
    <m/>
    <s v="SI"/>
    <m/>
    <m/>
    <m/>
    <x v="0"/>
  </r>
  <r>
    <x v="8"/>
    <x v="25"/>
    <s v="Recuperación de clave"/>
    <m/>
    <s v="SI"/>
    <m/>
    <m/>
    <m/>
    <x v="0"/>
  </r>
  <r>
    <x v="8"/>
    <x v="25"/>
    <s v="Ingreso de una orden"/>
    <m/>
    <s v="SI"/>
    <m/>
    <m/>
    <m/>
    <x v="0"/>
  </r>
  <r>
    <x v="8"/>
    <x v="25"/>
    <s v="Aprobación de una orden"/>
    <m/>
    <s v="SI"/>
    <m/>
    <m/>
    <m/>
    <x v="0"/>
  </r>
  <r>
    <x v="8"/>
    <x v="25"/>
    <s v="Procesamiento de una orden"/>
    <m/>
    <s v="SI"/>
    <m/>
    <m/>
    <m/>
    <x v="0"/>
  </r>
  <r>
    <x v="8"/>
    <x v="25"/>
    <s v="Confirmación de transferencia SPI enviada"/>
    <m/>
    <s v="SI"/>
    <m/>
    <m/>
    <m/>
    <x v="0"/>
  </r>
  <r>
    <x v="8"/>
    <x v="25"/>
    <s v="Notificación ordenes no cobradas por beneciarios"/>
    <m/>
    <s v="SI"/>
    <m/>
    <m/>
    <m/>
    <x v="0"/>
  </r>
  <r>
    <x v="8"/>
    <x v="25"/>
    <s v="Recordatorio Pago a Proveedor "/>
    <m/>
    <s v="SI"/>
    <m/>
    <m/>
    <m/>
    <x v="0"/>
  </r>
  <r>
    <x v="8"/>
    <x v="25"/>
    <s v="Notificacion Diaria Pago a Proveedor "/>
    <m/>
    <s v="SI"/>
    <m/>
    <m/>
    <m/>
    <x v="0"/>
  </r>
  <r>
    <x v="8"/>
    <x v="25"/>
    <s v="Notificacion Nomina"/>
    <m/>
    <s v="SI"/>
    <m/>
    <m/>
    <m/>
    <x v="0"/>
  </r>
  <r>
    <x v="8"/>
    <x v="25"/>
    <s v="Notificacion Pago Directo Ordenante"/>
    <m/>
    <s v="SI"/>
    <m/>
    <m/>
    <m/>
    <x v="0"/>
  </r>
  <r>
    <x v="8"/>
    <x v="25"/>
    <s v="Notificacion Integracion SAP.SAT"/>
    <m/>
    <s v="SI"/>
    <m/>
    <m/>
    <m/>
    <x v="0"/>
  </r>
  <r>
    <x v="8"/>
    <x v="25"/>
    <s v="Notificacion conciliacion factura Unica"/>
    <s v="SI"/>
    <m/>
    <m/>
    <m/>
    <m/>
    <x v="0"/>
  </r>
  <r>
    <x v="8"/>
    <x v="25"/>
    <s v="Notificacion activacion facturas"/>
    <s v="SI"/>
    <m/>
    <m/>
    <m/>
    <m/>
    <x v="0"/>
  </r>
  <r>
    <x v="8"/>
    <x v="25"/>
    <s v="Reporte de facturas no autorizads por SRI"/>
    <s v="SI"/>
    <m/>
    <m/>
    <s v="SI"/>
    <m/>
    <x v="0"/>
  </r>
  <r>
    <x v="8"/>
    <x v="25"/>
    <s v="Reporte de SAT Pagos Transaccional e Ingresos (BiSat)"/>
    <s v="SI"/>
    <m/>
    <m/>
    <s v="SI"/>
    <m/>
    <x v="0"/>
  </r>
  <r>
    <x v="8"/>
    <x v="25"/>
    <s v="SAT-LISTADO DE PAGO DE PENSIONES"/>
    <s v="SI"/>
    <m/>
    <m/>
    <s v="SI"/>
    <m/>
    <x v="0"/>
  </r>
  <r>
    <x v="8"/>
    <x v="25"/>
    <s v="SAT-ARCHIVOS DE PENSIONES"/>
    <s v="SI"/>
    <m/>
    <m/>
    <s v="SI"/>
    <m/>
    <x v="0"/>
  </r>
  <r>
    <x v="8"/>
    <x v="25"/>
    <s v="SAT-ARCHIVOS DE PENSIONES"/>
    <s v="SI"/>
    <m/>
    <m/>
    <s v="SI"/>
    <m/>
    <x v="0"/>
  </r>
  <r>
    <x v="8"/>
    <x v="25"/>
    <s v="Resultado Carga de archivos colegios"/>
    <s v="SI"/>
    <m/>
    <m/>
    <m/>
    <m/>
    <x v="0"/>
  </r>
  <r>
    <x v="8"/>
    <x v="25"/>
    <s v="SAT- carga de archivos depósitos especiales"/>
    <s v="SI"/>
    <m/>
    <m/>
    <m/>
    <m/>
    <x v="0"/>
  </r>
  <r>
    <x v="8"/>
    <x v="25"/>
    <s v="SAT - Procesamiento Orden SCI2"/>
    <s v="SI"/>
    <m/>
    <m/>
    <m/>
    <m/>
    <x v="0"/>
  </r>
  <r>
    <x v="8"/>
    <x v="25"/>
    <s v="SAT - Alerta Temprana Problemas Ordenes no Procesadas"/>
    <s v="SI"/>
    <m/>
    <m/>
    <s v="SI"/>
    <m/>
    <x v="0"/>
  </r>
  <r>
    <x v="8"/>
    <x v="25"/>
    <s v="Reporte de SAT Pagos Transacciones Fallidas SENAE-IESS"/>
    <s v="SI"/>
    <m/>
    <m/>
    <s v="SI"/>
    <m/>
    <x v="0"/>
  </r>
  <r>
    <x v="8"/>
    <x v="25"/>
    <s v="SAT - Reintento mensajeria"/>
    <s v="SI"/>
    <m/>
    <m/>
    <m/>
    <m/>
    <x v="0"/>
  </r>
  <r>
    <x v="8"/>
    <x v="25"/>
    <s v="BizTarifario - Tarifas por vencer"/>
    <s v="SI"/>
    <m/>
    <m/>
    <m/>
    <m/>
    <x v="0"/>
  </r>
  <r>
    <x v="8"/>
    <x v="25"/>
    <s v="BizTarifario - Tarifa no exitosa"/>
    <s v="SI"/>
    <m/>
    <m/>
    <m/>
    <m/>
    <x v="0"/>
  </r>
  <r>
    <x v="8"/>
    <x v="25"/>
    <s v="SAT - Archivo SCI3 "/>
    <s v="SI"/>
    <m/>
    <m/>
    <s v="SI"/>
    <m/>
    <x v="0"/>
  </r>
  <r>
    <x v="8"/>
    <x v="25"/>
    <s v="SAT-Reporte de movimientos"/>
    <s v="SI"/>
    <m/>
    <m/>
    <s v="SI"/>
    <m/>
    <x v="0"/>
  </r>
  <r>
    <x v="8"/>
    <x v="25"/>
    <s v="SAT-Reporte de Rentabilidad Ecuasistencia"/>
    <s v="SI"/>
    <m/>
    <m/>
    <s v="SI"/>
    <m/>
    <x v="0"/>
  </r>
  <r>
    <x v="8"/>
    <x v="25"/>
    <s v="Reporte de Sat Cobros"/>
    <s v="SI"/>
    <m/>
    <m/>
    <s v="SI"/>
    <m/>
    <x v="0"/>
  </r>
  <r>
    <x v="8"/>
    <x v="25"/>
    <s v="Error Servidor"/>
    <s v="SI"/>
    <m/>
    <m/>
    <m/>
    <m/>
    <x v="0"/>
  </r>
  <r>
    <x v="8"/>
    <x v="25"/>
    <s v="SAT-BATCH DIARIO LOG"/>
    <s v="SI"/>
    <m/>
    <m/>
    <s v="SI"/>
    <m/>
    <x v="0"/>
  </r>
  <r>
    <x v="8"/>
    <x v="25"/>
    <s v="SAT-BATCH SEMANAL LOG"/>
    <s v="SI"/>
    <m/>
    <m/>
    <s v="SI"/>
    <m/>
    <x v="0"/>
  </r>
  <r>
    <x v="8"/>
    <x v="25"/>
    <s v="Notificacion factura electronica"/>
    <s v="SI"/>
    <m/>
    <m/>
    <s v="SI"/>
    <m/>
    <x v="0"/>
  </r>
  <r>
    <x v="8"/>
    <x v="25"/>
    <s v="Servicio BizCarga"/>
    <s v="SI"/>
    <m/>
    <m/>
    <m/>
    <m/>
    <x v="0"/>
  </r>
  <r>
    <x v="8"/>
    <x v="25"/>
    <s v="CHEQUE PENDIENTE DE DEVOLUCION"/>
    <m/>
    <s v="SI"/>
    <m/>
    <m/>
    <m/>
    <x v="0"/>
  </r>
  <r>
    <x v="8"/>
    <x v="25"/>
    <s v="VALIDACION IP INTERNACIONAL"/>
    <m/>
    <s v="SI"/>
    <m/>
    <m/>
    <m/>
    <x v="0"/>
  </r>
  <r>
    <x v="8"/>
    <x v="25"/>
    <s v="Notificacion por forma de pago"/>
    <m/>
    <s v="SI"/>
    <m/>
    <m/>
    <m/>
    <x v="0"/>
  </r>
  <r>
    <x v="8"/>
    <x v="25"/>
    <s v="Depósitos recibidos"/>
    <m/>
    <s v="SI"/>
    <m/>
    <m/>
    <m/>
    <x v="0"/>
  </r>
  <r>
    <x v="8"/>
    <x v="25"/>
    <s v="Devolucion de Cheque Sat"/>
    <m/>
    <s v="SI"/>
    <m/>
    <m/>
    <m/>
    <x v="0"/>
  </r>
  <r>
    <x v="8"/>
    <x v="25"/>
    <s v="AJUSTE DE DEPOSITO"/>
    <m/>
    <s v="SI"/>
    <m/>
    <m/>
    <m/>
    <x v="0"/>
  </r>
  <r>
    <x v="1"/>
    <x v="26"/>
    <s v="Confirmacion Seguro "/>
    <s v="SI"/>
    <m/>
    <m/>
    <s v="SI"/>
    <m/>
    <x v="0"/>
  </r>
  <r>
    <x v="1"/>
    <x v="26"/>
    <s v="Inconsistencias Corte "/>
    <s v="SI"/>
    <m/>
    <m/>
    <s v="SI"/>
    <m/>
    <x v="0"/>
  </r>
  <r>
    <x v="1"/>
    <x v="26"/>
    <s v="Aviso Vencimiento "/>
    <s v="SI"/>
    <m/>
    <m/>
    <s v="SI"/>
    <m/>
    <x v="0"/>
  </r>
  <r>
    <x v="1"/>
    <x v="26"/>
    <s v="Pagos a Cias de Seguro Atlas "/>
    <s v="SI"/>
    <m/>
    <m/>
    <s v="SI"/>
    <m/>
    <x v="0"/>
  </r>
  <r>
    <x v="1"/>
    <x v="26"/>
    <s v="Pagos a Cias de Seguro "/>
    <s v="SI"/>
    <m/>
    <m/>
    <s v="SI"/>
    <m/>
    <x v="0"/>
  </r>
  <r>
    <x v="1"/>
    <x v="26"/>
    <s v="Novedades en Migracion "/>
    <s v="SI"/>
    <m/>
    <m/>
    <s v="SI"/>
    <m/>
    <x v="0"/>
  </r>
  <r>
    <x v="1"/>
    <x v="26"/>
    <s v="Operaciones para Recalculo "/>
    <s v="SI"/>
    <m/>
    <m/>
    <s v="SI"/>
    <m/>
    <x v="0"/>
  </r>
  <r>
    <x v="1"/>
    <x v="27"/>
    <s v="Mail a Aseguradora para Aprobación del Seguro de Vehiculo. "/>
    <s v="SI"/>
    <m/>
    <m/>
    <m/>
    <m/>
    <x v="0"/>
  </r>
  <r>
    <x v="1"/>
    <x v="27"/>
    <s v="Mail a Aseguradora para Aprobación del Seguro Todo Riesgo. "/>
    <s v="SI"/>
    <m/>
    <m/>
    <m/>
    <m/>
    <x v="0"/>
  </r>
  <r>
    <x v="1"/>
    <x v="27"/>
    <s v="Mail a Aseguradora para Aprobación del Seguro Desgravamen. "/>
    <s v="SI"/>
    <m/>
    <m/>
    <m/>
    <m/>
    <x v="0"/>
  </r>
  <r>
    <x v="1"/>
    <x v="27"/>
    <s v="Mail a Aseguradora para Aprobación del Seguro Cesantía y Desgravamen."/>
    <s v="SI"/>
    <m/>
    <m/>
    <s v="SI"/>
    <m/>
    <x v="0"/>
  </r>
  <r>
    <x v="1"/>
    <x v="27"/>
    <s v="Alerta Clientes Vinculados / Peps. Formato HTML"/>
    <s v="SI"/>
    <m/>
    <m/>
    <m/>
    <m/>
    <x v="0"/>
  </r>
  <r>
    <x v="1"/>
    <x v="28"/>
    <s v="Notificación de Observaciones"/>
    <s v="SI"/>
    <m/>
    <m/>
    <m/>
    <m/>
    <x v="0"/>
  </r>
  <r>
    <x v="0"/>
    <x v="29"/>
    <s v="Ingreso de Usuario  - Exitoso"/>
    <s v="SI"/>
    <m/>
    <m/>
    <m/>
    <m/>
    <x v="0"/>
  </r>
  <r>
    <x v="0"/>
    <x v="29"/>
    <s v="Ingreso de Usuario - Fallido"/>
    <s v="SI"/>
    <m/>
    <m/>
    <m/>
    <m/>
    <x v="0"/>
  </r>
  <r>
    <x v="0"/>
    <x v="5"/>
    <s v="Acceso Internacional"/>
    <m/>
    <s v="SI"/>
    <m/>
    <m/>
    <m/>
    <x v="0"/>
  </r>
  <r>
    <x v="0"/>
    <x v="29"/>
    <s v="Clave Temporal Incorrecta (OTP Invalido)"/>
    <m/>
    <s v="SI"/>
    <m/>
    <m/>
    <m/>
    <x v="0"/>
  </r>
  <r>
    <x v="0"/>
    <x v="29"/>
    <s v="Eliminacion de Matriculacion Cuentas"/>
    <m/>
    <s v="SI"/>
    <m/>
    <m/>
    <m/>
    <x v="0"/>
  </r>
  <r>
    <x v="0"/>
    <x v="29"/>
    <s v="Eliminacion de Matriculacion Tarjetas"/>
    <m/>
    <s v="SI"/>
    <m/>
    <m/>
    <m/>
    <x v="0"/>
  </r>
  <r>
    <x v="0"/>
    <x v="29"/>
    <s v="Transferencias entre Cuentas Propias y Tercero BB"/>
    <s v="SI"/>
    <m/>
    <m/>
    <m/>
    <m/>
    <x v="0"/>
  </r>
  <r>
    <x v="0"/>
    <x v="29"/>
    <s v="Transferencias Interbancarias (SPI)"/>
    <s v="SI"/>
    <m/>
    <m/>
    <m/>
    <m/>
    <x v="0"/>
  </r>
  <r>
    <x v="0"/>
    <x v="29"/>
    <s v="Pago de Tarjeta propia"/>
    <m/>
    <s v="SI"/>
    <m/>
    <m/>
    <m/>
    <x v="0"/>
  </r>
  <r>
    <x v="0"/>
    <x v="29"/>
    <s v="Pago de Tarjeta de Terceros Bankard"/>
    <m/>
    <s v="SI"/>
    <m/>
    <m/>
    <m/>
    <x v="0"/>
  </r>
  <r>
    <x v="0"/>
    <x v="29"/>
    <s v="Pago de Tarjeta de Terceros (SPI)"/>
    <m/>
    <s v="SI"/>
    <m/>
    <m/>
    <m/>
    <x v="0"/>
  </r>
  <r>
    <x v="0"/>
    <x v="29"/>
    <s v="Pago servicios basicos(AGUA ,LUZ , TELEFONO)"/>
    <m/>
    <s v="SI"/>
    <m/>
    <m/>
    <m/>
    <x v="0"/>
  </r>
  <r>
    <x v="0"/>
    <x v="29"/>
    <s v="Depósitos recibidos"/>
    <m/>
    <s v="SI"/>
    <m/>
    <m/>
    <m/>
    <x v="0"/>
  </r>
  <r>
    <x v="0"/>
    <x v="29"/>
    <s v="AJUSTE DE DEPOSITO"/>
    <m/>
    <s v="SI"/>
    <m/>
    <m/>
    <m/>
    <x v="0"/>
  </r>
  <r>
    <x v="0"/>
    <x v="29"/>
    <s v="ActivacionTiempoAire"/>
    <m/>
    <s v="SI"/>
    <m/>
    <m/>
    <m/>
    <x v="0"/>
  </r>
  <r>
    <x v="0"/>
    <x v="29"/>
    <s v="CHEQUE PENDIENTE DE DEVOLUCION"/>
    <m/>
    <s v="SI"/>
    <m/>
    <m/>
    <m/>
    <x v="0"/>
  </r>
  <r>
    <x v="0"/>
    <x v="29"/>
    <s v="Reverso de Recepción de depósito"/>
    <m/>
    <s v="SI"/>
    <m/>
    <m/>
    <m/>
    <x v="0"/>
  </r>
  <r>
    <x v="0"/>
    <x v="29"/>
    <s v="Devolucion de Cheque"/>
    <m/>
    <s v="SI"/>
    <m/>
    <m/>
    <m/>
    <x v="0"/>
  </r>
  <r>
    <x v="0"/>
    <x v="29"/>
    <s v="Bloqueo de Clave"/>
    <m/>
    <s v="SI"/>
    <m/>
    <m/>
    <m/>
    <x v="0"/>
  </r>
  <r>
    <x v="0"/>
    <x v="29"/>
    <s v="Orden de Pago Efectivo"/>
    <m/>
    <s v="SI"/>
    <m/>
    <m/>
    <m/>
    <x v="0"/>
  </r>
  <r>
    <x v="0"/>
    <x v="29"/>
    <s v="Orden Anulada"/>
    <m/>
    <s v="SI"/>
    <m/>
    <m/>
    <m/>
    <x v="0"/>
  </r>
  <r>
    <x v="0"/>
    <x v="29"/>
    <s v="Orden en espera de Aprobación"/>
    <m/>
    <s v="SI"/>
    <m/>
    <m/>
    <m/>
    <x v="0"/>
  </r>
  <r>
    <x v="0"/>
    <x v="29"/>
    <s v="Orden Aceptada/Rechazada por el beneficiario"/>
    <m/>
    <s v="SI"/>
    <m/>
    <m/>
    <m/>
    <x v="0"/>
  </r>
  <r>
    <x v="0"/>
    <x v="29"/>
    <s v="Ordenes eliminadas por no aceptación del pago"/>
    <m/>
    <s v="SI"/>
    <m/>
    <m/>
    <m/>
    <x v="0"/>
  </r>
  <r>
    <x v="0"/>
    <x v="29"/>
    <s v="Acceso exitoso a 24Movil de manera biometrica"/>
    <m/>
    <s v="SI"/>
    <m/>
    <m/>
    <m/>
    <x v="0"/>
  </r>
  <r>
    <x v="0"/>
    <x v="29"/>
    <s v="Acceso fallido a 24Movil de manera biometrica"/>
    <m/>
    <s v="SI"/>
    <m/>
    <m/>
    <m/>
    <x v="0"/>
  </r>
  <r>
    <x v="0"/>
    <x v="29"/>
    <s v="Orden de Pago Corresponsal No Bancario"/>
    <m/>
    <s v="SI"/>
    <m/>
    <m/>
    <m/>
    <x v="0"/>
  </r>
  <r>
    <x v="0"/>
    <x v="29"/>
    <s v="Eliminación Envio Dinero"/>
    <m/>
    <s v="SI"/>
    <m/>
    <m/>
    <m/>
    <x v="0"/>
  </r>
  <r>
    <x v="0"/>
    <x v="29"/>
    <s v="Activación de QuickView"/>
    <m/>
    <s v="SI"/>
    <m/>
    <m/>
    <m/>
    <x v="0"/>
  </r>
  <r>
    <x v="0"/>
    <x v="29"/>
    <s v="Clave temporal CNB beneficiario"/>
    <m/>
    <s v="SI"/>
    <m/>
    <m/>
    <m/>
    <x v="0"/>
  </r>
  <r>
    <x v="0"/>
    <x v="29"/>
    <s v="Envío de clave QuickPay Propio"/>
    <m/>
    <s v="SI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s v="Ingreso de Usuario  - Exitoso"/>
    <m/>
    <s v="SI"/>
    <m/>
    <m/>
    <x v="0"/>
  </r>
  <r>
    <x v="0"/>
    <s v="Ingreso de Usuario - Fallido"/>
    <m/>
    <s v="SI"/>
    <m/>
    <m/>
    <x v="0"/>
  </r>
  <r>
    <x v="0"/>
    <s v="Cambio de Clave"/>
    <s v="SI"/>
    <m/>
    <m/>
    <s v="SI"/>
    <x v="0"/>
  </r>
  <r>
    <x v="0"/>
    <s v="Bloqueo Definitivo de Tarjeta Débito"/>
    <s v="SI"/>
    <m/>
    <m/>
    <s v="SI"/>
    <x v="0"/>
  </r>
  <r>
    <x v="0"/>
    <s v="Bloqueo Definitivo de Cuenta Ahorros"/>
    <s v="SI"/>
    <m/>
    <m/>
    <s v="SI"/>
    <x v="0"/>
  </r>
  <r>
    <x v="0"/>
    <s v="Bloqueo Temporal Dispositivo Seguridad"/>
    <s v="SI"/>
    <m/>
    <m/>
    <s v="SI"/>
    <x v="0"/>
  </r>
  <r>
    <x v="0"/>
    <s v="Bloqueo Temporal Exitoso de Dispositivo Seguridad"/>
    <m/>
    <s v="SI"/>
    <m/>
    <m/>
    <x v="0"/>
  </r>
  <r>
    <x v="0"/>
    <s v="Bloqueo Temporal Fallido de Dispositivo Seguridad"/>
    <m/>
    <s v="SI"/>
    <m/>
    <m/>
    <x v="0"/>
  </r>
  <r>
    <x v="0"/>
    <s v="Bloqueo Temporal de Tarjeta Débito para opción 3"/>
    <s v="SI"/>
    <m/>
    <m/>
    <s v="SI"/>
    <x v="0"/>
  </r>
  <r>
    <x v="0"/>
    <s v="Generación Clave Tarjeta Crédito"/>
    <s v="SI"/>
    <m/>
    <m/>
    <s v="SI"/>
    <x v="0"/>
  </r>
  <r>
    <x v="0"/>
    <s v="Generación Clave Tarjeta Crédito Exitoso"/>
    <m/>
    <s v="SI"/>
    <m/>
    <m/>
    <x v="0"/>
  </r>
  <r>
    <x v="0"/>
    <s v="Generación Clave Tarjeta Crédito Fallido"/>
    <m/>
    <s v="SI"/>
    <m/>
    <m/>
    <x v="0"/>
  </r>
  <r>
    <x v="0"/>
    <s v="Generación Clave Tarjeta Crédito Bloqueo Acceso Canal"/>
    <m/>
    <s v="SI"/>
    <m/>
    <m/>
    <x v="0"/>
  </r>
  <r>
    <x v="0"/>
    <s v="Desbloqueo de Dispositivo "/>
    <s v="SI"/>
    <m/>
    <m/>
    <s v="SI"/>
    <x v="0"/>
  </r>
  <r>
    <x v="0"/>
    <s v="Desbloqueo de Dispositivo Exitoso"/>
    <m/>
    <s v="SI"/>
    <m/>
    <m/>
    <x v="0"/>
  </r>
  <r>
    <x v="0"/>
    <s v="Desbloqueo de Dispositivo Fallido"/>
    <m/>
    <s v="SI"/>
    <m/>
    <m/>
    <x v="0"/>
  </r>
  <r>
    <x v="0"/>
    <s v="Desbloqueo de Dispositivo Bloqueo Acceso Canal"/>
    <m/>
    <s v="SI"/>
    <m/>
    <m/>
    <x v="0"/>
  </r>
  <r>
    <x v="0"/>
    <s v="Matriculación de Cuentas Exitoso"/>
    <m/>
    <s v="SI"/>
    <m/>
    <m/>
    <x v="0"/>
  </r>
  <r>
    <x v="0"/>
    <s v="Matriculación de Cuentas Fallido"/>
    <m/>
    <s v="SI"/>
    <m/>
    <m/>
    <x v="0"/>
  </r>
  <r>
    <x v="0"/>
    <s v="Matriculación de Cuentas Bloqueo Acceso Canal"/>
    <m/>
    <s v="SI"/>
    <m/>
    <m/>
    <x v="0"/>
  </r>
  <r>
    <x v="0"/>
    <s v="Bloqueo temporal de tarjeta de débito para opción 2"/>
    <m/>
    <s v="SI"/>
    <m/>
    <m/>
    <x v="0"/>
  </r>
  <r>
    <x v="1"/>
    <s v="DESBLOQUEO FRANQUICIADO BANCO BOLIVARIANO "/>
    <s v="SI"/>
    <m/>
    <m/>
    <s v="SI"/>
    <x v="0"/>
  </r>
  <r>
    <x v="1"/>
    <s v="Cartera en Financiamiento "/>
    <s v="SI"/>
    <m/>
    <m/>
    <s v="SI"/>
    <x v="0"/>
  </r>
  <r>
    <x v="1"/>
    <s v="DESBLOQUEO FRANQUICIADO BANCO BOLIVARIANO "/>
    <s v="SI"/>
    <m/>
    <m/>
    <s v="SI"/>
    <x v="0"/>
  </r>
  <r>
    <x v="1"/>
    <s v="Aplicacion de Fianza "/>
    <s v="SI"/>
    <m/>
    <m/>
    <s v="SI"/>
    <x v="0"/>
  </r>
  <r>
    <x v="1"/>
    <s v="Anexos Transaccionales "/>
    <s v="SI"/>
    <m/>
    <m/>
    <s v="SI"/>
    <x v="0"/>
  </r>
  <r>
    <x v="1"/>
    <s v="Archivo de Pendientes de Conciliar "/>
    <s v="SI"/>
    <m/>
    <m/>
    <s v="SI"/>
    <x v="0"/>
  </r>
  <r>
    <x v="1"/>
    <s v="Reporte Tarjetahabientes "/>
    <s v="SI"/>
    <m/>
    <m/>
    <s v="SI"/>
    <x v="0"/>
  </r>
  <r>
    <x v="1"/>
    <s v="Cartera Vencida "/>
    <s v="SI"/>
    <m/>
    <m/>
    <s v="SI"/>
    <x v="0"/>
  </r>
  <r>
    <x v="1"/>
    <s v="Reporte de Cartera Vencida por Regional "/>
    <s v="SI"/>
    <m/>
    <m/>
    <s v="SI"/>
    <x v="0"/>
  </r>
  <r>
    <x v="1"/>
    <s v="Debito por compras Banco Bolivariano "/>
    <s v="SI"/>
    <m/>
    <m/>
    <s v="SI"/>
    <x v="0"/>
  </r>
  <r>
    <x v="1"/>
    <s v="TARJETAS QUE INGRESAN A RENOVACION POR EXPIRACION "/>
    <s v="SI"/>
    <m/>
    <m/>
    <s v="SI"/>
    <x v="0"/>
  </r>
  <r>
    <x v="2"/>
    <s v="Depósitos recibidos"/>
    <m/>
    <s v="SI"/>
    <m/>
    <m/>
    <x v="0"/>
  </r>
  <r>
    <x v="2"/>
    <s v="Devolucion de Cheque"/>
    <m/>
    <s v="SI"/>
    <m/>
    <m/>
    <x v="0"/>
  </r>
  <r>
    <x v="2"/>
    <s v="Actualizacion de cupos de tarjeta de debito"/>
    <m/>
    <s v="SI"/>
    <m/>
    <m/>
    <x v="0"/>
  </r>
  <r>
    <x v="2"/>
    <s v="Reverso de Recepción de depósito"/>
    <m/>
    <s v="SI"/>
    <m/>
    <m/>
    <x v="0"/>
  </r>
  <r>
    <x v="2"/>
    <s v="ActivacionTiempoAire"/>
    <m/>
    <s v="SI"/>
    <m/>
    <m/>
    <x v="0"/>
  </r>
  <r>
    <x v="2"/>
    <s v="ReversoActivacionTiempoAire"/>
    <m/>
    <s v="SI"/>
    <m/>
    <m/>
    <x v="0"/>
  </r>
  <r>
    <x v="2"/>
    <s v="Retiros mayores a"/>
    <m/>
    <s v="SI"/>
    <m/>
    <m/>
    <x v="0"/>
  </r>
  <r>
    <x v="2"/>
    <s v="Compra con Tarjeta"/>
    <m/>
    <s v="SI"/>
    <m/>
    <m/>
    <x v="0"/>
  </r>
  <r>
    <x v="2"/>
    <s v="Acceso a los medios24"/>
    <m/>
    <s v="SI"/>
    <m/>
    <m/>
    <x v="0"/>
  </r>
  <r>
    <x v="2"/>
    <s v="Intento Fallido"/>
    <m/>
    <s v="SI"/>
    <m/>
    <m/>
    <x v="0"/>
  </r>
  <r>
    <x v="2"/>
    <s v="BLOQUEO TARJETA DE DEBITO"/>
    <m/>
    <s v="SI"/>
    <m/>
    <m/>
    <x v="0"/>
  </r>
  <r>
    <x v="2"/>
    <s v="Compra con Tarjeta de Debito Internacional"/>
    <m/>
    <s v="SI"/>
    <m/>
    <m/>
    <x v="0"/>
  </r>
  <r>
    <x v="2"/>
    <s v="Compra con Tarjeta"/>
    <m/>
    <s v="SI"/>
    <m/>
    <m/>
    <x v="0"/>
  </r>
  <r>
    <x v="2"/>
    <s v="RETIRO INTENTO FALLIDO"/>
    <m/>
    <s v="SI"/>
    <m/>
    <m/>
    <x v="0"/>
  </r>
  <r>
    <x v="2"/>
    <s v="BLOQUEO MASIVO DE TARJETAS POR ID"/>
    <m/>
    <s v="SI"/>
    <m/>
    <m/>
    <x v="0"/>
  </r>
  <r>
    <x v="2"/>
    <s v="Retiro con Tarjeta de Debito Internacional"/>
    <m/>
    <s v="SI"/>
    <m/>
    <m/>
    <x v="0"/>
  </r>
  <r>
    <x v="2"/>
    <s v="Retiro de Cajero Ordenante"/>
    <m/>
    <s v="SI"/>
    <m/>
    <m/>
    <x v="0"/>
  </r>
  <r>
    <x v="2"/>
    <s v="Retiro de Cajero Beneficiario"/>
    <m/>
    <s v="SI"/>
    <m/>
    <m/>
    <x v="0"/>
  </r>
  <r>
    <x v="2"/>
    <s v="Compra con Tarjeta de Debito Internacional"/>
    <m/>
    <s v="SI"/>
    <m/>
    <m/>
    <x v="0"/>
  </r>
  <r>
    <x v="2"/>
    <s v="Pago de  Tarjetas de  Credito"/>
    <m/>
    <s v="SI"/>
    <m/>
    <m/>
    <x v="0"/>
  </r>
  <r>
    <x v="2"/>
    <s v="TRANSFERENCIA OTROS BANCOS DEBITO"/>
    <m/>
    <s v="SI"/>
    <m/>
    <m/>
    <x v="0"/>
  </r>
  <r>
    <x v="2"/>
    <s v="Pago Servicios Basicos"/>
    <m/>
    <s v="SI"/>
    <m/>
    <m/>
    <x v="0"/>
  </r>
  <r>
    <x v="2"/>
    <s v="Retiro QuickPay Propio"/>
    <m/>
    <s v="SI"/>
    <m/>
    <m/>
    <x v="0"/>
  </r>
  <r>
    <x v="3"/>
    <s v="CAMBIO DE CONTRASEÑA"/>
    <m/>
    <s v="SI"/>
    <m/>
    <m/>
    <x v="0"/>
  </r>
  <r>
    <x v="3"/>
    <s v="CREADO SU CONTRASEÑA"/>
    <m/>
    <s v="SI"/>
    <m/>
    <m/>
    <x v="0"/>
  </r>
  <r>
    <x v="3"/>
    <s v="ASIGNA CLAVE/DISPOSITIVO SAT"/>
    <m/>
    <s v="SI"/>
    <m/>
    <m/>
    <x v="0"/>
  </r>
  <r>
    <x v="3"/>
    <s v="BLOQUEO MASIVO DE TARJETAS POR ID"/>
    <m/>
    <s v="SI"/>
    <m/>
    <m/>
    <x v="0"/>
  </r>
  <r>
    <x v="4"/>
    <s v="Pago servicios basicos(AGUA ,LUZ , TELEFONO)"/>
    <m/>
    <s v="SI"/>
    <m/>
    <m/>
    <x v="0"/>
  </r>
  <r>
    <x v="4"/>
    <s v="Pago de Tarjeta propia"/>
    <m/>
    <s v="SI"/>
    <m/>
    <m/>
    <x v="0"/>
  </r>
  <r>
    <x v="4"/>
    <s v="Recargas Claro"/>
    <m/>
    <s v="SI"/>
    <m/>
    <m/>
    <x v="0"/>
  </r>
  <r>
    <x v="5"/>
    <s v="Ingreso de Usuario  - Exitoso"/>
    <m/>
    <s v="SI"/>
    <m/>
    <m/>
    <x v="0"/>
  </r>
  <r>
    <x v="5"/>
    <s v="Ingreso de Usuario - Fallido"/>
    <m/>
    <s v="SI"/>
    <m/>
    <m/>
    <x v="0"/>
  </r>
  <r>
    <x v="5"/>
    <s v="Registro de Equipo"/>
    <m/>
    <s v="SI"/>
    <m/>
    <m/>
    <x v="0"/>
  </r>
  <r>
    <x v="5"/>
    <s v="Acceso Internacional"/>
    <m/>
    <s v="SI"/>
    <m/>
    <m/>
    <x v="0"/>
  </r>
  <r>
    <x v="5"/>
    <s v="Clave Temporal Incorrecta (OTP Invalido)"/>
    <m/>
    <m/>
    <s v="SI"/>
    <m/>
    <x v="0"/>
  </r>
  <r>
    <x v="5"/>
    <s v="Matriculacion de Cuentas"/>
    <m/>
    <s v="SI"/>
    <m/>
    <m/>
    <x v="0"/>
  </r>
  <r>
    <x v="5"/>
    <s v="Matriculacion de Tarjetas Locales"/>
    <m/>
    <s v="SI"/>
    <m/>
    <m/>
    <x v="0"/>
  </r>
  <r>
    <x v="5"/>
    <s v="Eliminacion de Matriculacion Cuentas"/>
    <m/>
    <s v="SI"/>
    <m/>
    <m/>
    <x v="0"/>
  </r>
  <r>
    <x v="5"/>
    <s v="Eliminacion de Matriculacion Tarjetas"/>
    <m/>
    <s v="SI"/>
    <m/>
    <m/>
    <x v="0"/>
  </r>
  <r>
    <x v="5"/>
    <s v="Transferencias entre Cuentas Propias y Tercero BB"/>
    <m/>
    <m/>
    <s v="SI"/>
    <m/>
    <x v="0"/>
  </r>
  <r>
    <x v="5"/>
    <s v="Transferencias Interbancarias (SPI)"/>
    <m/>
    <m/>
    <s v="SI"/>
    <m/>
    <x v="0"/>
  </r>
  <r>
    <x v="5"/>
    <s v="Transferencias Interbancarias (Pago Directo)"/>
    <m/>
    <m/>
    <s v="SI"/>
    <m/>
    <x v="0"/>
  </r>
  <r>
    <x v="5"/>
    <s v="Pago de Tarjeta propia"/>
    <m/>
    <m/>
    <s v="SI"/>
    <m/>
    <x v="0"/>
  </r>
  <r>
    <x v="5"/>
    <s v="Pago de Tarjeta de Terceros Bankard"/>
    <m/>
    <m/>
    <m/>
    <m/>
    <x v="0"/>
  </r>
  <r>
    <x v="5"/>
    <s v="Pago de Tarjeta Interbancaria (SPI)"/>
    <m/>
    <m/>
    <m/>
    <m/>
    <x v="0"/>
  </r>
  <r>
    <x v="5"/>
    <s v="Pago de Tarjeta Interbancaria (Pago Directo)"/>
    <m/>
    <m/>
    <m/>
    <m/>
    <x v="0"/>
  </r>
  <r>
    <x v="5"/>
    <s v="Pago servicios basicos(AGUA ,LUZ , TELEFONO)"/>
    <m/>
    <m/>
    <s v="SI"/>
    <m/>
    <x v="0"/>
  </r>
  <r>
    <x v="6"/>
    <s v="DESACTIVACION NOTIFICACIONES AVISOS24"/>
    <m/>
    <s v="SI"/>
    <m/>
    <m/>
    <x v="0"/>
  </r>
  <r>
    <x v="6"/>
    <s v="ACTIVACION NOTIFICACIONES AVISOS24"/>
    <m/>
    <s v="SI"/>
    <m/>
    <m/>
    <x v="0"/>
  </r>
  <r>
    <x v="6"/>
    <s v="Conciliacion CLARO"/>
    <m/>
    <s v="SI"/>
    <m/>
    <m/>
    <x v="0"/>
  </r>
  <r>
    <x v="6"/>
    <s v="Conciliacion CNT"/>
    <m/>
    <s v="SI"/>
    <m/>
    <m/>
    <x v="0"/>
  </r>
  <r>
    <x v="7"/>
    <s v="Pago de  Tarjetas de  Credito"/>
    <m/>
    <s v="SI"/>
    <m/>
    <m/>
    <x v="0"/>
  </r>
  <r>
    <x v="7"/>
    <s v="Reverso Pago de Tarjetas de Credito"/>
    <m/>
    <s v="SI"/>
    <m/>
    <m/>
    <x v="0"/>
  </r>
  <r>
    <x v="8"/>
    <s v="Ingreso de retencion judicial"/>
    <m/>
    <s v="SI"/>
    <m/>
    <m/>
    <x v="0"/>
  </r>
  <r>
    <x v="8"/>
    <s v="Bloqueo de cuenta retencion judicial"/>
    <m/>
    <s v="SI"/>
    <m/>
    <m/>
    <x v="0"/>
  </r>
  <r>
    <x v="9"/>
    <s v="Estado de cuenta digital tarjeta credito"/>
    <m/>
    <s v="SI"/>
    <m/>
    <m/>
    <x v="0"/>
  </r>
  <r>
    <x v="9"/>
    <s v="ESTADO DE CUENTA DIGITAL"/>
    <m/>
    <s v="SI"/>
    <m/>
    <m/>
    <x v="0"/>
  </r>
  <r>
    <x v="9"/>
    <s v="Operaciones de Cartera"/>
    <m/>
    <s v="SI"/>
    <m/>
    <m/>
    <x v="0"/>
  </r>
  <r>
    <x v="9"/>
    <s v="DESCARGA DOCUMENTOS OPERATIVOS"/>
    <m/>
    <s v="SI"/>
    <m/>
    <m/>
    <x v="0"/>
  </r>
  <r>
    <x v="9"/>
    <s v="Pago de  Tarjetas de  Credito"/>
    <m/>
    <s v="SI"/>
    <m/>
    <m/>
    <x v="0"/>
  </r>
  <r>
    <x v="10"/>
    <s v="SMS Preventivo de Cartera por Vencer"/>
    <s v="SI"/>
    <s v="SI"/>
    <m/>
    <m/>
    <x v="1"/>
  </r>
  <r>
    <x v="10"/>
    <s v="Reporte de Errores A06 - Cartera "/>
    <s v="SI"/>
    <m/>
    <m/>
    <s v="SI"/>
    <x v="0"/>
  </r>
  <r>
    <x v="10"/>
    <s v="Reporte de Errores en Cartera Previa Digitalizacion en VDM"/>
    <s v="SI"/>
    <m/>
    <m/>
    <s v="SI"/>
    <x v="0"/>
  </r>
  <r>
    <x v="10"/>
    <s v="REPORTE DE ELIMINACION DE SEGURO PLURIANUAL "/>
    <s v="SI"/>
    <m/>
    <m/>
    <s v="SI"/>
    <x v="0"/>
  </r>
  <r>
    <x v="10"/>
    <s v="Archivos A07 y A08 "/>
    <s v="SI"/>
    <m/>
    <m/>
    <s v="SI"/>
    <x v="0"/>
  </r>
  <r>
    <x v="10"/>
    <s v="OPERACIONES CASTIGADAS "/>
    <s v="SI"/>
    <m/>
    <m/>
    <s v="SI"/>
    <x v="0"/>
  </r>
  <r>
    <x v="10"/>
    <s v="Operaciones CCA No procesadas "/>
    <s v="SI"/>
    <m/>
    <m/>
    <s v="SI"/>
    <x v="0"/>
  </r>
  <r>
    <x v="10"/>
    <s v="Cuenta sobregirada - Credirol "/>
    <s v="SI"/>
    <m/>
    <m/>
    <s v="SI"/>
    <x v="0"/>
  </r>
  <r>
    <x v="10"/>
    <s v="Pagos Realizados Empresa "/>
    <s v="SI"/>
    <m/>
    <m/>
    <s v="SI"/>
    <x v="0"/>
  </r>
  <r>
    <x v="10"/>
    <s v="LIQUIDACION DE OPERACIONES EMPRESA "/>
    <s v="SI"/>
    <m/>
    <m/>
    <s v="SI"/>
    <x v="0"/>
  </r>
  <r>
    <x v="10"/>
    <s v="Reporte de Castigados "/>
    <s v="SI"/>
    <m/>
    <m/>
    <s v="SI"/>
    <x v="0"/>
  </r>
  <r>
    <x v="10"/>
    <s v="Operaciones con rubros de Cesantia "/>
    <s v="SI"/>
    <m/>
    <m/>
    <s v="SI"/>
    <x v="0"/>
  </r>
  <r>
    <x v="10"/>
    <s v="TASAS PERSONALIZADAS EXCEDIDAS DE LAS MÁXIMAS "/>
    <s v="SI"/>
    <m/>
    <m/>
    <s v="SI"/>
    <x v="0"/>
  </r>
  <r>
    <x v="10"/>
    <s v="REPORTE GCOA "/>
    <s v="SI"/>
    <m/>
    <m/>
    <s v="SI"/>
    <x v="0"/>
  </r>
  <r>
    <x v="10"/>
    <s v="Reporte de Titularización CTH - Reporte de Cartera Vencida "/>
    <s v="SI"/>
    <m/>
    <m/>
    <s v="SI"/>
    <x v="0"/>
  </r>
  <r>
    <x v="10"/>
    <s v="Garantías que respaldan a más de una operación "/>
    <s v="SI"/>
    <m/>
    <m/>
    <s v="SI"/>
    <x v="0"/>
  </r>
  <r>
    <x v="10"/>
    <s v="Reporte de Titularización CTH - Reporte Acrual de Cartera "/>
    <s v="SI"/>
    <m/>
    <m/>
    <s v="SI"/>
    <x v="0"/>
  </r>
  <r>
    <x v="10"/>
    <s v="Titularizaciones/Recompras No procesadas "/>
    <s v="SI"/>
    <m/>
    <m/>
    <s v="SI"/>
    <x v="0"/>
  </r>
  <r>
    <x v="10"/>
    <s v="VALIDADOR ROTEF "/>
    <s v="SI"/>
    <m/>
    <m/>
    <s v="SI"/>
    <x v="0"/>
  </r>
  <r>
    <x v="10"/>
    <s v="VALIDADOR DE IDENTIFICACION CLIENTE ROTEF "/>
    <s v="SI"/>
    <m/>
    <m/>
    <s v="SI"/>
    <x v="0"/>
  </r>
  <r>
    <x v="10"/>
    <s v="Reporte Resumen Pagos Fallidos - Compra Cartera "/>
    <s v="SI"/>
    <m/>
    <m/>
    <s v="SI"/>
    <x v="0"/>
  </r>
  <r>
    <x v="10"/>
    <s v="Reporte Resumen Pagos Exitosos - Compra Cartera "/>
    <s v="SI"/>
    <m/>
    <m/>
    <s v="SI"/>
    <x v="0"/>
  </r>
  <r>
    <x v="10"/>
    <s v="Reporte Resumen Errores Tecnicos - Compra Cartera "/>
    <s v="SI"/>
    <m/>
    <m/>
    <s v="SI"/>
    <x v="0"/>
  </r>
  <r>
    <x v="10"/>
    <s v="Actualizacion del rubro GCOA por recalculo "/>
    <s v="SI"/>
    <m/>
    <m/>
    <s v="SI"/>
    <x v="0"/>
  </r>
  <r>
    <x v="11"/>
    <s v="Notificaciones generales de CHATBOT"/>
    <m/>
    <s v="SI"/>
    <m/>
    <m/>
    <x v="0"/>
  </r>
  <r>
    <x v="11"/>
    <s v="Ingreso exitoso OTP"/>
    <m/>
    <s v="SI"/>
    <m/>
    <m/>
    <x v="0"/>
  </r>
  <r>
    <x v="11"/>
    <s v="Notificación Acepta terminos y Condiciones"/>
    <m/>
    <s v="SI"/>
    <m/>
    <m/>
    <x v="0"/>
  </r>
  <r>
    <x v="11"/>
    <s v="INGRESO FALLIDO OTP"/>
    <m/>
    <s v="SI"/>
    <m/>
    <m/>
    <x v="0"/>
  </r>
  <r>
    <x v="11"/>
    <s v="Notificación Desvinculación Exitosa"/>
    <m/>
    <s v="SI"/>
    <m/>
    <m/>
    <x v="0"/>
  </r>
  <r>
    <x v="11"/>
    <s v="Bloqueo de clave de Coordenadas o Token"/>
    <m/>
    <s v="SI"/>
    <m/>
    <m/>
    <x v="0"/>
  </r>
  <r>
    <x v="12"/>
    <s v="Pago de IESS"/>
    <m/>
    <s v="SI"/>
    <m/>
    <m/>
    <x v="0"/>
  </r>
  <r>
    <x v="12"/>
    <s v="Pago de ATM - CTE"/>
    <m/>
    <s v="SI"/>
    <m/>
    <m/>
    <x v="0"/>
  </r>
  <r>
    <x v="12"/>
    <s v="Pago de TVCABLE"/>
    <m/>
    <s v="SI"/>
    <m/>
    <m/>
    <x v="0"/>
  </r>
  <r>
    <x v="12"/>
    <s v="Pago de Belcorp"/>
    <m/>
    <s v="SI"/>
    <m/>
    <m/>
    <x v="0"/>
  </r>
  <r>
    <x v="12"/>
    <s v="Pago de DEPRATI"/>
    <m/>
    <s v="SI"/>
    <m/>
    <m/>
    <x v="0"/>
  </r>
  <r>
    <x v="12"/>
    <s v="Pago de Claro Postpago"/>
    <m/>
    <s v="SI"/>
    <m/>
    <m/>
    <x v="0"/>
  </r>
  <r>
    <x v="12"/>
    <s v="Pago de  Tarjetas de  Credito"/>
    <m/>
    <s v="SI"/>
    <m/>
    <m/>
    <x v="0"/>
  </r>
  <r>
    <x v="12"/>
    <s v="Pago Servicios Basicos"/>
    <m/>
    <s v="SI"/>
    <m/>
    <m/>
    <x v="0"/>
  </r>
  <r>
    <x v="13"/>
    <s v="Proceso BATCH- Envío de SMS de cobranzas a Tarjeta Habientes."/>
    <m/>
    <s v="SI"/>
    <m/>
    <m/>
    <x v="0"/>
  </r>
  <r>
    <x v="13"/>
    <s v="REPORTE DE ERRORES EN EL PROCESO DE PAGO A PROVEEDORES "/>
    <s v="SI"/>
    <m/>
    <m/>
    <s v="SI"/>
    <x v="0"/>
  </r>
  <r>
    <x v="14"/>
    <s v="Aviso de Cierre de las siguientes operaciones "/>
    <s v="SI"/>
    <m/>
    <m/>
    <s v="SI"/>
    <x v="0"/>
  </r>
  <r>
    <x v="14"/>
    <s v="Alerta de Códigos SIB Pendientes "/>
    <s v="SI"/>
    <m/>
    <m/>
    <s v="SI"/>
    <x v="0"/>
  </r>
  <r>
    <x v="14"/>
    <s v="Notificación de proceso de cierre definitivo."/>
    <s v="SI"/>
    <m/>
    <m/>
    <s v="SI"/>
    <x v="0"/>
  </r>
  <r>
    <x v="14"/>
    <s v="Reporte de Errores en Comext Previa Digitalizacion en VDM "/>
    <s v="SI"/>
    <m/>
    <m/>
    <s v="SI"/>
    <x v="0"/>
  </r>
  <r>
    <x v="14"/>
    <s v="Envía al correo electrónico al cliente y al operativo de Comext"/>
    <s v="SI"/>
    <m/>
    <m/>
    <s v="SI"/>
    <x v="0"/>
  </r>
  <r>
    <x v="14"/>
    <s v="INFORMACION BENEFICARIO y ORDENANTE"/>
    <s v="SI"/>
    <m/>
    <m/>
    <s v="SI"/>
    <x v="0"/>
  </r>
  <r>
    <x v="15"/>
    <s v="COMPOBANTES PENDIENTES DE REVISION "/>
    <s v="SI"/>
    <m/>
    <m/>
    <s v="SI"/>
    <x v="0"/>
  </r>
  <r>
    <x v="15"/>
    <s v="COMPOBANTES PENDIENTES DE APROBACION "/>
    <s v="SI"/>
    <m/>
    <m/>
    <s v="SI"/>
    <x v="0"/>
  </r>
  <r>
    <x v="15"/>
    <s v="Cotizaciones no ingresadas a la fecha "/>
    <s v="SI"/>
    <m/>
    <m/>
    <s v="SI"/>
    <x v="0"/>
  </r>
  <r>
    <x v="15"/>
    <s v="REPORTE DE COMPROBANTES CONTABLES POR OFICINA Y DPTO. "/>
    <s v="SI"/>
    <m/>
    <m/>
    <s v="SI"/>
    <x v="0"/>
  </r>
  <r>
    <x v="15"/>
    <s v="REPORTE DE COMPROBANTES CONTABLES QUE SUPERAN CUPO MAXIMO AUTORIZADO "/>
    <s v="SI"/>
    <m/>
    <m/>
    <s v="SI"/>
    <x v="0"/>
  </r>
  <r>
    <x v="15"/>
    <s v="Reporte de Cuentas Contables por Oficina "/>
    <s v="SI"/>
    <m/>
    <m/>
    <s v="SI"/>
    <x v="0"/>
  </r>
  <r>
    <x v="15"/>
    <s v="Reporte Semanal de Tasas BCE "/>
    <s v="SI"/>
    <m/>
    <m/>
    <s v="SI"/>
    <x v="0"/>
  </r>
  <r>
    <x v="15"/>
    <s v="Notificación de Procesamiento Semanal para Archivo de Tasas BCE "/>
    <s v="SI"/>
    <m/>
    <m/>
    <s v="SI"/>
    <x v="0"/>
  </r>
  <r>
    <x v="16"/>
    <s v="Compra con tarjeta Bankard y Visa Electron"/>
    <m/>
    <s v="SI"/>
    <m/>
    <m/>
    <x v="0"/>
  </r>
  <r>
    <x v="16"/>
    <s v="Compra con Tarjeta de Crédito Internacional"/>
    <m/>
    <s v="SI"/>
    <m/>
    <m/>
    <x v="0"/>
  </r>
  <r>
    <x v="16"/>
    <s v="Compra con Tarjeta"/>
    <m/>
    <s v="SI"/>
    <m/>
    <m/>
    <x v="0"/>
  </r>
  <r>
    <x v="17"/>
    <s v="Reporte de Clientes Ina por Calificacion "/>
    <s v="SI"/>
    <m/>
    <m/>
    <s v="SI"/>
    <x v="0"/>
  </r>
  <r>
    <x v="17"/>
    <s v="Archivos de operaciones concedidas generados al corte "/>
    <s v="SI"/>
    <m/>
    <m/>
    <s v="SI"/>
    <x v="0"/>
  </r>
  <r>
    <x v="17"/>
    <s v="VALIDACION DE INFORMACION TARJETAS DE CREDITO "/>
    <s v="SI"/>
    <m/>
    <m/>
    <s v="SI"/>
    <x v="0"/>
  </r>
  <r>
    <x v="17"/>
    <s v="LINEAS DE CREDITO PROXIMAS A VENCER "/>
    <s v="SI"/>
    <m/>
    <m/>
    <s v="SI"/>
    <x v="0"/>
  </r>
  <r>
    <x v="17"/>
    <s v="REPORTE DE CODEUDORES Y GARANTES EN NUEVAS OPERACIONES "/>
    <s v="SI"/>
    <m/>
    <m/>
    <s v="SI"/>
    <x v="0"/>
  </r>
  <r>
    <x v="17"/>
    <s v="Monitoreo de Tramites con Seguros "/>
    <s v="SI"/>
    <m/>
    <m/>
    <s v="SI"/>
    <x v="0"/>
  </r>
  <r>
    <x v="17"/>
    <s v="Inconsistencias Carga Visa BBP "/>
    <s v="SI"/>
    <m/>
    <m/>
    <s v="SI"/>
    <x v="0"/>
  </r>
  <r>
    <x v="17"/>
    <s v="Inconsistencias Riesgo "/>
    <s v="SI"/>
    <m/>
    <m/>
    <s v="SI"/>
    <x v="0"/>
  </r>
  <r>
    <x v="17"/>
    <s v="Reporte de operaciones amparadas por Garantias CERDEP "/>
    <s v="SI"/>
    <m/>
    <m/>
    <s v="SI"/>
    <x v="0"/>
  </r>
  <r>
    <x v="17"/>
    <s v="VALIDACION DE INFORMACION GARANTIAS BLOQUEADAS "/>
    <s v="SI"/>
    <m/>
    <m/>
    <s v="SI"/>
    <x v="0"/>
  </r>
  <r>
    <x v="18"/>
    <s v="de alertas de saldos diarios "/>
    <m/>
    <s v="SI"/>
    <m/>
    <m/>
    <x v="0"/>
  </r>
  <r>
    <x v="18"/>
    <s v="pago de servicios CNB"/>
    <m/>
    <s v="SI"/>
    <m/>
    <m/>
    <x v="0"/>
  </r>
  <r>
    <x v="18"/>
    <s v="deposito cnb"/>
    <m/>
    <s v="SI"/>
    <m/>
    <m/>
    <x v="0"/>
  </r>
  <r>
    <x v="18"/>
    <s v="CompraTarjetaPrepago"/>
    <m/>
    <s v="SI"/>
    <m/>
    <m/>
    <x v="0"/>
  </r>
  <r>
    <x v="18"/>
    <s v="Apertura Cuenta"/>
    <m/>
    <s v="SI"/>
    <m/>
    <m/>
    <x v="0"/>
  </r>
  <r>
    <x v="18"/>
    <s v="Reverso Pago de cheques"/>
    <m/>
    <s v="SI"/>
    <m/>
    <m/>
    <x v="0"/>
  </r>
  <r>
    <x v="18"/>
    <s v="Avance en Efectivo"/>
    <m/>
    <s v="SI"/>
    <m/>
    <m/>
    <x v="0"/>
  </r>
  <r>
    <x v="18"/>
    <s v="Credito por Recepcion de Giros"/>
    <m/>
    <s v="SI"/>
    <m/>
    <m/>
    <x v="0"/>
  </r>
  <r>
    <x v="18"/>
    <s v="Depósitos recibidos"/>
    <m/>
    <s v="SI"/>
    <m/>
    <m/>
    <x v="0"/>
  </r>
  <r>
    <x v="18"/>
    <s v="avisos de vencimientos TC"/>
    <m/>
    <s v="SI"/>
    <m/>
    <m/>
    <x v="0"/>
  </r>
  <r>
    <x v="18"/>
    <s v="Pago de Cheques girados"/>
    <m/>
    <s v="SI"/>
    <m/>
    <m/>
    <x v="0"/>
  </r>
  <r>
    <x v="18"/>
    <s v="Reverso de Recepción de depósito"/>
    <m/>
    <s v="SI"/>
    <m/>
    <m/>
    <x v="0"/>
  </r>
  <r>
    <x v="18"/>
    <s v="Saldos diarios"/>
    <m/>
    <s v="SI"/>
    <m/>
    <m/>
    <x v="0"/>
  </r>
  <r>
    <x v="18"/>
    <s v="Avisos de pagos vencidos TC"/>
    <m/>
    <s v="SI"/>
    <m/>
    <m/>
    <x v="0"/>
  </r>
  <r>
    <x v="18"/>
    <s v="Cambio de dirección de envío de E/C"/>
    <m/>
    <s v="SI"/>
    <m/>
    <m/>
    <x v="0"/>
  </r>
  <r>
    <x v="18"/>
    <s v="Cheque devuelto"/>
    <m/>
    <s v="SI"/>
    <m/>
    <m/>
    <x v="0"/>
  </r>
  <r>
    <x v="18"/>
    <s v="CompraTarjetaPrepago"/>
    <m/>
    <s v="SI"/>
    <m/>
    <m/>
    <x v="0"/>
  </r>
  <r>
    <x v="18"/>
    <s v="Alerta de Recepción de Giro"/>
    <m/>
    <s v="SI"/>
    <m/>
    <m/>
    <x v="0"/>
  </r>
  <r>
    <x v="18"/>
    <s v="Cheque protestado"/>
    <m/>
    <s v="SI"/>
    <m/>
    <m/>
    <x v="0"/>
  </r>
  <r>
    <x v="18"/>
    <s v="Pago de  Tarjetas de  Credito"/>
    <m/>
    <s v="SI"/>
    <m/>
    <m/>
    <x v="0"/>
  </r>
  <r>
    <x v="18"/>
    <s v="TRANSFERENCIA OTROS BANCOS DEBITO  "/>
    <m/>
    <s v="SI"/>
    <m/>
    <m/>
    <x v="0"/>
  </r>
  <r>
    <x v="18"/>
    <s v="Vencimiento de tarjeta de crédito"/>
    <m/>
    <s v="SI"/>
    <m/>
    <m/>
    <x v="0"/>
  </r>
  <r>
    <x v="18"/>
    <s v="Estado de cuenta digital tarjeta credito"/>
    <m/>
    <s v="SI"/>
    <m/>
    <m/>
    <x v="0"/>
  </r>
  <r>
    <x v="18"/>
    <s v="ESTADO DE CUENTA DIGITAL"/>
    <m/>
    <s v="SI"/>
    <m/>
    <m/>
    <x v="0"/>
  </r>
  <r>
    <x v="18"/>
    <s v="DESCARGA DOCUMENTOS OPERATIVOS"/>
    <m/>
    <s v="SI"/>
    <m/>
    <m/>
    <x v="0"/>
  </r>
  <r>
    <x v="18"/>
    <s v="Devolucion de Cheque"/>
    <m/>
    <s v="SI"/>
    <m/>
    <m/>
    <x v="0"/>
  </r>
  <r>
    <x v="18"/>
    <s v="TRANSFERENCIA INTERNACIONALES CREDITO  "/>
    <m/>
    <s v="SI"/>
    <m/>
    <m/>
    <x v="0"/>
  </r>
  <r>
    <x v="18"/>
    <s v="TRANSFERENCIASPIRECIBIDAEXITOSA"/>
    <m/>
    <s v="SI"/>
    <m/>
    <m/>
    <x v="0"/>
  </r>
  <r>
    <x v="18"/>
    <s v="Retiros mayores a"/>
    <m/>
    <s v="SI"/>
    <m/>
    <m/>
    <x v="0"/>
  </r>
  <r>
    <x v="18"/>
    <s v="Ingreso de clave de supervisor"/>
    <m/>
    <s v="SI"/>
    <m/>
    <m/>
    <x v="0"/>
  </r>
  <r>
    <x v="18"/>
    <s v="Pago Servicios Basicos"/>
    <m/>
    <s v="SI"/>
    <m/>
    <m/>
    <x v="0"/>
  </r>
  <r>
    <x v="18"/>
    <s v="Reverso retiros"/>
    <m/>
    <s v="SI"/>
    <m/>
    <m/>
    <x v="0"/>
  </r>
  <r>
    <x v="18"/>
    <s v="PagoInstitucionesEducativas"/>
    <m/>
    <s v="SI"/>
    <m/>
    <m/>
    <x v="0"/>
  </r>
  <r>
    <x v="19"/>
    <s v="Ingreso de Usuario  - Exitoso"/>
    <s v="SI"/>
    <m/>
    <m/>
    <m/>
    <x v="0"/>
  </r>
  <r>
    <x v="19"/>
    <s v="Ingreso de Usuario - Fallido"/>
    <s v="SI"/>
    <m/>
    <m/>
    <m/>
    <x v="0"/>
  </r>
  <r>
    <x v="19"/>
    <s v="Acceso Internacional"/>
    <s v="SI"/>
    <m/>
    <m/>
    <m/>
    <x v="0"/>
  </r>
  <r>
    <x v="19"/>
    <s v="Pregunta Secreta"/>
    <s v="SI"/>
    <m/>
    <m/>
    <m/>
    <x v="0"/>
  </r>
  <r>
    <x v="19"/>
    <s v="Segundo factor Invalido"/>
    <s v="SI"/>
    <m/>
    <m/>
    <m/>
    <x v="0"/>
  </r>
  <r>
    <x v="19"/>
    <s v="Cambio de Clave"/>
    <s v="SI"/>
    <m/>
    <m/>
    <m/>
    <x v="0"/>
  </r>
  <r>
    <x v="19"/>
    <s v="Clave Temporal Incorrecta (OTP Invalido)"/>
    <s v="SI"/>
    <s v="SI"/>
    <m/>
    <m/>
    <x v="1"/>
  </r>
  <r>
    <x v="19"/>
    <s v="Autoadhesión y Olvido de Usuario"/>
    <s v="SI"/>
    <m/>
    <m/>
    <s v="SI"/>
    <x v="0"/>
  </r>
  <r>
    <x v="19"/>
    <s v="Autodesbloqueo"/>
    <s v="SI"/>
    <m/>
    <m/>
    <s v="SI"/>
    <x v="0"/>
  </r>
  <r>
    <x v="19"/>
    <s v="Bloqueo de clave"/>
    <s v="SI"/>
    <m/>
    <m/>
    <s v="SI"/>
    <x v="0"/>
  </r>
  <r>
    <x v="19"/>
    <s v="Creacion de usuario AD"/>
    <s v="SI"/>
    <m/>
    <m/>
    <m/>
    <x v="0"/>
  </r>
  <r>
    <x v="19"/>
    <s v="Bloqueo de clave de Coordenadas o Token"/>
    <s v="SI"/>
    <s v="SI"/>
    <m/>
    <m/>
    <x v="1"/>
  </r>
  <r>
    <x v="19"/>
    <s v="Matriculacion de Cuentas"/>
    <s v="SI"/>
    <m/>
    <m/>
    <s v="SI"/>
    <x v="0"/>
  </r>
  <r>
    <x v="19"/>
    <s v="Matriculacion de Tarjetas Locales"/>
    <s v="SI"/>
    <m/>
    <m/>
    <s v="SI"/>
    <x v="0"/>
  </r>
  <r>
    <x v="19"/>
    <s v="Matriculacion de Servicios"/>
    <s v="SI"/>
    <m/>
    <m/>
    <s v="SI"/>
    <x v="0"/>
  </r>
  <r>
    <x v="19"/>
    <s v="Matriculacion de Tarjetas Internacionales"/>
    <s v="SI"/>
    <m/>
    <m/>
    <s v="SI"/>
    <x v="0"/>
  </r>
  <r>
    <x v="19"/>
    <s v="Matriculacion para trasferencias especiales"/>
    <s v="SI"/>
    <m/>
    <m/>
    <s v="SI"/>
    <x v="0"/>
  </r>
  <r>
    <x v="19"/>
    <s v="Agenda de cuentas en el exterior"/>
    <s v="SI"/>
    <m/>
    <m/>
    <s v="SI"/>
    <x v="0"/>
  </r>
  <r>
    <x v="19"/>
    <s v="Eliminacion de Matriculacion Cuentas"/>
    <s v="SI"/>
    <m/>
    <m/>
    <s v="SI"/>
    <x v="0"/>
  </r>
  <r>
    <x v="19"/>
    <s v="Eliminacion de Matriculacion Tarjetas"/>
    <s v="SI"/>
    <m/>
    <m/>
    <s v="SI"/>
    <x v="0"/>
  </r>
  <r>
    <x v="19"/>
    <s v="Eliminacion de Matriculacion Servicio"/>
    <s v="SI"/>
    <m/>
    <m/>
    <s v="SI"/>
    <x v="0"/>
  </r>
  <r>
    <x v="19"/>
    <s v="Transferencias entre Cuentas Propias y Tercero BB"/>
    <m/>
    <m/>
    <s v="SI"/>
    <m/>
    <x v="0"/>
  </r>
  <r>
    <x v="19"/>
    <s v="Transferencias Interbancarias (SPI)"/>
    <m/>
    <m/>
    <m/>
    <m/>
    <x v="0"/>
  </r>
  <r>
    <x v="19"/>
    <s v="Transferencias Interbancarias (Pago Directo)"/>
    <m/>
    <m/>
    <s v="SI"/>
    <m/>
    <x v="0"/>
  </r>
  <r>
    <x v="19"/>
    <s v="Transferencias Internacional"/>
    <m/>
    <m/>
    <s v="SI"/>
    <m/>
    <x v="0"/>
  </r>
  <r>
    <x v="19"/>
    <s v="Pago de Tarjeta propia"/>
    <m/>
    <s v="SI"/>
    <s v="SI"/>
    <m/>
    <x v="0"/>
  </r>
  <r>
    <x v="19"/>
    <s v="Pago de Tarjeta de Terceros Bankard"/>
    <m/>
    <s v="SI"/>
    <s v="SI"/>
    <m/>
    <x v="0"/>
  </r>
  <r>
    <x v="19"/>
    <s v="Pago de Tarjeta de Terceros (SPI)"/>
    <m/>
    <m/>
    <m/>
    <m/>
    <x v="0"/>
  </r>
  <r>
    <x v="19"/>
    <s v="Pago de Tarjeta de Terceros (Pago Directo)"/>
    <m/>
    <m/>
    <s v="SI"/>
    <m/>
    <x v="0"/>
  </r>
  <r>
    <x v="19"/>
    <s v="Pago de Tarjeta Internacional"/>
    <m/>
    <m/>
    <m/>
    <m/>
    <x v="0"/>
  </r>
  <r>
    <x v="19"/>
    <s v="Pago de Tarjetas Corporativas"/>
    <m/>
    <m/>
    <m/>
    <m/>
    <x v="0"/>
  </r>
  <r>
    <x v="19"/>
    <s v="Pago de Servicios Especiales"/>
    <s v="SI"/>
    <m/>
    <m/>
    <s v="SI"/>
    <x v="0"/>
  </r>
  <r>
    <x v="19"/>
    <s v="Pago servicios basicos(AGUA ,LUZ , TELEFONO)"/>
    <s v="SI"/>
    <s v="SI"/>
    <m/>
    <s v="SI"/>
    <x v="2"/>
  </r>
  <r>
    <x v="19"/>
    <s v="Pago de Servicio -Municipio - Predio"/>
    <s v="SI"/>
    <m/>
    <m/>
    <s v="SI"/>
    <x v="0"/>
  </r>
  <r>
    <x v="19"/>
    <s v="Pagos IESS"/>
    <s v="SI"/>
    <m/>
    <m/>
    <s v="SI"/>
    <x v="0"/>
  </r>
  <r>
    <x v="19"/>
    <s v="Pagos de impuestos aduaneros"/>
    <s v="SI"/>
    <m/>
    <m/>
    <s v="SI"/>
    <x v="0"/>
  </r>
  <r>
    <x v="19"/>
    <s v="Donaciones"/>
    <s v="SI"/>
    <s v="SI"/>
    <m/>
    <s v="SI"/>
    <x v="2"/>
  </r>
  <r>
    <x v="19"/>
    <s v="Central de Riesgos - Consulta"/>
    <s v="SI"/>
    <m/>
    <m/>
    <s v="SI"/>
    <x v="0"/>
  </r>
  <r>
    <x v="19"/>
    <s v="Cambio de Clave de Tarjeta de Débito"/>
    <s v="SI"/>
    <m/>
    <m/>
    <m/>
    <x v="0"/>
  </r>
  <r>
    <x v="19"/>
    <s v="Gestion de limites Tarjetas de Debito"/>
    <s v="SI"/>
    <m/>
    <m/>
    <s v="SI"/>
    <x v="0"/>
  </r>
  <r>
    <x v="19"/>
    <s v="Gestion Uso Internacional de Tarjetas"/>
    <s v="SI"/>
    <m/>
    <m/>
    <s v="SI"/>
    <x v="0"/>
  </r>
  <r>
    <x v="19"/>
    <s v="Activación/Desactivación de 24móvil"/>
    <s v="SI"/>
    <m/>
    <m/>
    <s v="SI"/>
    <x v="0"/>
  </r>
  <r>
    <x v="19"/>
    <s v="Activación/Desactivación de Avisos24"/>
    <s v="SI"/>
    <m/>
    <m/>
    <s v="SI"/>
    <x v="0"/>
  </r>
  <r>
    <x v="19"/>
    <s v="Recarga de tarjeta prepaga"/>
    <s v="SI"/>
    <m/>
    <m/>
    <s v="SI"/>
    <x v="0"/>
  </r>
  <r>
    <x v="19"/>
    <s v="Activacion / Desactivacion de deposito express"/>
    <s v="SI"/>
    <m/>
    <m/>
    <s v="SI"/>
    <x v="0"/>
  </r>
  <r>
    <x v="19"/>
    <s v="Activacion / Desactivacion 24Compras (Boton de Pago)"/>
    <s v="SI"/>
    <m/>
    <m/>
    <s v="SI"/>
    <x v="0"/>
  </r>
  <r>
    <x v="20"/>
    <s v="Reporte de Errores en Factoring Previa Digitalizacion en VDM "/>
    <s v="SI"/>
    <m/>
    <m/>
    <s v="SI"/>
    <x v="0"/>
  </r>
  <r>
    <x v="20"/>
    <s v="REPORTE DE OPERACIONES NO PROCESADAS "/>
    <s v="SI"/>
    <m/>
    <m/>
    <s v="SI"/>
    <x v="0"/>
  </r>
  <r>
    <x v="21"/>
    <s v="Reporte de Titularización - Reporte de Garantias "/>
    <s v="SI"/>
    <m/>
    <m/>
    <s v="SI"/>
    <x v="0"/>
  </r>
  <r>
    <x v="22"/>
    <s v="CAMBIO USUARIO Y CONTRASEÑA"/>
    <m/>
    <s v="SI"/>
    <m/>
    <m/>
    <x v="0"/>
  </r>
  <r>
    <x v="22"/>
    <s v="Activacion y reverso de Tiempo Aire"/>
    <m/>
    <s v="SI"/>
    <m/>
    <m/>
    <x v="0"/>
  </r>
  <r>
    <x v="22"/>
    <s v="ACTUALIZA BASE CONOCIMIENTO"/>
    <m/>
    <s v="SI"/>
    <m/>
    <m/>
    <x v="0"/>
  </r>
  <r>
    <x v="22"/>
    <s v="CAMBIO IMAGEN DE SEGURIDAD"/>
    <m/>
    <s v="SI"/>
    <m/>
    <m/>
    <x v="0"/>
  </r>
  <r>
    <x v="22"/>
    <s v="MATRICULACION Y ELIMINACION DE EQUIPOS"/>
    <m/>
    <s v="SI"/>
    <m/>
    <m/>
    <x v="0"/>
  </r>
  <r>
    <x v="23"/>
    <s v="Reporte de Errores en Leasing Previa Digitalizacion en VDM "/>
    <s v="SI"/>
    <m/>
    <m/>
    <s v="SI"/>
    <x v="0"/>
  </r>
  <r>
    <x v="24"/>
    <s v="Actualización de información del cliente del MIS."/>
    <m/>
    <s v="SI"/>
    <m/>
    <m/>
    <x v="0"/>
  </r>
  <r>
    <x v="25"/>
    <s v="Ingreso de Usuario  - Exitoso"/>
    <m/>
    <s v="SI"/>
    <m/>
    <m/>
    <x v="0"/>
  </r>
  <r>
    <x v="25"/>
    <s v="Ingreso de Usuario - Fallido"/>
    <m/>
    <s v="SI"/>
    <m/>
    <m/>
    <x v="0"/>
  </r>
  <r>
    <x v="25"/>
    <s v="Acceso Internacional"/>
    <m/>
    <s v="SI"/>
    <m/>
    <m/>
    <x v="0"/>
  </r>
  <r>
    <x v="25"/>
    <s v="Cambio de Clave"/>
    <m/>
    <s v="SI"/>
    <m/>
    <m/>
    <x v="0"/>
  </r>
  <r>
    <x v="25"/>
    <s v="Autodesbloqueo"/>
    <m/>
    <s v="SI"/>
    <m/>
    <m/>
    <x v="0"/>
  </r>
  <r>
    <x v="25"/>
    <s v="Recuperación de usuario"/>
    <m/>
    <s v="SI"/>
    <m/>
    <m/>
    <x v="0"/>
  </r>
  <r>
    <x v="25"/>
    <s v="Recuperación de clave"/>
    <m/>
    <s v="SI"/>
    <m/>
    <m/>
    <x v="0"/>
  </r>
  <r>
    <x v="25"/>
    <s v="Ingreso de una orden"/>
    <m/>
    <s v="SI"/>
    <m/>
    <m/>
    <x v="0"/>
  </r>
  <r>
    <x v="25"/>
    <s v="Aprobación de una orden"/>
    <m/>
    <s v="SI"/>
    <m/>
    <m/>
    <x v="0"/>
  </r>
  <r>
    <x v="25"/>
    <s v="Procesamiento de una orden"/>
    <m/>
    <s v="SI"/>
    <m/>
    <m/>
    <x v="0"/>
  </r>
  <r>
    <x v="25"/>
    <s v="Confirmación de transferencia SPI enviada"/>
    <m/>
    <s v="SI"/>
    <m/>
    <m/>
    <x v="0"/>
  </r>
  <r>
    <x v="25"/>
    <s v="Notificación ordenes no cobradas por beneciarios"/>
    <m/>
    <s v="SI"/>
    <m/>
    <m/>
    <x v="0"/>
  </r>
  <r>
    <x v="25"/>
    <s v="Recordatorio Pago a Proveedor "/>
    <m/>
    <s v="SI"/>
    <m/>
    <m/>
    <x v="0"/>
  </r>
  <r>
    <x v="25"/>
    <s v="Notificacion Diaria Pago a Proveedor "/>
    <m/>
    <s v="SI"/>
    <m/>
    <m/>
    <x v="0"/>
  </r>
  <r>
    <x v="25"/>
    <s v="Notificacion Nomina"/>
    <m/>
    <s v="SI"/>
    <m/>
    <m/>
    <x v="0"/>
  </r>
  <r>
    <x v="25"/>
    <s v="Notificacion Pago Directo Ordenante"/>
    <m/>
    <s v="SI"/>
    <m/>
    <m/>
    <x v="0"/>
  </r>
  <r>
    <x v="25"/>
    <s v="Notificacion Integracion SAP.SAT"/>
    <m/>
    <s v="SI"/>
    <m/>
    <m/>
    <x v="0"/>
  </r>
  <r>
    <x v="25"/>
    <s v="Notificacion conciliacion factura Unica"/>
    <s v="SI"/>
    <m/>
    <m/>
    <m/>
    <x v="0"/>
  </r>
  <r>
    <x v="25"/>
    <s v="Notificacion activacion facturas"/>
    <s v="SI"/>
    <m/>
    <m/>
    <m/>
    <x v="0"/>
  </r>
  <r>
    <x v="25"/>
    <s v="Reporte de facturas no autorizads por SRI"/>
    <s v="SI"/>
    <m/>
    <m/>
    <s v="SI"/>
    <x v="0"/>
  </r>
  <r>
    <x v="25"/>
    <s v="Reporte de SAT Pagos Transaccional e Ingresos (BiSat)"/>
    <s v="SI"/>
    <m/>
    <m/>
    <s v="SI"/>
    <x v="0"/>
  </r>
  <r>
    <x v="25"/>
    <s v="SAT-LISTADO DE PAGO DE PENSIONES"/>
    <s v="SI"/>
    <m/>
    <m/>
    <s v="SI"/>
    <x v="0"/>
  </r>
  <r>
    <x v="25"/>
    <s v="SAT-ARCHIVOS DE PENSIONES"/>
    <s v="SI"/>
    <m/>
    <m/>
    <s v="SI"/>
    <x v="0"/>
  </r>
  <r>
    <x v="25"/>
    <s v="SAT-ARCHIVOS DE PENSIONES"/>
    <s v="SI"/>
    <m/>
    <m/>
    <s v="SI"/>
    <x v="0"/>
  </r>
  <r>
    <x v="25"/>
    <s v="Resultado Carga de archivos colegios"/>
    <s v="SI"/>
    <m/>
    <m/>
    <m/>
    <x v="0"/>
  </r>
  <r>
    <x v="25"/>
    <s v="SAT- carga de archivos depósitos especiales"/>
    <s v="SI"/>
    <m/>
    <m/>
    <m/>
    <x v="0"/>
  </r>
  <r>
    <x v="25"/>
    <s v="SAT - Procesamiento Orden SCI2"/>
    <s v="SI"/>
    <m/>
    <m/>
    <m/>
    <x v="0"/>
  </r>
  <r>
    <x v="25"/>
    <s v="SAT - Alerta Temprana Problemas Ordenes no Procesadas"/>
    <s v="SI"/>
    <m/>
    <m/>
    <s v="SI"/>
    <x v="0"/>
  </r>
  <r>
    <x v="25"/>
    <s v="Reporte de SAT Pagos Transacciones Fallidas SENAE-IESS"/>
    <s v="SI"/>
    <m/>
    <m/>
    <s v="SI"/>
    <x v="0"/>
  </r>
  <r>
    <x v="25"/>
    <s v="SAT - Reintento mensajeria"/>
    <s v="SI"/>
    <m/>
    <m/>
    <m/>
    <x v="0"/>
  </r>
  <r>
    <x v="25"/>
    <s v="BizTarifario - Tarifas por vencer"/>
    <s v="SI"/>
    <m/>
    <m/>
    <m/>
    <x v="0"/>
  </r>
  <r>
    <x v="25"/>
    <s v="BizTarifario - Tarifa no exitosa"/>
    <s v="SI"/>
    <m/>
    <m/>
    <m/>
    <x v="0"/>
  </r>
  <r>
    <x v="25"/>
    <s v="SAT - Archivo SCI3 "/>
    <s v="SI"/>
    <m/>
    <m/>
    <s v="SI"/>
    <x v="0"/>
  </r>
  <r>
    <x v="25"/>
    <s v="SAT-Reporte de movimientos"/>
    <s v="SI"/>
    <m/>
    <m/>
    <s v="SI"/>
    <x v="0"/>
  </r>
  <r>
    <x v="25"/>
    <s v="SAT-Reporte de Rentabilidad Ecuasistencia"/>
    <s v="SI"/>
    <m/>
    <m/>
    <s v="SI"/>
    <x v="0"/>
  </r>
  <r>
    <x v="25"/>
    <s v="Reporte de Sat Cobros"/>
    <s v="SI"/>
    <m/>
    <m/>
    <s v="SI"/>
    <x v="0"/>
  </r>
  <r>
    <x v="25"/>
    <s v="Error Servidor"/>
    <s v="SI"/>
    <m/>
    <m/>
    <m/>
    <x v="0"/>
  </r>
  <r>
    <x v="25"/>
    <s v="SAT-BATCH DIARIO LOG"/>
    <s v="SI"/>
    <m/>
    <m/>
    <s v="SI"/>
    <x v="0"/>
  </r>
  <r>
    <x v="25"/>
    <s v="SAT-BATCH SEMANAL LOG"/>
    <s v="SI"/>
    <m/>
    <m/>
    <s v="SI"/>
    <x v="0"/>
  </r>
  <r>
    <x v="25"/>
    <s v="Notificacion factura electronica"/>
    <s v="SI"/>
    <m/>
    <m/>
    <s v="SI"/>
    <x v="0"/>
  </r>
  <r>
    <x v="25"/>
    <s v="Servicio BizCarga"/>
    <s v="SI"/>
    <m/>
    <m/>
    <m/>
    <x v="0"/>
  </r>
  <r>
    <x v="25"/>
    <s v="CHEQUE PENDIENTE DE DEVOLUCION"/>
    <m/>
    <s v="SI"/>
    <m/>
    <m/>
    <x v="0"/>
  </r>
  <r>
    <x v="25"/>
    <s v="VALIDACION IP INTERNACIONAL"/>
    <m/>
    <s v="SI"/>
    <m/>
    <m/>
    <x v="0"/>
  </r>
  <r>
    <x v="25"/>
    <s v="Notificacion por forma de pago"/>
    <m/>
    <s v="SI"/>
    <m/>
    <m/>
    <x v="0"/>
  </r>
  <r>
    <x v="25"/>
    <s v="Depósitos recibidos"/>
    <m/>
    <s v="SI"/>
    <m/>
    <m/>
    <x v="0"/>
  </r>
  <r>
    <x v="25"/>
    <s v="Devolucion de Cheque Sat"/>
    <m/>
    <s v="SI"/>
    <m/>
    <m/>
    <x v="0"/>
  </r>
  <r>
    <x v="25"/>
    <s v="AJUSTE DE DEPOSITO"/>
    <m/>
    <s v="SI"/>
    <m/>
    <m/>
    <x v="0"/>
  </r>
  <r>
    <x v="26"/>
    <s v="Confirmacion Seguro "/>
    <s v="SI"/>
    <m/>
    <m/>
    <s v="SI"/>
    <x v="0"/>
  </r>
  <r>
    <x v="26"/>
    <s v="Inconsistencias Corte "/>
    <s v="SI"/>
    <m/>
    <m/>
    <s v="SI"/>
    <x v="0"/>
  </r>
  <r>
    <x v="26"/>
    <s v="Aviso Vencimiento "/>
    <s v="SI"/>
    <m/>
    <m/>
    <s v="SI"/>
    <x v="0"/>
  </r>
  <r>
    <x v="26"/>
    <s v="Pagos a Cias de Seguro Atlas "/>
    <s v="SI"/>
    <m/>
    <m/>
    <s v="SI"/>
    <x v="0"/>
  </r>
  <r>
    <x v="26"/>
    <s v="Pagos a Cias de Seguro "/>
    <s v="SI"/>
    <m/>
    <m/>
    <s v="SI"/>
    <x v="0"/>
  </r>
  <r>
    <x v="26"/>
    <s v="Novedades en Migracion "/>
    <s v="SI"/>
    <m/>
    <m/>
    <s v="SI"/>
    <x v="0"/>
  </r>
  <r>
    <x v="26"/>
    <s v="Operaciones para Recalculo "/>
    <s v="SI"/>
    <m/>
    <m/>
    <s v="SI"/>
    <x v="0"/>
  </r>
  <r>
    <x v="27"/>
    <s v="Mail a Aseguradora para Aprobación del Seguro de Vehiculo. "/>
    <s v="SI"/>
    <m/>
    <m/>
    <m/>
    <x v="0"/>
  </r>
  <r>
    <x v="27"/>
    <s v="Mail a Aseguradora para Aprobación del Seguro Todo Riesgo. "/>
    <s v="SI"/>
    <m/>
    <m/>
    <m/>
    <x v="0"/>
  </r>
  <r>
    <x v="27"/>
    <s v="Mail a Aseguradora para Aprobación del Seguro Desgravamen. "/>
    <s v="SI"/>
    <m/>
    <m/>
    <m/>
    <x v="0"/>
  </r>
  <r>
    <x v="27"/>
    <s v="Mail a Aseguradora para Aprobación del Seguro Cesantía y Desgravamen."/>
    <s v="SI"/>
    <m/>
    <m/>
    <s v="SI"/>
    <x v="0"/>
  </r>
  <r>
    <x v="27"/>
    <s v="Alerta Clientes Vinculados / Peps. Formato HTML"/>
    <s v="SI"/>
    <m/>
    <m/>
    <m/>
    <x v="0"/>
  </r>
  <r>
    <x v="28"/>
    <s v="Notificación de Observaciones"/>
    <s v="SI"/>
    <m/>
    <m/>
    <m/>
    <x v="0"/>
  </r>
  <r>
    <x v="29"/>
    <s v="Ingreso de Usuario  - Exitoso"/>
    <s v="SI"/>
    <m/>
    <m/>
    <m/>
    <x v="0"/>
  </r>
  <r>
    <x v="29"/>
    <s v="Ingreso de Usuario - Fallido"/>
    <s v="SI"/>
    <m/>
    <m/>
    <m/>
    <x v="0"/>
  </r>
  <r>
    <x v="5"/>
    <s v="Acceso Internacional"/>
    <m/>
    <s v="SI"/>
    <m/>
    <m/>
    <x v="0"/>
  </r>
  <r>
    <x v="29"/>
    <s v="Clave Temporal Incorrecta (OTP Invalido)"/>
    <m/>
    <s v="SI"/>
    <m/>
    <m/>
    <x v="0"/>
  </r>
  <r>
    <x v="29"/>
    <s v="Eliminacion de Matriculacion Cuentas"/>
    <m/>
    <s v="SI"/>
    <m/>
    <m/>
    <x v="0"/>
  </r>
  <r>
    <x v="29"/>
    <s v="Eliminacion de Matriculacion Tarjetas"/>
    <m/>
    <s v="SI"/>
    <m/>
    <m/>
    <x v="0"/>
  </r>
  <r>
    <x v="29"/>
    <s v="Transferencias entre Cuentas Propias y Tercero BB"/>
    <s v="SI"/>
    <m/>
    <m/>
    <m/>
    <x v="0"/>
  </r>
  <r>
    <x v="29"/>
    <s v="Transferencias Interbancarias (SPI)"/>
    <s v="SI"/>
    <m/>
    <m/>
    <m/>
    <x v="0"/>
  </r>
  <r>
    <x v="29"/>
    <s v="Pago de Tarjeta propia"/>
    <m/>
    <s v="SI"/>
    <m/>
    <m/>
    <x v="0"/>
  </r>
  <r>
    <x v="29"/>
    <s v="Pago de Tarjeta de Terceros Bankard"/>
    <m/>
    <s v="SI"/>
    <m/>
    <m/>
    <x v="0"/>
  </r>
  <r>
    <x v="29"/>
    <s v="Pago de Tarjeta de Terceros (SPI)"/>
    <m/>
    <s v="SI"/>
    <m/>
    <m/>
    <x v="0"/>
  </r>
  <r>
    <x v="29"/>
    <s v="Pago servicios basicos(AGUA ,LUZ , TELEFONO)"/>
    <m/>
    <s v="SI"/>
    <m/>
    <m/>
    <x v="0"/>
  </r>
  <r>
    <x v="29"/>
    <s v="Depósitos recibidos"/>
    <m/>
    <s v="SI"/>
    <m/>
    <m/>
    <x v="0"/>
  </r>
  <r>
    <x v="29"/>
    <s v="AJUSTE DE DEPOSITO"/>
    <m/>
    <s v="SI"/>
    <m/>
    <m/>
    <x v="0"/>
  </r>
  <r>
    <x v="29"/>
    <s v="ActivacionTiempoAire"/>
    <m/>
    <s v="SI"/>
    <m/>
    <m/>
    <x v="0"/>
  </r>
  <r>
    <x v="29"/>
    <s v="CHEQUE PENDIENTE DE DEVOLUCION"/>
    <m/>
    <s v="SI"/>
    <m/>
    <m/>
    <x v="0"/>
  </r>
  <r>
    <x v="29"/>
    <s v="Reverso de Recepción de depósito"/>
    <m/>
    <s v="SI"/>
    <m/>
    <m/>
    <x v="0"/>
  </r>
  <r>
    <x v="29"/>
    <s v="Devolucion de Cheque"/>
    <m/>
    <s v="SI"/>
    <m/>
    <m/>
    <x v="0"/>
  </r>
  <r>
    <x v="29"/>
    <s v="Bloqueo de Clave"/>
    <m/>
    <s v="SI"/>
    <m/>
    <m/>
    <x v="0"/>
  </r>
  <r>
    <x v="29"/>
    <s v="Orden de Pago Efectivo"/>
    <m/>
    <s v="SI"/>
    <m/>
    <m/>
    <x v="0"/>
  </r>
  <r>
    <x v="29"/>
    <s v="Orden Anulada"/>
    <m/>
    <s v="SI"/>
    <m/>
    <m/>
    <x v="0"/>
  </r>
  <r>
    <x v="29"/>
    <s v="Orden en espera de Aprobación"/>
    <m/>
    <s v="SI"/>
    <m/>
    <m/>
    <x v="0"/>
  </r>
  <r>
    <x v="29"/>
    <s v="Orden Aceptada/Rechazada por el beneficiario"/>
    <m/>
    <s v="SI"/>
    <m/>
    <m/>
    <x v="0"/>
  </r>
  <r>
    <x v="29"/>
    <s v="Ordenes eliminadas por no aceptación del pago"/>
    <m/>
    <s v="SI"/>
    <m/>
    <m/>
    <x v="0"/>
  </r>
  <r>
    <x v="29"/>
    <s v="Acceso exitoso a 24Movil de manera biometrica"/>
    <m/>
    <s v="SI"/>
    <m/>
    <m/>
    <x v="0"/>
  </r>
  <r>
    <x v="29"/>
    <s v="Acceso fallido a 24Movil de manera biometrica"/>
    <m/>
    <s v="SI"/>
    <m/>
    <m/>
    <x v="0"/>
  </r>
  <r>
    <x v="29"/>
    <s v="Orden de Pago Corresponsal No Bancario"/>
    <m/>
    <s v="SI"/>
    <m/>
    <m/>
    <x v="0"/>
  </r>
  <r>
    <x v="29"/>
    <s v="Eliminación Envio Dinero"/>
    <m/>
    <s v="SI"/>
    <m/>
    <m/>
    <x v="0"/>
  </r>
  <r>
    <x v="29"/>
    <s v="Activación de QuickView"/>
    <m/>
    <s v="SI"/>
    <m/>
    <m/>
    <x v="0"/>
  </r>
  <r>
    <x v="29"/>
    <s v="Clave temporal CNB beneficiario"/>
    <m/>
    <s v="SI"/>
    <m/>
    <m/>
    <x v="0"/>
  </r>
  <r>
    <x v="29"/>
    <s v="Envío de clave QuickPay Propio"/>
    <m/>
    <s v="SI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39:B42" firstHeaderRow="1" firstDataRow="1" firstDataCol="1" rowPageCount="1" colPageCount="1"/>
  <pivotFields count="7">
    <pivotField axis="axisRow" showAll="0">
      <items count="32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m="1"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11"/>
        <item t="default"/>
      </items>
    </pivotField>
    <pivotField showAll="0"/>
    <pivotField showAll="0"/>
    <pivotField showAll="0"/>
    <pivotField showAll="0" defaultSubtotal="0"/>
    <pivotField showAll="0"/>
    <pivotField axis="axisPage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11"/>
    </i>
    <i>
      <x v="20"/>
    </i>
    <i t="grand">
      <x/>
    </i>
  </rowItems>
  <colItems count="1">
    <i/>
  </colItems>
  <pageFields count="1">
    <pageField fld="6" item="0" hier="-1"/>
  </pageFields>
  <dataFields count="1">
    <dataField name="CANT. DUPLICADO" fld="6" subtotal="count" baseField="0" baseItem="0"/>
  </dataFields>
  <formats count="16"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0" count="2">
            <x v="11"/>
            <x v="20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APLICACIÓN">
  <location ref="A2:E33" firstHeaderRow="0" firstDataRow="1" firstDataCol="1"/>
  <pivotFields count="9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Envía Canal" fld="3" subtotal="count" baseField="0" baseItem="0"/>
    <dataField name="Cuenta de Envía Avisos24" fld="4" subtotal="count" baseField="0" baseItem="0"/>
    <dataField name="Cuenta de Envio Centralizado" fld="5" subtotal="count" baseField="0" baseItem="0"/>
    <dataField name="Cuenta de Incluye Adjunto" fld="6" subtotal="count" baseField="0" baseItem="0"/>
  </dataFields>
  <formats count="22">
    <format dxfId="54">
      <pivotArea field="1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field="1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">
      <pivotArea field="1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46:B49" firstHeaderRow="1" firstDataRow="1" firstDataCol="1" rowPageCount="1" colPageCount="1"/>
  <pivotFields count="9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 v="5"/>
    </i>
    <i>
      <x v="19"/>
    </i>
    <i t="grand">
      <x/>
    </i>
  </rowItems>
  <colItems count="1">
    <i/>
  </colItems>
  <pageFields count="1">
    <pageField fld="8" hier="-1"/>
  </pageFields>
  <dataFields count="1">
    <dataField name="Cuenta de No Envía" fld="8" subtotal="count" baseField="1" baseItem="0"/>
  </dataFields>
  <formats count="14"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field="1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1" type="button" dataOnly="0" labelOnly="1" outline="0" axis="axisRow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2">
            <x v="5"/>
            <x v="19"/>
          </reference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Lider Aplicativo">
  <location ref="A3:F13" firstHeaderRow="0" firstDataRow="1" firstDataCol="1"/>
  <pivotFields count="9">
    <pivotField axis="axisRow" showAll="0">
      <items count="10">
        <item x="3"/>
        <item x="0"/>
        <item x="5"/>
        <item x="6"/>
        <item x="8"/>
        <item x="4"/>
        <item x="7"/>
        <item x="2"/>
        <item x="1"/>
        <item t="default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Envía X Canal" fld="3" subtotal="count" baseField="0" baseItem="0"/>
    <dataField name="Envía X Avisos24" fld="4" subtotal="count" baseField="0" baseItem="0"/>
    <dataField name="Centralizado" fld="5" subtotal="count" baseField="0" baseItem="0"/>
    <dataField name="Con Adjunto" fld="6" subtotal="count" baseField="0" baseItem="0"/>
    <dataField name="No se Envía" fld="8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opLeftCell="A37" workbookViewId="0">
      <selection activeCell="D48" sqref="D48"/>
    </sheetView>
  </sheetViews>
  <sheetFormatPr baseColWidth="10" defaultRowHeight="15" x14ac:dyDescent="0.25"/>
  <cols>
    <col min="1" max="1" width="26.7109375" customWidth="1"/>
    <col min="2" max="2" width="17.42578125" bestFit="1" customWidth="1"/>
    <col min="3" max="3" width="10" bestFit="1" customWidth="1"/>
    <col min="4" max="4" width="12.140625" bestFit="1" customWidth="1"/>
    <col min="5" max="5" width="10" bestFit="1" customWidth="1"/>
    <col min="6" max="6" width="14" customWidth="1"/>
  </cols>
  <sheetData>
    <row r="2" spans="1:6" ht="45" x14ac:dyDescent="0.25">
      <c r="A2" s="58" t="s">
        <v>337</v>
      </c>
      <c r="B2" s="58" t="s">
        <v>334</v>
      </c>
      <c r="C2" s="58" t="s">
        <v>335</v>
      </c>
      <c r="D2" s="58" t="s">
        <v>333</v>
      </c>
      <c r="E2" s="58" t="s">
        <v>336</v>
      </c>
      <c r="F2" s="59" t="s">
        <v>303</v>
      </c>
    </row>
    <row r="3" spans="1:6" x14ac:dyDescent="0.25">
      <c r="A3" s="42" t="s">
        <v>74</v>
      </c>
      <c r="B3" s="43">
        <v>7</v>
      </c>
      <c r="C3" s="43">
        <v>14</v>
      </c>
      <c r="D3" s="43"/>
      <c r="E3" s="43">
        <v>7</v>
      </c>
      <c r="F3" s="29">
        <f>GETPIVOTDATA("Cuenta de Envía Canal",$A$2,"Aplicación","24Fono")+GETPIVOTDATA("Cuenta de Envía Avisos24",$A$2,"Aplicación","24Fono")+GETPIVOTDATA("Cuenta de Envio Centralizado",$A$2,"Aplicación","24Fono")</f>
        <v>21</v>
      </c>
    </row>
    <row r="4" spans="1:6" x14ac:dyDescent="0.25">
      <c r="A4" s="42" t="s">
        <v>167</v>
      </c>
      <c r="B4" s="43">
        <v>11</v>
      </c>
      <c r="C4" s="43"/>
      <c r="D4" s="43"/>
      <c r="E4" s="43">
        <v>11</v>
      </c>
      <c r="F4" s="29">
        <f>GETPIVOTDATA("Cuenta de Envía Canal",$A$2,"Aplicación","ATC - Mail Files")+GETPIVOTDATA("Cuenta de Envía Avisos24",$A$2,"Aplicación","ATC - Mail Files")+GETPIVOTDATA("Cuenta de Envio Centralizado",$A$2,"Aplicación","ATC - Mail Files")</f>
        <v>11</v>
      </c>
    </row>
    <row r="5" spans="1:6" x14ac:dyDescent="0.25">
      <c r="A5" s="42" t="s">
        <v>271</v>
      </c>
      <c r="B5" s="43"/>
      <c r="C5" s="43">
        <v>23</v>
      </c>
      <c r="D5" s="43"/>
      <c r="E5" s="43"/>
      <c r="F5" s="29">
        <f>GETPIVOTDATA("Cuenta de Envía Canal",$A$2,"Aplicación","ATM")+GETPIVOTDATA("Cuenta de Envía Avisos24",$A$2,"Aplicación","ATM")+GETPIVOTDATA("Cuenta de Envio Centralizado",$A$2,"Aplicación","ATM")</f>
        <v>23</v>
      </c>
    </row>
    <row r="6" spans="1:6" x14ac:dyDescent="0.25">
      <c r="A6" s="42" t="s">
        <v>132</v>
      </c>
      <c r="B6" s="43"/>
      <c r="C6" s="43">
        <v>4</v>
      </c>
      <c r="D6" s="43"/>
      <c r="E6" s="43"/>
      <c r="F6" s="29">
        <f>GETPIVOTDATA("Cuenta de Envía Canal",$A$2,"Aplicación","ATM-BANKING")+GETPIVOTDATA("Cuenta de Envía Avisos24",$A$2,"Aplicación","ATM-BANKING")+GETPIVOTDATA("Cuenta de Envio Centralizado",$A$2,"Aplicación","ATM-BANKING")</f>
        <v>4</v>
      </c>
    </row>
    <row r="7" spans="1:6" x14ac:dyDescent="0.25">
      <c r="A7" s="42" t="s">
        <v>104</v>
      </c>
      <c r="B7" s="43"/>
      <c r="C7" s="43">
        <v>3</v>
      </c>
      <c r="D7" s="43"/>
      <c r="E7" s="43"/>
      <c r="F7" s="29">
        <f>GETPIVOTDATA("Cuenta de Envía Canal",$A$2,"Aplicación","ATX-Recaudacion Debito CTA")+GETPIVOTDATA("Cuenta de Envía Avisos24",$A$2,"Aplicación","ATX-Recaudacion Debito CTA")+GETPIVOTDATA("Cuenta de Envio Centralizado",$A$2,"Aplicación","ATX-Recaudacion Debito CTA")</f>
        <v>3</v>
      </c>
    </row>
    <row r="8" spans="1:6" x14ac:dyDescent="0.25">
      <c r="A8" s="42" t="s">
        <v>56</v>
      </c>
      <c r="B8" s="43"/>
      <c r="C8" s="43">
        <v>9</v>
      </c>
      <c r="D8" s="43">
        <v>6</v>
      </c>
      <c r="E8" s="43"/>
      <c r="F8" s="29">
        <f>GETPIVOTDATA("Cuenta de Envía Canal",$A$2,"Aplicación","Banca Móvil 2.0")+GETPIVOTDATA("Cuenta de Envía Avisos24",$A$2,"Aplicación","Banca Móvil 2.0")+GETPIVOTDATA("Cuenta de Envio Centralizado",$A$2,"Aplicación","Banca Móvil 2.0")</f>
        <v>15</v>
      </c>
    </row>
    <row r="9" spans="1:6" x14ac:dyDescent="0.25">
      <c r="A9" s="42" t="s">
        <v>287</v>
      </c>
      <c r="B9" s="43"/>
      <c r="C9" s="43">
        <v>4</v>
      </c>
      <c r="D9" s="43"/>
      <c r="E9" s="43"/>
      <c r="F9" s="29">
        <f>GETPIVOTDATA("Cuenta de Envía Canal",$A$2,"Aplicación","BATCH")+GETPIVOTDATA("Cuenta de Envía Avisos24",$A$2,"Aplicación","BATCH")+GETPIVOTDATA("Cuenta de Envio Centralizado",$A$2,"Aplicación","BATCH")</f>
        <v>4</v>
      </c>
    </row>
    <row r="10" spans="1:6" x14ac:dyDescent="0.25">
      <c r="A10" s="42" t="s">
        <v>288</v>
      </c>
      <c r="B10" s="43"/>
      <c r="C10" s="43">
        <v>2</v>
      </c>
      <c r="D10" s="43"/>
      <c r="E10" s="43"/>
      <c r="F10" s="29">
        <f>GETPIVOTDATA("Cuenta de Envía Canal",$A$2,"Aplicación","BPD")+GETPIVOTDATA("Cuenta de Envía Avisos24",$A$2,"Aplicación","BPD")+GETPIVOTDATA("Cuenta de Envio Centralizado",$A$2,"Aplicación","BPD")</f>
        <v>2</v>
      </c>
    </row>
    <row r="11" spans="1:6" x14ac:dyDescent="0.25">
      <c r="A11" s="42" t="s">
        <v>289</v>
      </c>
      <c r="B11" s="43"/>
      <c r="C11" s="43">
        <v>2</v>
      </c>
      <c r="D11" s="43"/>
      <c r="E11" s="43"/>
      <c r="F11" s="29">
        <f>GETPIVOTDATA("Cuenta de Envía Canal",$A$2,"Aplicación","BPM")+GETPIVOTDATA("Cuenta de Envía Avisos24",$A$2,"Aplicación","BPM")+GETPIVOTDATA("Cuenta de Envio Centralizado",$A$2,"Aplicación","BPM")</f>
        <v>2</v>
      </c>
    </row>
    <row r="12" spans="1:6" x14ac:dyDescent="0.25">
      <c r="A12" s="42" t="s">
        <v>290</v>
      </c>
      <c r="B12" s="43"/>
      <c r="C12" s="43">
        <v>5</v>
      </c>
      <c r="D12" s="43"/>
      <c r="E12" s="43"/>
      <c r="F12" s="29">
        <f>GETPIVOTDATA("Cuenta de Envía Canal",$A$2,"Aplicación","BTC")+GETPIVOTDATA("Cuenta de Envía Avisos24",$A$2,"Aplicación","BTC")+GETPIVOTDATA("Cuenta de Envio Centralizado",$A$2,"Aplicación","BTC")</f>
        <v>5</v>
      </c>
    </row>
    <row r="13" spans="1:6" x14ac:dyDescent="0.25">
      <c r="A13" s="42" t="s">
        <v>81</v>
      </c>
      <c r="B13" s="43">
        <v>24</v>
      </c>
      <c r="C13" s="43">
        <v>1</v>
      </c>
      <c r="D13" s="43"/>
      <c r="E13" s="43">
        <v>23</v>
      </c>
      <c r="F13" s="29">
        <f>GETPIVOTDATA("Cuenta de Envía Canal",$A$2,"Aplicación","Cartera")+GETPIVOTDATA("Cuenta de Envía Avisos24",$A$2,"Aplicación","Cartera")+GETPIVOTDATA("Cuenta de Envio Centralizado",$A$2,"Aplicación","Cartera")</f>
        <v>25</v>
      </c>
    </row>
    <row r="14" spans="1:6" x14ac:dyDescent="0.25">
      <c r="A14" s="42" t="s">
        <v>310</v>
      </c>
      <c r="B14" s="43"/>
      <c r="C14" s="43">
        <v>6</v>
      </c>
      <c r="D14" s="43"/>
      <c r="E14" s="43"/>
      <c r="F14" s="29">
        <f>GETPIVOTDATA("Cuenta de Envía Canal",$A$2,"Aplicación","CHATBOT")+GETPIVOTDATA("Cuenta de Envía Avisos24",$A$2,"Aplicación","CHATBOT")+GETPIVOTDATA("Cuenta de Envio Centralizado",$A$2,"Aplicación","CHATBOT")</f>
        <v>6</v>
      </c>
    </row>
    <row r="15" spans="1:6" x14ac:dyDescent="0.25">
      <c r="A15" s="42" t="s">
        <v>106</v>
      </c>
      <c r="B15" s="43"/>
      <c r="C15" s="43">
        <v>8</v>
      </c>
      <c r="D15" s="43"/>
      <c r="E15" s="43"/>
      <c r="F15" s="29">
        <f>GETPIVOTDATA("Cuenta de Envía Canal",$A$2,"Aplicación","CNB")+GETPIVOTDATA("Cuenta de Envía Avisos24",$A$2,"Aplicación","CNB")+GETPIVOTDATA("Cuenta de Envio Centralizado",$A$2,"Aplicación","CNB")</f>
        <v>8</v>
      </c>
    </row>
    <row r="16" spans="1:6" x14ac:dyDescent="0.25">
      <c r="A16" s="42" t="s">
        <v>77</v>
      </c>
      <c r="B16" s="43">
        <v>1</v>
      </c>
      <c r="C16" s="43">
        <v>1</v>
      </c>
      <c r="D16" s="43"/>
      <c r="E16" s="43">
        <v>1</v>
      </c>
      <c r="F16" s="29">
        <f>GETPIVOTDATA("Cuenta de Envía Canal",$A$2,"Aplicación","COBRANZAS")+GETPIVOTDATA("Cuenta de Envía Avisos24",$A$2,"Aplicación","COBRANZAS")+GETPIVOTDATA("Cuenta de Envio Centralizado",$A$2,"Aplicación","COBRANZAS")</f>
        <v>2</v>
      </c>
    </row>
    <row r="17" spans="1:6" x14ac:dyDescent="0.25">
      <c r="A17" s="42" t="s">
        <v>162</v>
      </c>
      <c r="B17" s="43">
        <v>6</v>
      </c>
      <c r="C17" s="43"/>
      <c r="D17" s="43"/>
      <c r="E17" s="43">
        <v>6</v>
      </c>
      <c r="F17" s="29">
        <f>GETPIVOTDATA("Cuenta de Envía Canal",$A$2,"Aplicación","Comext - Mail Files")+GETPIVOTDATA("Cuenta de Envía Avisos24",$A$2,"Aplicación","Comext - Mail Files")+GETPIVOTDATA("Cuenta de Envio Centralizado",$A$2,"Aplicación","Comext - Mail Files")</f>
        <v>6</v>
      </c>
    </row>
    <row r="18" spans="1:6" x14ac:dyDescent="0.25">
      <c r="A18" s="42" t="s">
        <v>166</v>
      </c>
      <c r="B18" s="43">
        <v>8</v>
      </c>
      <c r="C18" s="43"/>
      <c r="D18" s="43"/>
      <c r="E18" s="43">
        <v>8</v>
      </c>
      <c r="F18" s="29">
        <f>GETPIVOTDATA("Cuenta de Envía Canal",$A$2,"Aplicación","Contabilidad - Mail Files")+GETPIVOTDATA("Cuenta de Envía Avisos24",$A$2,"Aplicación","Contabilidad - Mail Files")+GETPIVOTDATA("Cuenta de Envio Centralizado",$A$2,"Aplicación","Contabilidad - Mail Files")</f>
        <v>8</v>
      </c>
    </row>
    <row r="19" spans="1:6" x14ac:dyDescent="0.25">
      <c r="A19" s="42" t="s">
        <v>300</v>
      </c>
      <c r="B19" s="43"/>
      <c r="C19" s="43">
        <v>3</v>
      </c>
      <c r="D19" s="43"/>
      <c r="E19" s="43"/>
      <c r="F19" s="29">
        <f>GETPIVOTDATA("Cuenta de Envía Canal",$A$2,"Aplicación","CRE")+GETPIVOTDATA("Cuenta de Envía Avisos24",$A$2,"Aplicación","CRE")+GETPIVOTDATA("Cuenta de Envio Centralizado",$A$2,"Aplicación","CRE")</f>
        <v>3</v>
      </c>
    </row>
    <row r="20" spans="1:6" x14ac:dyDescent="0.25">
      <c r="A20" s="42" t="s">
        <v>161</v>
      </c>
      <c r="B20" s="43">
        <v>10</v>
      </c>
      <c r="C20" s="43"/>
      <c r="D20" s="43"/>
      <c r="E20" s="43">
        <v>10</v>
      </c>
      <c r="F20" s="29">
        <f>GETPIVOTDATA("Cuenta de Envía Canal",$A$2,"Aplicación","Crédito - Mail Files")+GETPIVOTDATA("Cuenta de Envía Avisos24",$A$2,"Aplicación","Crédito - Mail Files")+GETPIVOTDATA("Cuenta de Envio Centralizado",$A$2,"Aplicación","Crédito - Mail Files")</f>
        <v>10</v>
      </c>
    </row>
    <row r="21" spans="1:6" x14ac:dyDescent="0.25">
      <c r="A21" s="42" t="s">
        <v>82</v>
      </c>
      <c r="B21" s="43"/>
      <c r="C21" s="43">
        <v>33</v>
      </c>
      <c r="D21" s="43"/>
      <c r="E21" s="43"/>
      <c r="F21" s="29">
        <f>GETPIVOTDATA("Cuenta de Envía Canal",$A$2,"Aplicación","Cuentas")+GETPIVOTDATA("Cuenta de Envía Avisos24",$A$2,"Aplicación","Cuentas")+GETPIVOTDATA("Cuenta de Envio Centralizado",$A$2,"Aplicación","Cuentas")</f>
        <v>33</v>
      </c>
    </row>
    <row r="22" spans="1:6" x14ac:dyDescent="0.25">
      <c r="A22" s="42" t="s">
        <v>5</v>
      </c>
      <c r="B22" s="43">
        <v>36</v>
      </c>
      <c r="C22" s="43">
        <v>6</v>
      </c>
      <c r="D22" s="43">
        <v>6</v>
      </c>
      <c r="E22" s="43">
        <v>26</v>
      </c>
      <c r="F22" s="29">
        <f>GETPIVOTDATA("Cuenta de Envía Canal",$A$2,"Aplicación","Cyberbank")+GETPIVOTDATA("Cuenta de Envía Avisos24",$A$2,"Aplicación","Cyberbank")+GETPIVOTDATA("Cuenta de Envio Centralizado",$A$2,"Aplicación","Cyberbank")</f>
        <v>48</v>
      </c>
    </row>
    <row r="23" spans="1:6" x14ac:dyDescent="0.25">
      <c r="A23" s="42" t="s">
        <v>163</v>
      </c>
      <c r="B23" s="43">
        <v>2</v>
      </c>
      <c r="C23" s="43"/>
      <c r="D23" s="43"/>
      <c r="E23" s="43">
        <v>2</v>
      </c>
      <c r="F23" s="29">
        <f>GETPIVOTDATA("Cuenta de Envía Canal",$A$2,"Aplicación","Factoring - Mail Files")+GETPIVOTDATA("Cuenta de Envio Centralizado",$A$2,"Aplicación","Factoring - Mail Files")</f>
        <v>2</v>
      </c>
    </row>
    <row r="24" spans="1:6" x14ac:dyDescent="0.25">
      <c r="A24" s="42" t="s">
        <v>168</v>
      </c>
      <c r="B24" s="43">
        <v>1</v>
      </c>
      <c r="C24" s="43"/>
      <c r="D24" s="43"/>
      <c r="E24" s="43">
        <v>1</v>
      </c>
      <c r="F24" s="29">
        <f>GETPIVOTDATA("Cuenta de Envía Canal",$A$2,"Aplicación","Garantías - Mail Files")+GETPIVOTDATA("Cuenta de Envía Avisos24",$A$2,"Aplicación","Garantías - Mail Files")+GETPIVOTDATA("Cuenta de Envio Centralizado",$A$2,"Aplicación","Garantías - Mail Files")</f>
        <v>1</v>
      </c>
    </row>
    <row r="25" spans="1:6" x14ac:dyDescent="0.25">
      <c r="A25" s="42" t="s">
        <v>137</v>
      </c>
      <c r="B25" s="43"/>
      <c r="C25" s="43">
        <v>5</v>
      </c>
      <c r="D25" s="43"/>
      <c r="E25" s="43"/>
      <c r="F25" s="29">
        <f>GETPIVOTDATA("Cuenta de Envía Canal",$A$2,"Aplicación","IBK")+GETPIVOTDATA("Cuenta de Envía Avisos24",$A$2,"Aplicación","IBK")+GETPIVOTDATA("Cuenta de Envio Centralizado",$A$2,"Aplicación","IBK")</f>
        <v>5</v>
      </c>
    </row>
    <row r="26" spans="1:6" x14ac:dyDescent="0.25">
      <c r="A26" s="42" t="s">
        <v>164</v>
      </c>
      <c r="B26" s="43">
        <v>1</v>
      </c>
      <c r="C26" s="43"/>
      <c r="D26" s="43"/>
      <c r="E26" s="43">
        <v>1</v>
      </c>
      <c r="F26" s="29">
        <f>GETPIVOTDATA("Cuenta de Envía Canal",$A$2,"Aplicación","Leasing - Mail Files")+GETPIVOTDATA("Cuenta de Envía Avisos24",$A$2,"Aplicación","Leasing - Mail Files")+GETPIVOTDATA("Cuenta de Envio Centralizado",$A$2,"Aplicación","Leasing - Mail Files")</f>
        <v>1</v>
      </c>
    </row>
    <row r="27" spans="1:6" x14ac:dyDescent="0.25">
      <c r="A27" s="42" t="s">
        <v>75</v>
      </c>
      <c r="B27" s="43"/>
      <c r="C27" s="43">
        <v>1</v>
      </c>
      <c r="D27" s="43"/>
      <c r="E27" s="43"/>
      <c r="F27" s="29">
        <f>GETPIVOTDATA("Cuenta de Envía Canal",$A$2,"Aplicación","MIS")+GETPIVOTDATA("Cuenta de Envía Avisos24",$A$2,"Aplicación","MIS")+GETPIVOTDATA("Cuenta de Envio Centralizado",$A$2,"Aplicación","MIS")</f>
        <v>1</v>
      </c>
    </row>
    <row r="28" spans="1:6" x14ac:dyDescent="0.25">
      <c r="A28" s="42" t="s">
        <v>55</v>
      </c>
      <c r="B28" s="43">
        <v>24</v>
      </c>
      <c r="C28" s="43">
        <v>23</v>
      </c>
      <c r="D28" s="43"/>
      <c r="E28" s="43">
        <v>14</v>
      </c>
      <c r="F28" s="29">
        <f>GETPIVOTDATA("Cuenta de Envía Canal",$A$2,"Aplicación","SAT")+GETPIVOTDATA("Cuenta de Envía Avisos24",$A$2,"Aplicación","SAT")+GETPIVOTDATA("Cuenta de Envio Centralizado",$A$2,"Aplicación","SAT")</f>
        <v>47</v>
      </c>
    </row>
    <row r="29" spans="1:6" x14ac:dyDescent="0.25">
      <c r="A29" s="42" t="s">
        <v>165</v>
      </c>
      <c r="B29" s="43">
        <v>7</v>
      </c>
      <c r="C29" s="43"/>
      <c r="D29" s="43"/>
      <c r="E29" s="43">
        <v>7</v>
      </c>
      <c r="F29" s="29">
        <f>GETPIVOTDATA("Cuenta de Envía Canal",$A$2,"Aplicación","Seguros - Mail Files")+GETPIVOTDATA("Cuenta de Envía Avisos24",$A$2,"Aplicación","Seguros - Mail Files")+GETPIVOTDATA("Cuenta de Envio Centralizado",$A$2,"Aplicación","Seguros - Mail Files")</f>
        <v>7</v>
      </c>
    </row>
    <row r="30" spans="1:6" x14ac:dyDescent="0.25">
      <c r="A30" s="42" t="s">
        <v>158</v>
      </c>
      <c r="B30" s="43">
        <v>5</v>
      </c>
      <c r="C30" s="43"/>
      <c r="D30" s="43"/>
      <c r="E30" s="43">
        <v>1</v>
      </c>
      <c r="F30" s="29">
        <f>GETPIVOTDATA("Cuenta de Envía Canal",$A$2,"Aplicación","Trámites
CDO")+GETPIVOTDATA("Cuenta de Envía Avisos24",$A$2,"Aplicación","Trámites
CDO")+GETPIVOTDATA("Cuenta de Envio Centralizado",$A$2,"Aplicación","Trámites
CDO")</f>
        <v>5</v>
      </c>
    </row>
    <row r="31" spans="1:6" x14ac:dyDescent="0.25">
      <c r="A31" s="42" t="s">
        <v>159</v>
      </c>
      <c r="B31" s="43">
        <v>1</v>
      </c>
      <c r="C31" s="43"/>
      <c r="D31" s="43"/>
      <c r="E31" s="43"/>
      <c r="F31" s="29">
        <f>GETPIVOTDATA("Cuenta de Envía Canal",$A$2,"Aplicación","Trámites
Winsock")+GETPIVOTDATA("Cuenta de Envía Avisos24",$A$2,"Aplicación","Trámites
Winsock")+GETPIVOTDATA("Cuenta de Envio Centralizado",$A$2,"Aplicación","Trámites
Winsock")</f>
        <v>1</v>
      </c>
    </row>
    <row r="32" spans="1:6" x14ac:dyDescent="0.25">
      <c r="A32" s="42" t="s">
        <v>140</v>
      </c>
      <c r="B32" s="43">
        <v>4</v>
      </c>
      <c r="C32" s="43">
        <v>26</v>
      </c>
      <c r="D32" s="43"/>
      <c r="E32" s="43"/>
      <c r="F32" s="29">
        <f>GETPIVOTDATA("Cuenta de Envía Canal",$A$2,"Aplicación","WAP")+GETPIVOTDATA("Cuenta de Envía Avisos24",$A$2,"Aplicación","WAP")+GETPIVOTDATA("Cuenta de Envio Centralizado",$A$2,"Aplicación","WAP")</f>
        <v>30</v>
      </c>
    </row>
    <row r="33" spans="1:6" x14ac:dyDescent="0.25">
      <c r="A33" s="62" t="s">
        <v>303</v>
      </c>
      <c r="B33" s="63">
        <v>148</v>
      </c>
      <c r="C33" s="63">
        <v>179</v>
      </c>
      <c r="D33" s="63">
        <v>12</v>
      </c>
      <c r="E33" s="63">
        <v>118</v>
      </c>
      <c r="F33" s="63">
        <f>SUM(F3:F32)</f>
        <v>339</v>
      </c>
    </row>
    <row r="35" spans="1:6" x14ac:dyDescent="0.25">
      <c r="A35" s="47"/>
      <c r="B35" s="48"/>
      <c r="C35" s="48"/>
      <c r="D35" s="48"/>
      <c r="E35" s="48"/>
      <c r="F35" s="48"/>
    </row>
    <row r="36" spans="1:6" x14ac:dyDescent="0.25">
      <c r="A36" s="47"/>
      <c r="B36" s="48"/>
      <c r="C36" s="48"/>
      <c r="D36" s="48"/>
      <c r="E36" s="48"/>
      <c r="F36" s="48"/>
    </row>
    <row r="37" spans="1:6" x14ac:dyDescent="0.25">
      <c r="A37" s="41" t="s">
        <v>120</v>
      </c>
      <c r="B37" s="29" t="s">
        <v>7</v>
      </c>
      <c r="C37" s="48"/>
      <c r="D37" s="48"/>
      <c r="E37" s="48"/>
      <c r="F37" s="48"/>
    </row>
    <row r="38" spans="1:6" x14ac:dyDescent="0.25">
      <c r="A38" s="64" t="s">
        <v>305</v>
      </c>
      <c r="B38" s="64"/>
    </row>
    <row r="39" spans="1:6" x14ac:dyDescent="0.25">
      <c r="A39" s="46" t="s">
        <v>54</v>
      </c>
      <c r="B39" s="46" t="s">
        <v>304</v>
      </c>
    </row>
    <row r="40" spans="1:6" x14ac:dyDescent="0.25">
      <c r="A40" s="42" t="s">
        <v>81</v>
      </c>
      <c r="B40" s="43">
        <v>1</v>
      </c>
    </row>
    <row r="41" spans="1:6" x14ac:dyDescent="0.25">
      <c r="A41" s="42" t="s">
        <v>5</v>
      </c>
      <c r="B41" s="43">
        <v>2</v>
      </c>
    </row>
    <row r="42" spans="1:6" x14ac:dyDescent="0.25">
      <c r="A42" s="42" t="s">
        <v>303</v>
      </c>
      <c r="B42" s="43">
        <v>3</v>
      </c>
    </row>
    <row r="44" spans="1:6" x14ac:dyDescent="0.25">
      <c r="A44" s="56" t="s">
        <v>309</v>
      </c>
      <c r="B44" s="57">
        <v>1</v>
      </c>
    </row>
    <row r="45" spans="1:6" x14ac:dyDescent="0.25">
      <c r="A45" s="64" t="s">
        <v>339</v>
      </c>
      <c r="B45" s="64"/>
    </row>
    <row r="46" spans="1:6" x14ac:dyDescent="0.25">
      <c r="A46" s="45" t="s">
        <v>332</v>
      </c>
      <c r="B46" s="45" t="s">
        <v>331</v>
      </c>
    </row>
    <row r="47" spans="1:6" x14ac:dyDescent="0.25">
      <c r="A47" s="42" t="s">
        <v>56</v>
      </c>
      <c r="B47" s="43">
        <v>3</v>
      </c>
    </row>
    <row r="48" spans="1:6" x14ac:dyDescent="0.25">
      <c r="A48" s="42" t="s">
        <v>5</v>
      </c>
      <c r="B48" s="43">
        <v>4</v>
      </c>
    </row>
    <row r="49" spans="1:2" x14ac:dyDescent="0.25">
      <c r="A49" s="60" t="s">
        <v>303</v>
      </c>
      <c r="B49" s="61">
        <v>7</v>
      </c>
    </row>
  </sheetData>
  <mergeCells count="2">
    <mergeCell ref="A38:B38"/>
    <mergeCell ref="A45:B45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21" sqref="D21"/>
    </sheetView>
  </sheetViews>
  <sheetFormatPr baseColWidth="10" defaultRowHeight="15" x14ac:dyDescent="0.25"/>
  <cols>
    <col min="1" max="1" width="16.85546875" bestFit="1" customWidth="1"/>
    <col min="2" max="2" width="12.5703125" bestFit="1" customWidth="1"/>
    <col min="3" max="3" width="15.42578125" bestFit="1" customWidth="1"/>
    <col min="4" max="4" width="12.140625" bestFit="1" customWidth="1"/>
    <col min="5" max="5" width="12" bestFit="1" customWidth="1"/>
    <col min="6" max="6" width="11.140625" customWidth="1"/>
    <col min="7" max="7" width="18.7109375" bestFit="1" customWidth="1"/>
  </cols>
  <sheetData>
    <row r="2" spans="1:7" x14ac:dyDescent="0.25">
      <c r="A2" s="64" t="s">
        <v>319</v>
      </c>
      <c r="B2" s="64"/>
      <c r="C2" s="64"/>
      <c r="D2" s="64"/>
      <c r="E2" s="64"/>
      <c r="F2" s="64"/>
      <c r="G2" s="64"/>
    </row>
    <row r="3" spans="1:7" x14ac:dyDescent="0.25">
      <c r="A3" s="45" t="s">
        <v>306</v>
      </c>
      <c r="B3" s="45" t="s">
        <v>321</v>
      </c>
      <c r="C3" s="45" t="s">
        <v>322</v>
      </c>
      <c r="D3" s="45" t="s">
        <v>338</v>
      </c>
      <c r="E3" s="45" t="s">
        <v>323</v>
      </c>
      <c r="F3" s="45" t="s">
        <v>308</v>
      </c>
      <c r="G3" s="46" t="s">
        <v>320</v>
      </c>
    </row>
    <row r="4" spans="1:7" x14ac:dyDescent="0.25">
      <c r="A4" s="42" t="s">
        <v>313</v>
      </c>
      <c r="B4" s="43"/>
      <c r="C4" s="43">
        <v>13</v>
      </c>
      <c r="D4" s="43"/>
      <c r="E4" s="43"/>
      <c r="F4" s="43"/>
      <c r="G4" s="29">
        <f>GETPIVOTDATA("Envía X Canal",$A$3,"Lider Aplicativo","Darío Barco")+GETPIVOTDATA("Envía X Avisos24",$A$3,"Lider Aplicativo","Darío Barco")+GETPIVOTDATA("Centralizado",$A$3,"Lider Aplicativo","Darío Barco")</f>
        <v>13</v>
      </c>
    </row>
    <row r="5" spans="1:7" x14ac:dyDescent="0.25">
      <c r="A5" s="42" t="s">
        <v>307</v>
      </c>
      <c r="B5" s="43">
        <v>11</v>
      </c>
      <c r="C5" s="43">
        <v>55</v>
      </c>
      <c r="D5" s="43">
        <v>6</v>
      </c>
      <c r="E5" s="43">
        <v>7</v>
      </c>
      <c r="F5" s="43">
        <v>3</v>
      </c>
      <c r="G5" s="29">
        <f>GETPIVOTDATA("Envía X Canal",$A$3,"Lider Aplicativo","Héctor Pintag")+GETPIVOTDATA("Envía X Avisos24",$A$3,"Lider Aplicativo","Héctor Pintag")+GETPIVOTDATA("Centralizado",$A$3,"Lider Aplicativo","Héctor Pintag")</f>
        <v>72</v>
      </c>
    </row>
    <row r="6" spans="1:7" x14ac:dyDescent="0.25">
      <c r="A6" s="42" t="s">
        <v>315</v>
      </c>
      <c r="B6" s="43"/>
      <c r="C6" s="43">
        <v>35</v>
      </c>
      <c r="D6" s="43"/>
      <c r="E6" s="43"/>
      <c r="F6" s="43"/>
      <c r="G6" s="29">
        <f>GETPIVOTDATA("Envía X Canal",$A$3,"Lider Aplicativo","Ivan Zanga")+GETPIVOTDATA("Envía X Avisos24",$A$3,"Lider Aplicativo","Ivan Zanga")+GETPIVOTDATA("Centralizado",$A$3,"Lider Aplicativo","Ivan Zanga")</f>
        <v>35</v>
      </c>
    </row>
    <row r="7" spans="1:7" x14ac:dyDescent="0.25">
      <c r="A7" s="42" t="s">
        <v>317</v>
      </c>
      <c r="B7" s="43"/>
      <c r="C7" s="43">
        <v>2</v>
      </c>
      <c r="D7" s="43"/>
      <c r="E7" s="43"/>
      <c r="F7" s="43"/>
      <c r="G7" s="29">
        <f>GETPIVOTDATA("Envía X Canal",$A$3,"Lider Aplicativo","José Bustillos")+GETPIVOTDATA("Envía X Avisos24",$A$3,"Lider Aplicativo","José Bustillos")+GETPIVOTDATA("Centralizado",$A$3,"Lider Aplicativo","José Bustillos")</f>
        <v>2</v>
      </c>
    </row>
    <row r="8" spans="1:7" x14ac:dyDescent="0.25">
      <c r="A8" s="42" t="s">
        <v>314</v>
      </c>
      <c r="B8" s="43">
        <v>24</v>
      </c>
      <c r="C8" s="43">
        <v>23</v>
      </c>
      <c r="D8" s="43"/>
      <c r="E8" s="43">
        <v>14</v>
      </c>
      <c r="F8" s="43"/>
      <c r="G8" s="29">
        <f>GETPIVOTDATA("Envía X Canal",$A$3,"Lider Aplicativo","Julio Caicedo")+GETPIVOTDATA("Envía X Avisos24",$A$3,"Lider Aplicativo","Julio Caicedo")+GETPIVOTDATA("Centralizado",$A$3,"Lider Aplicativo","Julio Caicedo")</f>
        <v>47</v>
      </c>
    </row>
    <row r="9" spans="1:7" x14ac:dyDescent="0.25">
      <c r="A9" s="42" t="s">
        <v>316</v>
      </c>
      <c r="B9" s="43">
        <v>36</v>
      </c>
      <c r="C9" s="43">
        <v>21</v>
      </c>
      <c r="D9" s="43">
        <v>6</v>
      </c>
      <c r="E9" s="43">
        <v>26</v>
      </c>
      <c r="F9" s="43">
        <v>4</v>
      </c>
      <c r="G9" s="29">
        <f>GETPIVOTDATA("Envía X Canal",$A$3,"Lider Aplicativo","Orlando Velez")+GETPIVOTDATA("Envía X Avisos24",$A$3,"Lider Aplicativo","Orlando Velez")+GETPIVOTDATA("Centralizado",$A$3,"Lider Aplicativo","Orlando Velez")</f>
        <v>63</v>
      </c>
    </row>
    <row r="10" spans="1:7" x14ac:dyDescent="0.25">
      <c r="A10" s="42" t="s">
        <v>318</v>
      </c>
      <c r="B10" s="43">
        <v>1</v>
      </c>
      <c r="C10" s="43">
        <v>2</v>
      </c>
      <c r="D10" s="43"/>
      <c r="E10" s="43">
        <v>1</v>
      </c>
      <c r="F10" s="43"/>
      <c r="G10" s="29">
        <f>GETPIVOTDATA("Envía X Canal",$A$3,"Lider Aplicativo","Patricio Lopez")+GETPIVOTDATA("Envía X Avisos24",$A$3,"Lider Aplicativo","Patricio Lopez")+GETPIVOTDATA("Centralizado",$A$3,"Lider Aplicativo","Patricio Lopez")</f>
        <v>3</v>
      </c>
    </row>
    <row r="11" spans="1:7" x14ac:dyDescent="0.25">
      <c r="A11" s="42" t="s">
        <v>311</v>
      </c>
      <c r="B11" s="43"/>
      <c r="C11" s="43">
        <v>27</v>
      </c>
      <c r="D11" s="43"/>
      <c r="E11" s="43"/>
      <c r="F11" s="43"/>
      <c r="G11" s="29">
        <f>GETPIVOTDATA("Envía X Canal",$A$3,"Lider Aplicativo","Renzo Seminario")+GETPIVOTDATA("Envía X Avisos24",$A$3,"Lider Aplicativo","Renzo Seminario")+GETPIVOTDATA("Centralizado",$A$3,"Lider Aplicativo","Renzo Seminario")</f>
        <v>27</v>
      </c>
    </row>
    <row r="12" spans="1:7" x14ac:dyDescent="0.25">
      <c r="A12" s="42" t="s">
        <v>312</v>
      </c>
      <c r="B12" s="43">
        <v>76</v>
      </c>
      <c r="C12" s="43">
        <v>1</v>
      </c>
      <c r="D12" s="43"/>
      <c r="E12" s="43">
        <v>70</v>
      </c>
      <c r="F12" s="43"/>
      <c r="G12" s="29">
        <f>GETPIVOTDATA("Envía X Canal",$A$3,"Lider Aplicativo","Talia Rugel")+GETPIVOTDATA("Envía X Avisos24",$A$3,"Lider Aplicativo","Talia Rugel")+GETPIVOTDATA("Centralizado",$A$3,"Lider Aplicativo","Talia Rugel")</f>
        <v>77</v>
      </c>
    </row>
    <row r="13" spans="1:7" x14ac:dyDescent="0.25">
      <c r="A13" s="42" t="s">
        <v>303</v>
      </c>
      <c r="B13" s="43">
        <v>148</v>
      </c>
      <c r="C13" s="43">
        <v>179</v>
      </c>
      <c r="D13" s="43">
        <v>12</v>
      </c>
      <c r="E13" s="43">
        <v>118</v>
      </c>
      <c r="F13" s="43">
        <v>7</v>
      </c>
      <c r="G13" s="44">
        <f>SUM(G4:G12)</f>
        <v>339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T330"/>
  <sheetViews>
    <sheetView tabSelected="1" zoomScaleNormal="100" workbookViewId="0">
      <pane xSplit="3" ySplit="3" topLeftCell="E63" activePane="bottomRight" state="frozen"/>
      <selection pane="topRight" activeCell="C1" sqref="C1"/>
      <selection pane="bottomLeft" activeCell="A4" sqref="A4"/>
      <selection pane="bottomRight" activeCell="J331" sqref="J331"/>
    </sheetView>
  </sheetViews>
  <sheetFormatPr baseColWidth="10" defaultRowHeight="15" x14ac:dyDescent="0.25"/>
  <cols>
    <col min="1" max="1" width="15.85546875" bestFit="1" customWidth="1"/>
    <col min="2" max="2" width="16.42578125" style="4" customWidth="1"/>
    <col min="3" max="3" width="47.140625" customWidth="1"/>
    <col min="4" max="4" width="14.140625" style="3" customWidth="1"/>
    <col min="5" max="5" width="12.42578125" style="3" bestFit="1" customWidth="1"/>
    <col min="6" max="6" width="17.7109375" style="3" customWidth="1"/>
    <col min="7" max="7" width="13.5703125" style="3" customWidth="1"/>
    <col min="8" max="8" width="9" bestFit="1" customWidth="1"/>
    <col min="10" max="10" width="31.140625" customWidth="1"/>
  </cols>
  <sheetData>
    <row r="1" spans="1:72" x14ac:dyDescent="0.25">
      <c r="BT1" s="2" t="s">
        <v>52</v>
      </c>
    </row>
    <row r="2" spans="1:72" ht="20.100000000000001" customHeight="1" x14ac:dyDescent="0.25">
      <c r="A2" s="65" t="s">
        <v>0</v>
      </c>
      <c r="B2" s="65"/>
      <c r="C2" s="65"/>
      <c r="D2" s="65"/>
      <c r="E2" s="65"/>
      <c r="F2" s="65"/>
      <c r="G2" s="65"/>
      <c r="H2" s="65"/>
      <c r="I2" s="65"/>
      <c r="BT2" s="1" t="s">
        <v>7</v>
      </c>
    </row>
    <row r="3" spans="1:72" s="53" customFormat="1" x14ac:dyDescent="0.25">
      <c r="A3" s="50" t="s">
        <v>306</v>
      </c>
      <c r="B3" s="50" t="s">
        <v>53</v>
      </c>
      <c r="C3" s="51" t="s">
        <v>1</v>
      </c>
      <c r="D3" s="52" t="s">
        <v>2</v>
      </c>
      <c r="E3" s="52" t="s">
        <v>3</v>
      </c>
      <c r="F3" s="52" t="s">
        <v>324</v>
      </c>
      <c r="G3" s="52" t="s">
        <v>4</v>
      </c>
      <c r="H3" s="52" t="s">
        <v>120</v>
      </c>
      <c r="I3" s="52" t="s">
        <v>309</v>
      </c>
      <c r="J3" s="52" t="s">
        <v>340</v>
      </c>
      <c r="BT3" s="54" t="s">
        <v>8</v>
      </c>
    </row>
    <row r="4" spans="1:72" hidden="1" x14ac:dyDescent="0.25">
      <c r="A4" s="29" t="s">
        <v>307</v>
      </c>
      <c r="B4" s="25" t="s">
        <v>74</v>
      </c>
      <c r="C4" s="25" t="s">
        <v>6</v>
      </c>
      <c r="D4" s="10"/>
      <c r="E4" s="10" t="s">
        <v>7</v>
      </c>
      <c r="F4" s="10"/>
      <c r="G4" s="10"/>
      <c r="H4" s="10"/>
      <c r="I4" s="29"/>
      <c r="J4" t="s">
        <v>341</v>
      </c>
    </row>
    <row r="5" spans="1:72" hidden="1" x14ac:dyDescent="0.25">
      <c r="A5" s="29" t="s">
        <v>307</v>
      </c>
      <c r="B5" s="25" t="s">
        <v>74</v>
      </c>
      <c r="C5" s="25" t="s">
        <v>9</v>
      </c>
      <c r="D5" s="10"/>
      <c r="E5" s="10" t="s">
        <v>7</v>
      </c>
      <c r="F5" s="10"/>
      <c r="G5" s="10"/>
      <c r="H5" s="10"/>
      <c r="I5" s="29"/>
      <c r="J5" t="s">
        <v>341</v>
      </c>
    </row>
    <row r="6" spans="1:72" hidden="1" x14ac:dyDescent="0.25">
      <c r="A6" s="29" t="s">
        <v>307</v>
      </c>
      <c r="B6" s="25" t="s">
        <v>74</v>
      </c>
      <c r="C6" s="25" t="s">
        <v>13</v>
      </c>
      <c r="D6" s="10" t="s">
        <v>7</v>
      </c>
      <c r="E6" s="10"/>
      <c r="F6" s="10"/>
      <c r="G6" s="10" t="s">
        <v>7</v>
      </c>
      <c r="H6" s="10"/>
      <c r="I6" s="29"/>
    </row>
    <row r="7" spans="1:72" hidden="1" x14ac:dyDescent="0.25">
      <c r="A7" s="29" t="s">
        <v>307</v>
      </c>
      <c r="B7" s="25" t="s">
        <v>74</v>
      </c>
      <c r="C7" s="25" t="s">
        <v>58</v>
      </c>
      <c r="D7" s="10" t="s">
        <v>7</v>
      </c>
      <c r="E7" s="10"/>
      <c r="F7" s="10"/>
      <c r="G7" s="10" t="s">
        <v>7</v>
      </c>
      <c r="H7" s="10"/>
      <c r="I7" s="29"/>
    </row>
    <row r="8" spans="1:72" hidden="1" x14ac:dyDescent="0.25">
      <c r="A8" s="29" t="s">
        <v>307</v>
      </c>
      <c r="B8" s="25" t="s">
        <v>74</v>
      </c>
      <c r="C8" s="25" t="s">
        <v>59</v>
      </c>
      <c r="D8" s="10" t="s">
        <v>7</v>
      </c>
      <c r="E8" s="10"/>
      <c r="F8" s="10"/>
      <c r="G8" s="10" t="s">
        <v>7</v>
      </c>
      <c r="H8" s="10"/>
      <c r="I8" s="29"/>
    </row>
    <row r="9" spans="1:72" hidden="1" x14ac:dyDescent="0.25">
      <c r="A9" s="29" t="s">
        <v>307</v>
      </c>
      <c r="B9" s="25" t="s">
        <v>74</v>
      </c>
      <c r="C9" s="25" t="s">
        <v>60</v>
      </c>
      <c r="D9" s="10" t="s">
        <v>7</v>
      </c>
      <c r="E9" s="10"/>
      <c r="F9" s="10"/>
      <c r="G9" s="10" t="s">
        <v>7</v>
      </c>
      <c r="H9" s="10"/>
      <c r="I9" s="29"/>
    </row>
    <row r="10" spans="1:72" hidden="1" x14ac:dyDescent="0.25">
      <c r="A10" s="29" t="s">
        <v>307</v>
      </c>
      <c r="B10" s="25" t="s">
        <v>74</v>
      </c>
      <c r="C10" s="25" t="s">
        <v>61</v>
      </c>
      <c r="D10" s="10"/>
      <c r="E10" s="10" t="s">
        <v>7</v>
      </c>
      <c r="F10" s="10"/>
      <c r="G10" s="10"/>
      <c r="H10" s="10"/>
      <c r="I10" s="29"/>
      <c r="J10" t="s">
        <v>341</v>
      </c>
    </row>
    <row r="11" spans="1:72" hidden="1" x14ac:dyDescent="0.25">
      <c r="A11" s="29" t="s">
        <v>307</v>
      </c>
      <c r="B11" s="25" t="s">
        <v>74</v>
      </c>
      <c r="C11" s="25" t="s">
        <v>62</v>
      </c>
      <c r="D11" s="10"/>
      <c r="E11" s="10" t="s">
        <v>7</v>
      </c>
      <c r="F11" s="10"/>
      <c r="G11" s="10"/>
      <c r="H11" s="10"/>
      <c r="I11" s="29"/>
      <c r="J11" t="s">
        <v>341</v>
      </c>
    </row>
    <row r="12" spans="1:72" hidden="1" x14ac:dyDescent="0.25">
      <c r="A12" s="29" t="s">
        <v>307</v>
      </c>
      <c r="B12" s="25" t="s">
        <v>74</v>
      </c>
      <c r="C12" s="25" t="s">
        <v>327</v>
      </c>
      <c r="D12" s="10" t="s">
        <v>7</v>
      </c>
      <c r="E12" s="10"/>
      <c r="F12" s="10"/>
      <c r="G12" s="10" t="s">
        <v>7</v>
      </c>
      <c r="H12" s="10"/>
      <c r="I12" s="29"/>
    </row>
    <row r="13" spans="1:72" hidden="1" x14ac:dyDescent="0.25">
      <c r="A13" s="29" t="s">
        <v>307</v>
      </c>
      <c r="B13" s="25" t="s">
        <v>74</v>
      </c>
      <c r="C13" s="25" t="s">
        <v>63</v>
      </c>
      <c r="D13" s="10" t="s">
        <v>7</v>
      </c>
      <c r="E13" s="10"/>
      <c r="F13" s="10"/>
      <c r="G13" s="10" t="s">
        <v>7</v>
      </c>
      <c r="H13" s="10"/>
      <c r="I13" s="29"/>
    </row>
    <row r="14" spans="1:72" hidden="1" x14ac:dyDescent="0.25">
      <c r="A14" s="29" t="s">
        <v>307</v>
      </c>
      <c r="B14" s="25" t="s">
        <v>74</v>
      </c>
      <c r="C14" s="25" t="s">
        <v>64</v>
      </c>
      <c r="D14" s="10"/>
      <c r="E14" s="10" t="s">
        <v>7</v>
      </c>
      <c r="F14" s="10"/>
      <c r="G14" s="10"/>
      <c r="H14" s="10"/>
      <c r="I14" s="29"/>
      <c r="J14" t="s">
        <v>341</v>
      </c>
    </row>
    <row r="15" spans="1:72" hidden="1" x14ac:dyDescent="0.25">
      <c r="A15" s="29" t="s">
        <v>307</v>
      </c>
      <c r="B15" s="25" t="s">
        <v>74</v>
      </c>
      <c r="C15" s="25" t="s">
        <v>65</v>
      </c>
      <c r="D15" s="10"/>
      <c r="E15" s="10" t="s">
        <v>7</v>
      </c>
      <c r="F15" s="10"/>
      <c r="G15" s="10"/>
      <c r="H15" s="10"/>
      <c r="I15" s="29"/>
      <c r="J15" t="s">
        <v>341</v>
      </c>
    </row>
    <row r="16" spans="1:72" hidden="1" x14ac:dyDescent="0.25">
      <c r="A16" s="29" t="s">
        <v>307</v>
      </c>
      <c r="B16" s="25" t="s">
        <v>74</v>
      </c>
      <c r="C16" s="25" t="s">
        <v>66</v>
      </c>
      <c r="D16" s="10"/>
      <c r="E16" s="10" t="s">
        <v>7</v>
      </c>
      <c r="F16" s="10"/>
      <c r="G16" s="10"/>
      <c r="H16" s="10"/>
      <c r="I16" s="29"/>
      <c r="J16" t="s">
        <v>341</v>
      </c>
    </row>
    <row r="17" spans="1:10" hidden="1" x14ac:dyDescent="0.25">
      <c r="A17" s="29" t="s">
        <v>307</v>
      </c>
      <c r="B17" s="25" t="s">
        <v>74</v>
      </c>
      <c r="C17" s="25" t="s">
        <v>67</v>
      </c>
      <c r="D17" s="10" t="s">
        <v>7</v>
      </c>
      <c r="E17" s="10"/>
      <c r="F17" s="10"/>
      <c r="G17" s="10" t="s">
        <v>7</v>
      </c>
      <c r="H17" s="10"/>
      <c r="I17" s="29"/>
    </row>
    <row r="18" spans="1:10" hidden="1" x14ac:dyDescent="0.25">
      <c r="A18" s="29" t="s">
        <v>307</v>
      </c>
      <c r="B18" s="25" t="s">
        <v>74</v>
      </c>
      <c r="C18" s="25" t="s">
        <v>68</v>
      </c>
      <c r="D18" s="10"/>
      <c r="E18" s="10" t="s">
        <v>7</v>
      </c>
      <c r="F18" s="10"/>
      <c r="G18" s="10"/>
      <c r="H18" s="10"/>
      <c r="I18" s="29"/>
      <c r="J18" t="s">
        <v>341</v>
      </c>
    </row>
    <row r="19" spans="1:10" hidden="1" x14ac:dyDescent="0.25">
      <c r="A19" s="29" t="s">
        <v>307</v>
      </c>
      <c r="B19" s="25" t="s">
        <v>74</v>
      </c>
      <c r="C19" s="25" t="s">
        <v>69</v>
      </c>
      <c r="D19" s="10"/>
      <c r="E19" s="10" t="s">
        <v>7</v>
      </c>
      <c r="F19" s="10"/>
      <c r="G19" s="10"/>
      <c r="H19" s="10"/>
      <c r="I19" s="29"/>
      <c r="J19" t="s">
        <v>341</v>
      </c>
    </row>
    <row r="20" spans="1:10" hidden="1" x14ac:dyDescent="0.25">
      <c r="A20" s="29" t="s">
        <v>307</v>
      </c>
      <c r="B20" s="25" t="s">
        <v>74</v>
      </c>
      <c r="C20" s="25" t="s">
        <v>70</v>
      </c>
      <c r="D20" s="10"/>
      <c r="E20" s="10" t="s">
        <v>7</v>
      </c>
      <c r="F20" s="10"/>
      <c r="G20" s="10"/>
      <c r="H20" s="10"/>
      <c r="I20" s="29"/>
      <c r="J20" t="s">
        <v>341</v>
      </c>
    </row>
    <row r="21" spans="1:10" hidden="1" x14ac:dyDescent="0.25">
      <c r="A21" s="29" t="s">
        <v>307</v>
      </c>
      <c r="B21" s="25" t="s">
        <v>74</v>
      </c>
      <c r="C21" s="25" t="s">
        <v>71</v>
      </c>
      <c r="D21" s="10"/>
      <c r="E21" s="10" t="s">
        <v>7</v>
      </c>
      <c r="F21" s="10"/>
      <c r="G21" s="10"/>
      <c r="H21" s="10"/>
      <c r="I21" s="29"/>
      <c r="J21" t="s">
        <v>341</v>
      </c>
    </row>
    <row r="22" spans="1:10" hidden="1" x14ac:dyDescent="0.25">
      <c r="A22" s="29" t="s">
        <v>307</v>
      </c>
      <c r="B22" s="25" t="s">
        <v>74</v>
      </c>
      <c r="C22" s="25" t="s">
        <v>72</v>
      </c>
      <c r="D22" s="10"/>
      <c r="E22" s="10" t="s">
        <v>7</v>
      </c>
      <c r="F22" s="10"/>
      <c r="G22" s="10"/>
      <c r="H22" s="10"/>
      <c r="I22" s="29"/>
      <c r="J22" t="s">
        <v>341</v>
      </c>
    </row>
    <row r="23" spans="1:10" hidden="1" x14ac:dyDescent="0.25">
      <c r="A23" s="29" t="s">
        <v>307</v>
      </c>
      <c r="B23" s="25" t="s">
        <v>74</v>
      </c>
      <c r="C23" s="25" t="s">
        <v>73</v>
      </c>
      <c r="D23" s="10"/>
      <c r="E23" s="10" t="s">
        <v>7</v>
      </c>
      <c r="F23" s="10"/>
      <c r="G23" s="10"/>
      <c r="H23" s="10"/>
      <c r="I23" s="29"/>
      <c r="J23" t="s">
        <v>341</v>
      </c>
    </row>
    <row r="24" spans="1:10" hidden="1" x14ac:dyDescent="0.25">
      <c r="A24" s="29" t="s">
        <v>307</v>
      </c>
      <c r="B24" s="24" t="s">
        <v>74</v>
      </c>
      <c r="C24" s="24" t="s">
        <v>328</v>
      </c>
      <c r="D24" s="30"/>
      <c r="E24" s="30" t="s">
        <v>7</v>
      </c>
      <c r="F24" s="30"/>
      <c r="G24" s="30"/>
      <c r="H24" s="10"/>
      <c r="I24" s="29"/>
      <c r="J24" t="s">
        <v>341</v>
      </c>
    </row>
    <row r="25" spans="1:10" hidden="1" x14ac:dyDescent="0.25">
      <c r="A25" s="29" t="s">
        <v>312</v>
      </c>
      <c r="B25" s="15" t="s">
        <v>167</v>
      </c>
      <c r="C25" s="15" t="s">
        <v>260</v>
      </c>
      <c r="D25" s="28" t="s">
        <v>7</v>
      </c>
      <c r="E25" s="28"/>
      <c r="F25" s="28"/>
      <c r="G25" s="28" t="s">
        <v>7</v>
      </c>
      <c r="H25" s="10"/>
      <c r="I25" s="29"/>
    </row>
    <row r="26" spans="1:10" hidden="1" x14ac:dyDescent="0.25">
      <c r="A26" s="29" t="s">
        <v>312</v>
      </c>
      <c r="B26" s="15" t="s">
        <v>167</v>
      </c>
      <c r="C26" s="15" t="s">
        <v>261</v>
      </c>
      <c r="D26" s="28" t="s">
        <v>7</v>
      </c>
      <c r="E26" s="28"/>
      <c r="F26" s="28"/>
      <c r="G26" s="28" t="s">
        <v>7</v>
      </c>
      <c r="H26" s="10"/>
      <c r="I26" s="29"/>
    </row>
    <row r="27" spans="1:10" hidden="1" x14ac:dyDescent="0.25">
      <c r="A27" s="29" t="s">
        <v>312</v>
      </c>
      <c r="B27" s="15" t="s">
        <v>167</v>
      </c>
      <c r="C27" s="15" t="s">
        <v>260</v>
      </c>
      <c r="D27" s="28" t="s">
        <v>7</v>
      </c>
      <c r="E27" s="28"/>
      <c r="F27" s="28"/>
      <c r="G27" s="28" t="s">
        <v>7</v>
      </c>
      <c r="H27" s="10"/>
      <c r="I27" s="29"/>
    </row>
    <row r="28" spans="1:10" hidden="1" x14ac:dyDescent="0.25">
      <c r="A28" s="29" t="s">
        <v>312</v>
      </c>
      <c r="B28" s="15" t="s">
        <v>167</v>
      </c>
      <c r="C28" s="15" t="s">
        <v>262</v>
      </c>
      <c r="D28" s="28" t="s">
        <v>7</v>
      </c>
      <c r="E28" s="28"/>
      <c r="F28" s="28"/>
      <c r="G28" s="28" t="s">
        <v>7</v>
      </c>
      <c r="H28" s="10"/>
      <c r="I28" s="29"/>
    </row>
    <row r="29" spans="1:10" hidden="1" x14ac:dyDescent="0.25">
      <c r="A29" s="29" t="s">
        <v>312</v>
      </c>
      <c r="B29" s="15" t="s">
        <v>167</v>
      </c>
      <c r="C29" s="15" t="s">
        <v>263</v>
      </c>
      <c r="D29" s="28" t="s">
        <v>7</v>
      </c>
      <c r="E29" s="28"/>
      <c r="F29" s="28"/>
      <c r="G29" s="28" t="s">
        <v>7</v>
      </c>
      <c r="H29" s="10"/>
      <c r="I29" s="29"/>
    </row>
    <row r="30" spans="1:10" hidden="1" x14ac:dyDescent="0.25">
      <c r="A30" s="29" t="s">
        <v>312</v>
      </c>
      <c r="B30" s="15" t="s">
        <v>167</v>
      </c>
      <c r="C30" s="15" t="s">
        <v>264</v>
      </c>
      <c r="D30" s="28" t="s">
        <v>7</v>
      </c>
      <c r="E30" s="28"/>
      <c r="F30" s="28"/>
      <c r="G30" s="28" t="s">
        <v>7</v>
      </c>
      <c r="H30" s="10"/>
      <c r="I30" s="29"/>
    </row>
    <row r="31" spans="1:10" hidden="1" x14ac:dyDescent="0.25">
      <c r="A31" s="29" t="s">
        <v>312</v>
      </c>
      <c r="B31" s="15" t="s">
        <v>167</v>
      </c>
      <c r="C31" s="15" t="s">
        <v>265</v>
      </c>
      <c r="D31" s="28" t="s">
        <v>7</v>
      </c>
      <c r="E31" s="28"/>
      <c r="F31" s="28"/>
      <c r="G31" s="28" t="s">
        <v>7</v>
      </c>
      <c r="H31" s="10"/>
      <c r="I31" s="29"/>
    </row>
    <row r="32" spans="1:10" hidden="1" x14ac:dyDescent="0.25">
      <c r="A32" s="29" t="s">
        <v>312</v>
      </c>
      <c r="B32" s="15" t="s">
        <v>167</v>
      </c>
      <c r="C32" s="15" t="s">
        <v>266</v>
      </c>
      <c r="D32" s="28" t="s">
        <v>7</v>
      </c>
      <c r="E32" s="28"/>
      <c r="F32" s="28"/>
      <c r="G32" s="28" t="s">
        <v>7</v>
      </c>
      <c r="H32" s="10"/>
      <c r="I32" s="29"/>
    </row>
    <row r="33" spans="1:9" hidden="1" x14ac:dyDescent="0.25">
      <c r="A33" s="29" t="s">
        <v>312</v>
      </c>
      <c r="B33" s="15" t="s">
        <v>167</v>
      </c>
      <c r="C33" s="15" t="s">
        <v>267</v>
      </c>
      <c r="D33" s="28" t="s">
        <v>7</v>
      </c>
      <c r="E33" s="28"/>
      <c r="F33" s="28"/>
      <c r="G33" s="28" t="s">
        <v>7</v>
      </c>
      <c r="H33" s="10"/>
      <c r="I33" s="29"/>
    </row>
    <row r="34" spans="1:9" hidden="1" x14ac:dyDescent="0.25">
      <c r="A34" s="29" t="s">
        <v>312</v>
      </c>
      <c r="B34" s="15" t="s">
        <v>167</v>
      </c>
      <c r="C34" s="15" t="s">
        <v>268</v>
      </c>
      <c r="D34" s="28" t="s">
        <v>7</v>
      </c>
      <c r="E34" s="28"/>
      <c r="F34" s="28"/>
      <c r="G34" s="28" t="s">
        <v>7</v>
      </c>
      <c r="H34" s="10"/>
      <c r="I34" s="29"/>
    </row>
    <row r="35" spans="1:9" hidden="1" x14ac:dyDescent="0.25">
      <c r="A35" s="29" t="s">
        <v>312</v>
      </c>
      <c r="B35" s="15" t="s">
        <v>167</v>
      </c>
      <c r="C35" s="15" t="s">
        <v>269</v>
      </c>
      <c r="D35" s="28" t="s">
        <v>7</v>
      </c>
      <c r="E35" s="28"/>
      <c r="F35" s="28"/>
      <c r="G35" s="28" t="s">
        <v>7</v>
      </c>
      <c r="H35" s="10"/>
      <c r="I35" s="29"/>
    </row>
    <row r="36" spans="1:9" hidden="1" x14ac:dyDescent="0.25">
      <c r="A36" s="29" t="s">
        <v>311</v>
      </c>
      <c r="B36" s="36" t="s">
        <v>271</v>
      </c>
      <c r="C36" s="36" t="s">
        <v>91</v>
      </c>
      <c r="D36" s="37"/>
      <c r="E36" s="37" t="s">
        <v>7</v>
      </c>
      <c r="F36" s="37"/>
      <c r="G36" s="37"/>
      <c r="H36" s="10"/>
      <c r="I36" s="29"/>
    </row>
    <row r="37" spans="1:9" hidden="1" x14ac:dyDescent="0.25">
      <c r="A37" s="29" t="s">
        <v>311</v>
      </c>
      <c r="B37" s="36" t="s">
        <v>271</v>
      </c>
      <c r="C37" s="36" t="s">
        <v>142</v>
      </c>
      <c r="D37" s="37"/>
      <c r="E37" s="37" t="s">
        <v>7</v>
      </c>
      <c r="F37" s="37"/>
      <c r="G37" s="37"/>
      <c r="H37" s="10"/>
      <c r="I37" s="29"/>
    </row>
    <row r="38" spans="1:9" hidden="1" x14ac:dyDescent="0.25">
      <c r="A38" s="29" t="s">
        <v>311</v>
      </c>
      <c r="B38" s="36" t="s">
        <v>271</v>
      </c>
      <c r="C38" s="36" t="s">
        <v>272</v>
      </c>
      <c r="D38" s="37"/>
      <c r="E38" s="37" t="s">
        <v>7</v>
      </c>
      <c r="F38" s="37"/>
      <c r="G38" s="37"/>
      <c r="H38" s="10"/>
      <c r="I38" s="29"/>
    </row>
    <row r="39" spans="1:9" hidden="1" x14ac:dyDescent="0.25">
      <c r="A39" s="29" t="s">
        <v>311</v>
      </c>
      <c r="B39" s="36" t="s">
        <v>271</v>
      </c>
      <c r="C39" s="36" t="s">
        <v>94</v>
      </c>
      <c r="D39" s="37"/>
      <c r="E39" s="37" t="s">
        <v>7</v>
      </c>
      <c r="F39" s="37"/>
      <c r="G39" s="37"/>
      <c r="H39" s="10"/>
      <c r="I39" s="29"/>
    </row>
    <row r="40" spans="1:9" hidden="1" x14ac:dyDescent="0.25">
      <c r="A40" s="29" t="s">
        <v>311</v>
      </c>
      <c r="B40" s="36" t="s">
        <v>271</v>
      </c>
      <c r="C40" s="36" t="s">
        <v>197</v>
      </c>
      <c r="D40" s="37"/>
      <c r="E40" s="37" t="s">
        <v>7</v>
      </c>
      <c r="F40" s="37"/>
      <c r="G40" s="37"/>
      <c r="H40" s="10"/>
      <c r="I40" s="29"/>
    </row>
    <row r="41" spans="1:9" hidden="1" x14ac:dyDescent="0.25">
      <c r="A41" s="29" t="s">
        <v>311</v>
      </c>
      <c r="B41" s="36" t="s">
        <v>271</v>
      </c>
      <c r="C41" s="36" t="s">
        <v>273</v>
      </c>
      <c r="D41" s="37"/>
      <c r="E41" s="37" t="s">
        <v>7</v>
      </c>
      <c r="F41" s="37"/>
      <c r="G41" s="37"/>
      <c r="H41" s="10"/>
      <c r="I41" s="29"/>
    </row>
    <row r="42" spans="1:9" hidden="1" x14ac:dyDescent="0.25">
      <c r="A42" s="29" t="s">
        <v>311</v>
      </c>
      <c r="B42" s="36" t="s">
        <v>271</v>
      </c>
      <c r="C42" s="36" t="s">
        <v>122</v>
      </c>
      <c r="D42" s="37"/>
      <c r="E42" s="37" t="s">
        <v>7</v>
      </c>
      <c r="F42" s="37"/>
      <c r="G42" s="37"/>
      <c r="H42" s="10"/>
      <c r="I42" s="29"/>
    </row>
    <row r="43" spans="1:9" hidden="1" x14ac:dyDescent="0.25">
      <c r="A43" s="29" t="s">
        <v>311</v>
      </c>
      <c r="B43" s="36" t="s">
        <v>271</v>
      </c>
      <c r="C43" s="36" t="s">
        <v>274</v>
      </c>
      <c r="D43" s="37"/>
      <c r="E43" s="37" t="s">
        <v>7</v>
      </c>
      <c r="F43" s="37"/>
      <c r="G43" s="37"/>
      <c r="H43" s="10"/>
      <c r="I43" s="29"/>
    </row>
    <row r="44" spans="1:9" hidden="1" x14ac:dyDescent="0.25">
      <c r="A44" s="29" t="s">
        <v>311</v>
      </c>
      <c r="B44" s="36" t="s">
        <v>271</v>
      </c>
      <c r="C44" s="36" t="s">
        <v>275</v>
      </c>
      <c r="D44" s="37"/>
      <c r="E44" s="37" t="s">
        <v>7</v>
      </c>
      <c r="F44" s="37"/>
      <c r="G44" s="37"/>
      <c r="H44" s="10"/>
      <c r="I44" s="29"/>
    </row>
    <row r="45" spans="1:9" hidden="1" x14ac:dyDescent="0.25">
      <c r="A45" s="29" t="s">
        <v>311</v>
      </c>
      <c r="B45" s="36" t="s">
        <v>271</v>
      </c>
      <c r="C45" s="36" t="s">
        <v>276</v>
      </c>
      <c r="D45" s="37"/>
      <c r="E45" s="37" t="s">
        <v>7</v>
      </c>
      <c r="F45" s="37"/>
      <c r="G45" s="37"/>
      <c r="H45" s="10"/>
      <c r="I45" s="29"/>
    </row>
    <row r="46" spans="1:9" hidden="1" x14ac:dyDescent="0.25">
      <c r="A46" s="29" t="s">
        <v>311</v>
      </c>
      <c r="B46" s="36" t="s">
        <v>271</v>
      </c>
      <c r="C46" s="36" t="s">
        <v>277</v>
      </c>
      <c r="D46" s="37"/>
      <c r="E46" s="37" t="s">
        <v>7</v>
      </c>
      <c r="F46" s="37"/>
      <c r="G46" s="37"/>
      <c r="H46" s="10"/>
      <c r="I46" s="29"/>
    </row>
    <row r="47" spans="1:9" hidden="1" x14ac:dyDescent="0.25">
      <c r="A47" s="29" t="s">
        <v>311</v>
      </c>
      <c r="B47" s="36" t="s">
        <v>271</v>
      </c>
      <c r="C47" s="36" t="s">
        <v>278</v>
      </c>
      <c r="D47" s="37"/>
      <c r="E47" s="37" t="s">
        <v>7</v>
      </c>
      <c r="F47" s="37"/>
      <c r="G47" s="37"/>
      <c r="H47" s="10"/>
      <c r="I47" s="29"/>
    </row>
    <row r="48" spans="1:9" hidden="1" x14ac:dyDescent="0.25">
      <c r="A48" s="29" t="s">
        <v>311</v>
      </c>
      <c r="B48" s="36" t="s">
        <v>271</v>
      </c>
      <c r="C48" s="36" t="s">
        <v>274</v>
      </c>
      <c r="D48" s="37"/>
      <c r="E48" s="37" t="s">
        <v>7</v>
      </c>
      <c r="F48" s="37"/>
      <c r="G48" s="37"/>
      <c r="H48" s="10"/>
      <c r="I48" s="29"/>
    </row>
    <row r="49" spans="1:10" hidden="1" x14ac:dyDescent="0.25">
      <c r="A49" s="29" t="s">
        <v>311</v>
      </c>
      <c r="B49" s="36" t="s">
        <v>271</v>
      </c>
      <c r="C49" s="36" t="s">
        <v>279</v>
      </c>
      <c r="D49" s="37"/>
      <c r="E49" s="37" t="s">
        <v>7</v>
      </c>
      <c r="F49" s="37"/>
      <c r="G49" s="37"/>
      <c r="H49" s="10"/>
      <c r="I49" s="29"/>
    </row>
    <row r="50" spans="1:10" hidden="1" x14ac:dyDescent="0.25">
      <c r="A50" s="29" t="s">
        <v>311</v>
      </c>
      <c r="B50" s="36" t="s">
        <v>271</v>
      </c>
      <c r="C50" s="36" t="s">
        <v>139</v>
      </c>
      <c r="D50" s="37"/>
      <c r="E50" s="37" t="s">
        <v>7</v>
      </c>
      <c r="F50" s="37"/>
      <c r="G50" s="37"/>
      <c r="H50" s="10"/>
      <c r="I50" s="29"/>
    </row>
    <row r="51" spans="1:10" hidden="1" x14ac:dyDescent="0.25">
      <c r="A51" s="29" t="s">
        <v>311</v>
      </c>
      <c r="B51" s="36" t="s">
        <v>271</v>
      </c>
      <c r="C51" s="36" t="s">
        <v>280</v>
      </c>
      <c r="D51" s="37"/>
      <c r="E51" s="37" t="s">
        <v>7</v>
      </c>
      <c r="F51" s="37"/>
      <c r="G51" s="37"/>
      <c r="H51" s="10"/>
      <c r="I51" s="29"/>
    </row>
    <row r="52" spans="1:10" hidden="1" x14ac:dyDescent="0.25">
      <c r="A52" s="29" t="s">
        <v>311</v>
      </c>
      <c r="B52" s="36" t="s">
        <v>271</v>
      </c>
      <c r="C52" s="36" t="s">
        <v>281</v>
      </c>
      <c r="D52" s="37"/>
      <c r="E52" s="37" t="s">
        <v>7</v>
      </c>
      <c r="F52" s="37"/>
      <c r="G52" s="37"/>
      <c r="H52" s="10"/>
      <c r="I52" s="29"/>
    </row>
    <row r="53" spans="1:10" s="5" customFormat="1" hidden="1" x14ac:dyDescent="0.25">
      <c r="A53" s="29" t="s">
        <v>311</v>
      </c>
      <c r="B53" s="36" t="s">
        <v>271</v>
      </c>
      <c r="C53" s="36" t="s">
        <v>282</v>
      </c>
      <c r="D53" s="37"/>
      <c r="E53" s="37" t="s">
        <v>7</v>
      </c>
      <c r="F53" s="37"/>
      <c r="G53" s="37"/>
      <c r="H53" s="10"/>
      <c r="I53" s="49"/>
    </row>
    <row r="54" spans="1:10" hidden="1" x14ac:dyDescent="0.25">
      <c r="A54" s="29" t="s">
        <v>311</v>
      </c>
      <c r="B54" s="36" t="s">
        <v>271</v>
      </c>
      <c r="C54" s="36" t="s">
        <v>278</v>
      </c>
      <c r="D54" s="37"/>
      <c r="E54" s="37" t="s">
        <v>7</v>
      </c>
      <c r="F54" s="37"/>
      <c r="G54" s="37"/>
      <c r="H54" s="10"/>
      <c r="I54" s="29"/>
    </row>
    <row r="55" spans="1:10" hidden="1" x14ac:dyDescent="0.25">
      <c r="A55" s="29" t="s">
        <v>311</v>
      </c>
      <c r="B55" s="36" t="s">
        <v>271</v>
      </c>
      <c r="C55" s="36" t="s">
        <v>101</v>
      </c>
      <c r="D55" s="37"/>
      <c r="E55" s="37" t="s">
        <v>7</v>
      </c>
      <c r="F55" s="37"/>
      <c r="G55" s="37"/>
      <c r="H55" s="10"/>
      <c r="I55" s="29"/>
    </row>
    <row r="56" spans="1:10" hidden="1" x14ac:dyDescent="0.25">
      <c r="A56" s="29" t="s">
        <v>311</v>
      </c>
      <c r="B56" s="36" t="s">
        <v>271</v>
      </c>
      <c r="C56" s="36" t="s">
        <v>283</v>
      </c>
      <c r="D56" s="37"/>
      <c r="E56" s="37" t="s">
        <v>7</v>
      </c>
      <c r="F56" s="37"/>
      <c r="G56" s="37"/>
      <c r="H56" s="10"/>
      <c r="I56" s="29"/>
    </row>
    <row r="57" spans="1:10" hidden="1" x14ac:dyDescent="0.25">
      <c r="A57" s="29" t="s">
        <v>311</v>
      </c>
      <c r="B57" s="36" t="s">
        <v>271</v>
      </c>
      <c r="C57" s="36" t="s">
        <v>121</v>
      </c>
      <c r="D57" s="37"/>
      <c r="E57" s="37" t="s">
        <v>7</v>
      </c>
      <c r="F57" s="37"/>
      <c r="G57" s="37"/>
      <c r="H57" s="10"/>
      <c r="I57" s="29"/>
    </row>
    <row r="58" spans="1:10" hidden="1" x14ac:dyDescent="0.25">
      <c r="A58" s="29" t="s">
        <v>311</v>
      </c>
      <c r="B58" s="36" t="s">
        <v>271</v>
      </c>
      <c r="C58" s="36" t="s">
        <v>284</v>
      </c>
      <c r="D58" s="37"/>
      <c r="E58" s="37" t="s">
        <v>7</v>
      </c>
      <c r="F58" s="37"/>
      <c r="G58" s="37"/>
      <c r="H58" s="10"/>
      <c r="I58" s="29"/>
    </row>
    <row r="59" spans="1:10" hidden="1" x14ac:dyDescent="0.25">
      <c r="A59" s="29" t="s">
        <v>311</v>
      </c>
      <c r="B59" s="24" t="s">
        <v>132</v>
      </c>
      <c r="C59" s="24" t="s">
        <v>134</v>
      </c>
      <c r="D59" s="30"/>
      <c r="E59" s="30" t="s">
        <v>7</v>
      </c>
      <c r="F59" s="30"/>
      <c r="G59" s="30"/>
      <c r="H59" s="10"/>
      <c r="I59" s="29"/>
    </row>
    <row r="60" spans="1:10" hidden="1" x14ac:dyDescent="0.25">
      <c r="A60" s="29" t="s">
        <v>311</v>
      </c>
      <c r="B60" s="24" t="s">
        <v>132</v>
      </c>
      <c r="C60" s="24" t="s">
        <v>135</v>
      </c>
      <c r="D60" s="30"/>
      <c r="E60" s="30" t="s">
        <v>7</v>
      </c>
      <c r="F60" s="30"/>
      <c r="G60" s="30"/>
      <c r="H60" s="10"/>
      <c r="I60" s="29"/>
    </row>
    <row r="61" spans="1:10" hidden="1" x14ac:dyDescent="0.25">
      <c r="A61" s="29" t="s">
        <v>311</v>
      </c>
      <c r="B61" s="24" t="s">
        <v>132</v>
      </c>
      <c r="C61" s="24" t="s">
        <v>128</v>
      </c>
      <c r="D61" s="30"/>
      <c r="E61" s="30" t="s">
        <v>7</v>
      </c>
      <c r="F61" s="30"/>
      <c r="G61" s="30"/>
      <c r="H61" s="10"/>
      <c r="I61" s="29"/>
    </row>
    <row r="62" spans="1:10" hidden="1" x14ac:dyDescent="0.25">
      <c r="A62" s="29" t="s">
        <v>311</v>
      </c>
      <c r="B62" s="24" t="s">
        <v>132</v>
      </c>
      <c r="C62" s="24" t="s">
        <v>139</v>
      </c>
      <c r="D62" s="30"/>
      <c r="E62" s="30" t="s">
        <v>7</v>
      </c>
      <c r="F62" s="30"/>
      <c r="G62" s="30"/>
      <c r="H62" s="10"/>
      <c r="I62" s="29"/>
    </row>
    <row r="63" spans="1:10" hidden="1" x14ac:dyDescent="0.25">
      <c r="A63" s="29" t="s">
        <v>313</v>
      </c>
      <c r="B63" s="25" t="s">
        <v>104</v>
      </c>
      <c r="C63" s="25" t="s">
        <v>51</v>
      </c>
      <c r="D63" s="10"/>
      <c r="E63" s="10" t="s">
        <v>7</v>
      </c>
      <c r="F63" s="10"/>
      <c r="G63" s="10"/>
      <c r="H63" s="10"/>
      <c r="I63" s="29"/>
      <c r="J63" t="s">
        <v>343</v>
      </c>
    </row>
    <row r="64" spans="1:10" hidden="1" x14ac:dyDescent="0.25">
      <c r="A64" s="29" t="s">
        <v>313</v>
      </c>
      <c r="B64" s="25" t="s">
        <v>104</v>
      </c>
      <c r="C64" s="25" t="s">
        <v>33</v>
      </c>
      <c r="D64" s="10"/>
      <c r="E64" s="10" t="s">
        <v>7</v>
      </c>
      <c r="F64" s="10"/>
      <c r="G64" s="10"/>
      <c r="H64" s="10"/>
      <c r="I64" s="29"/>
      <c r="J64" t="s">
        <v>343</v>
      </c>
    </row>
    <row r="65" spans="1:10" hidden="1" x14ac:dyDescent="0.25">
      <c r="A65" s="29" t="s">
        <v>313</v>
      </c>
      <c r="B65" s="25" t="s">
        <v>104</v>
      </c>
      <c r="C65" s="25" t="s">
        <v>105</v>
      </c>
      <c r="D65" s="10"/>
      <c r="E65" s="10" t="s">
        <v>7</v>
      </c>
      <c r="F65" s="10"/>
      <c r="G65" s="10"/>
      <c r="H65" s="10"/>
      <c r="I65" s="29"/>
      <c r="J65" t="s">
        <v>343</v>
      </c>
    </row>
    <row r="66" spans="1:10" hidden="1" x14ac:dyDescent="0.25">
      <c r="A66" s="29" t="s">
        <v>307</v>
      </c>
      <c r="B66" s="25" t="s">
        <v>56</v>
      </c>
      <c r="C66" s="21" t="s">
        <v>6</v>
      </c>
      <c r="D66" s="10"/>
      <c r="E66" s="10" t="s">
        <v>7</v>
      </c>
      <c r="F66" s="10"/>
      <c r="G66" s="10"/>
      <c r="H66" s="10"/>
      <c r="I66" s="29"/>
      <c r="J66" t="s">
        <v>342</v>
      </c>
    </row>
    <row r="67" spans="1:10" hidden="1" x14ac:dyDescent="0.25">
      <c r="A67" s="29" t="s">
        <v>307</v>
      </c>
      <c r="B67" s="25" t="s">
        <v>56</v>
      </c>
      <c r="C67" s="21" t="s">
        <v>9</v>
      </c>
      <c r="D67" s="10"/>
      <c r="E67" s="10" t="s">
        <v>7</v>
      </c>
      <c r="F67" s="10"/>
      <c r="G67" s="10"/>
      <c r="H67" s="10"/>
      <c r="I67" s="29"/>
      <c r="J67" t="s">
        <v>342</v>
      </c>
    </row>
    <row r="68" spans="1:10" hidden="1" x14ac:dyDescent="0.25">
      <c r="A68" s="29" t="s">
        <v>307</v>
      </c>
      <c r="B68" s="25" t="s">
        <v>56</v>
      </c>
      <c r="C68" s="21" t="s">
        <v>57</v>
      </c>
      <c r="D68" s="10"/>
      <c r="E68" s="10" t="s">
        <v>7</v>
      </c>
      <c r="F68" s="10"/>
      <c r="G68" s="10"/>
      <c r="H68" s="10"/>
      <c r="I68" s="29"/>
      <c r="J68" t="s">
        <v>342</v>
      </c>
    </row>
    <row r="69" spans="1:10" hidden="1" x14ac:dyDescent="0.25">
      <c r="A69" s="29" t="s">
        <v>307</v>
      </c>
      <c r="B69" s="25" t="s">
        <v>56</v>
      </c>
      <c r="C69" s="12" t="s">
        <v>10</v>
      </c>
      <c r="D69" s="10"/>
      <c r="E69" s="10" t="s">
        <v>7</v>
      </c>
      <c r="F69" s="10"/>
      <c r="G69" s="10"/>
      <c r="H69" s="10"/>
      <c r="I69" s="29"/>
      <c r="J69" t="s">
        <v>342</v>
      </c>
    </row>
    <row r="70" spans="1:10" hidden="1" x14ac:dyDescent="0.25">
      <c r="A70" s="29" t="s">
        <v>307</v>
      </c>
      <c r="B70" s="25" t="s">
        <v>56</v>
      </c>
      <c r="C70" s="12" t="s">
        <v>14</v>
      </c>
      <c r="D70" s="10"/>
      <c r="E70" s="10"/>
      <c r="F70" s="10" t="s">
        <v>7</v>
      </c>
      <c r="G70" s="10"/>
      <c r="H70" s="10"/>
      <c r="I70" s="29"/>
    </row>
    <row r="71" spans="1:10" hidden="1" x14ac:dyDescent="0.25">
      <c r="A71" s="29" t="s">
        <v>307</v>
      </c>
      <c r="B71" s="25" t="s">
        <v>56</v>
      </c>
      <c r="C71" s="12" t="s">
        <v>20</v>
      </c>
      <c r="D71" s="10"/>
      <c r="E71" s="10" t="s">
        <v>7</v>
      </c>
      <c r="F71" s="10"/>
      <c r="G71" s="10"/>
      <c r="H71" s="10"/>
      <c r="I71" s="29"/>
      <c r="J71" t="s">
        <v>342</v>
      </c>
    </row>
    <row r="72" spans="1:10" hidden="1" x14ac:dyDescent="0.25">
      <c r="A72" s="29" t="s">
        <v>307</v>
      </c>
      <c r="B72" s="25" t="s">
        <v>56</v>
      </c>
      <c r="C72" s="12" t="s">
        <v>21</v>
      </c>
      <c r="D72" s="10"/>
      <c r="E72" s="10" t="s">
        <v>7</v>
      </c>
      <c r="F72" s="10"/>
      <c r="G72" s="10"/>
      <c r="H72" s="10"/>
      <c r="I72" s="29"/>
      <c r="J72" t="s">
        <v>342</v>
      </c>
    </row>
    <row r="73" spans="1:10" hidden="1" x14ac:dyDescent="0.25">
      <c r="A73" s="29" t="s">
        <v>307</v>
      </c>
      <c r="B73" s="25" t="s">
        <v>56</v>
      </c>
      <c r="C73" s="12" t="s">
        <v>26</v>
      </c>
      <c r="D73" s="10"/>
      <c r="E73" s="10" t="s">
        <v>7</v>
      </c>
      <c r="F73" s="10"/>
      <c r="G73" s="10"/>
      <c r="H73" s="10"/>
      <c r="I73" s="29"/>
      <c r="J73" t="s">
        <v>342</v>
      </c>
    </row>
    <row r="74" spans="1:10" hidden="1" x14ac:dyDescent="0.25">
      <c r="A74" s="29" t="s">
        <v>307</v>
      </c>
      <c r="B74" s="25" t="s">
        <v>56</v>
      </c>
      <c r="C74" s="12" t="s">
        <v>27</v>
      </c>
      <c r="D74" s="10"/>
      <c r="E74" s="10" t="s">
        <v>7</v>
      </c>
      <c r="F74" s="10"/>
      <c r="G74" s="10"/>
      <c r="H74" s="10"/>
      <c r="I74" s="29"/>
      <c r="J74" t="s">
        <v>342</v>
      </c>
    </row>
    <row r="75" spans="1:10" hidden="1" x14ac:dyDescent="0.25">
      <c r="A75" s="29" t="s">
        <v>307</v>
      </c>
      <c r="B75" s="25" t="s">
        <v>56</v>
      </c>
      <c r="C75" s="20" t="s">
        <v>29</v>
      </c>
      <c r="D75" s="10"/>
      <c r="E75" s="10"/>
      <c r="F75" s="10" t="s">
        <v>7</v>
      </c>
      <c r="G75" s="10"/>
      <c r="H75" s="10"/>
      <c r="I75" s="29"/>
    </row>
    <row r="76" spans="1:10" hidden="1" x14ac:dyDescent="0.25">
      <c r="A76" s="29" t="s">
        <v>307</v>
      </c>
      <c r="B76" s="25" t="s">
        <v>56</v>
      </c>
      <c r="C76" s="20" t="s">
        <v>30</v>
      </c>
      <c r="D76" s="10"/>
      <c r="E76" s="10"/>
      <c r="F76" s="10" t="s">
        <v>7</v>
      </c>
      <c r="G76" s="10"/>
      <c r="H76" s="10"/>
      <c r="I76" s="29"/>
    </row>
    <row r="77" spans="1:10" hidden="1" x14ac:dyDescent="0.25">
      <c r="A77" s="29" t="s">
        <v>307</v>
      </c>
      <c r="B77" s="25" t="s">
        <v>56</v>
      </c>
      <c r="C77" s="20" t="s">
        <v>31</v>
      </c>
      <c r="D77" s="10"/>
      <c r="E77" s="10"/>
      <c r="F77" s="10" t="s">
        <v>7</v>
      </c>
      <c r="G77" s="10"/>
      <c r="H77" s="10"/>
      <c r="I77" s="29"/>
    </row>
    <row r="78" spans="1:10" hidden="1" x14ac:dyDescent="0.25">
      <c r="A78" s="29" t="s">
        <v>307</v>
      </c>
      <c r="B78" s="25" t="s">
        <v>56</v>
      </c>
      <c r="C78" s="15" t="s">
        <v>33</v>
      </c>
      <c r="D78" s="10"/>
      <c r="E78" s="10"/>
      <c r="F78" s="10" t="s">
        <v>7</v>
      </c>
      <c r="G78" s="10"/>
      <c r="H78" s="10"/>
      <c r="I78" s="29"/>
    </row>
    <row r="79" spans="1:10" hidden="1" x14ac:dyDescent="0.25">
      <c r="A79" s="29" t="s">
        <v>307</v>
      </c>
      <c r="B79" s="25" t="s">
        <v>56</v>
      </c>
      <c r="C79" s="17" t="s">
        <v>34</v>
      </c>
      <c r="D79" s="10"/>
      <c r="E79" s="10"/>
      <c r="F79" s="10"/>
      <c r="G79" s="10"/>
      <c r="H79" s="10"/>
      <c r="I79" s="55">
        <v>1</v>
      </c>
    </row>
    <row r="80" spans="1:10" hidden="1" x14ac:dyDescent="0.25">
      <c r="A80" s="29" t="s">
        <v>307</v>
      </c>
      <c r="B80" s="25" t="s">
        <v>56</v>
      </c>
      <c r="C80" s="17" t="s">
        <v>325</v>
      </c>
      <c r="D80" s="10"/>
      <c r="E80" s="10"/>
      <c r="F80" s="10"/>
      <c r="G80" s="10"/>
      <c r="H80" s="10"/>
      <c r="I80" s="55">
        <v>1</v>
      </c>
    </row>
    <row r="81" spans="1:10" hidden="1" x14ac:dyDescent="0.25">
      <c r="A81" s="29" t="s">
        <v>307</v>
      </c>
      <c r="B81" s="25" t="s">
        <v>56</v>
      </c>
      <c r="C81" s="17" t="s">
        <v>326</v>
      </c>
      <c r="D81" s="10"/>
      <c r="E81" s="10"/>
      <c r="F81" s="10"/>
      <c r="G81" s="10"/>
      <c r="H81" s="10"/>
      <c r="I81" s="55"/>
    </row>
    <row r="82" spans="1:10" hidden="1" x14ac:dyDescent="0.25">
      <c r="A82" s="29" t="s">
        <v>307</v>
      </c>
      <c r="B82" s="25" t="s">
        <v>56</v>
      </c>
      <c r="C82" s="21" t="s">
        <v>51</v>
      </c>
      <c r="D82" s="10"/>
      <c r="E82" s="10"/>
      <c r="F82" s="10" t="s">
        <v>7</v>
      </c>
      <c r="G82" s="10"/>
      <c r="H82" s="10"/>
      <c r="I82" s="29"/>
    </row>
    <row r="83" spans="1:10" hidden="1" x14ac:dyDescent="0.25">
      <c r="A83" s="29" t="s">
        <v>316</v>
      </c>
      <c r="B83" s="38" t="s">
        <v>287</v>
      </c>
      <c r="C83" s="36" t="s">
        <v>285</v>
      </c>
      <c r="D83" s="37"/>
      <c r="E83" s="37" t="s">
        <v>7</v>
      </c>
      <c r="F83" s="37"/>
      <c r="G83" s="37"/>
      <c r="H83" s="10"/>
      <c r="I83" s="29"/>
    </row>
    <row r="84" spans="1:10" hidden="1" x14ac:dyDescent="0.25">
      <c r="A84" s="29" t="s">
        <v>316</v>
      </c>
      <c r="B84" s="38" t="s">
        <v>287</v>
      </c>
      <c r="C84" s="36" t="s">
        <v>286</v>
      </c>
      <c r="D84" s="37"/>
      <c r="E84" s="37" t="s">
        <v>7</v>
      </c>
      <c r="F84" s="37"/>
      <c r="G84" s="37"/>
      <c r="H84" s="10"/>
      <c r="I84" s="29"/>
    </row>
    <row r="85" spans="1:10" hidden="1" x14ac:dyDescent="0.25">
      <c r="A85" s="29" t="s">
        <v>313</v>
      </c>
      <c r="B85" s="38" t="s">
        <v>287</v>
      </c>
      <c r="C85" s="8" t="s">
        <v>156</v>
      </c>
      <c r="D85" s="10"/>
      <c r="E85" s="10" t="s">
        <v>7</v>
      </c>
      <c r="F85" s="10"/>
      <c r="G85" s="10"/>
      <c r="H85" s="10"/>
      <c r="I85" s="29"/>
      <c r="J85" t="s">
        <v>344</v>
      </c>
    </row>
    <row r="86" spans="1:10" hidden="1" x14ac:dyDescent="0.25">
      <c r="A86" s="29" t="s">
        <v>313</v>
      </c>
      <c r="B86" s="38" t="s">
        <v>287</v>
      </c>
      <c r="C86" s="8" t="s">
        <v>157</v>
      </c>
      <c r="D86" s="10"/>
      <c r="E86" s="10" t="s">
        <v>7</v>
      </c>
      <c r="F86" s="10"/>
      <c r="G86" s="10"/>
      <c r="H86" s="10"/>
      <c r="I86" s="29"/>
      <c r="J86" t="s">
        <v>344</v>
      </c>
    </row>
    <row r="87" spans="1:10" hidden="1" x14ac:dyDescent="0.25">
      <c r="A87" s="29" t="s">
        <v>315</v>
      </c>
      <c r="B87" s="36" t="s">
        <v>288</v>
      </c>
      <c r="C87" s="36" t="s">
        <v>101</v>
      </c>
      <c r="D87" s="37"/>
      <c r="E87" s="37" t="s">
        <v>7</v>
      </c>
      <c r="F87" s="37"/>
      <c r="G87" s="37"/>
      <c r="H87" s="10"/>
      <c r="I87" s="29"/>
    </row>
    <row r="88" spans="1:10" hidden="1" x14ac:dyDescent="0.25">
      <c r="A88" s="29" t="s">
        <v>315</v>
      </c>
      <c r="B88" s="36" t="s">
        <v>288</v>
      </c>
      <c r="C88" s="36" t="s">
        <v>291</v>
      </c>
      <c r="D88" s="37"/>
      <c r="E88" s="37" t="s">
        <v>7</v>
      </c>
      <c r="F88" s="37"/>
      <c r="G88" s="37"/>
      <c r="H88" s="10"/>
      <c r="I88" s="29"/>
    </row>
    <row r="89" spans="1:10" hidden="1" x14ac:dyDescent="0.25">
      <c r="A89" s="29" t="s">
        <v>317</v>
      </c>
      <c r="B89" s="36" t="s">
        <v>289</v>
      </c>
      <c r="C89" s="36" t="s">
        <v>292</v>
      </c>
      <c r="D89" s="37"/>
      <c r="E89" s="37" t="s">
        <v>7</v>
      </c>
      <c r="F89" s="37"/>
      <c r="G89" s="37"/>
      <c r="H89" s="10"/>
      <c r="I89" s="29"/>
    </row>
    <row r="90" spans="1:10" hidden="1" x14ac:dyDescent="0.25">
      <c r="A90" s="29" t="s">
        <v>317</v>
      </c>
      <c r="B90" s="36" t="s">
        <v>289</v>
      </c>
      <c r="C90" s="36" t="s">
        <v>293</v>
      </c>
      <c r="D90" s="37"/>
      <c r="E90" s="37" t="s">
        <v>7</v>
      </c>
      <c r="F90" s="37"/>
      <c r="G90" s="37"/>
      <c r="H90" s="10"/>
      <c r="I90" s="29"/>
    </row>
    <row r="91" spans="1:10" hidden="1" x14ac:dyDescent="0.25">
      <c r="A91" s="29" t="s">
        <v>316</v>
      </c>
      <c r="B91" s="39" t="s">
        <v>290</v>
      </c>
      <c r="C91" s="39" t="s">
        <v>149</v>
      </c>
      <c r="D91" s="37"/>
      <c r="E91" s="37" t="s">
        <v>7</v>
      </c>
      <c r="F91" s="37"/>
      <c r="G91" s="37"/>
      <c r="H91" s="10"/>
      <c r="I91" s="29"/>
    </row>
    <row r="92" spans="1:10" hidden="1" x14ac:dyDescent="0.25">
      <c r="A92" s="29" t="s">
        <v>316</v>
      </c>
      <c r="B92" s="39" t="s">
        <v>290</v>
      </c>
      <c r="C92" s="39" t="s">
        <v>150</v>
      </c>
      <c r="D92" s="37"/>
      <c r="E92" s="37" t="s">
        <v>7</v>
      </c>
      <c r="F92" s="37"/>
      <c r="G92" s="37"/>
      <c r="H92" s="10"/>
      <c r="I92" s="29"/>
    </row>
    <row r="93" spans="1:10" hidden="1" x14ac:dyDescent="0.25">
      <c r="A93" s="29" t="s">
        <v>316</v>
      </c>
      <c r="B93" s="40" t="s">
        <v>290</v>
      </c>
      <c r="C93" s="40" t="s">
        <v>294</v>
      </c>
      <c r="D93" s="37"/>
      <c r="E93" s="37" t="s">
        <v>7</v>
      </c>
      <c r="F93" s="37"/>
      <c r="G93" s="37"/>
      <c r="H93" s="10"/>
      <c r="I93" s="29"/>
    </row>
    <row r="94" spans="1:10" hidden="1" x14ac:dyDescent="0.25">
      <c r="A94" s="29" t="s">
        <v>316</v>
      </c>
      <c r="B94" s="39" t="s">
        <v>290</v>
      </c>
      <c r="C94" s="39" t="s">
        <v>151</v>
      </c>
      <c r="D94" s="37"/>
      <c r="E94" s="37" t="s">
        <v>7</v>
      </c>
      <c r="F94" s="37"/>
      <c r="G94" s="37"/>
      <c r="H94" s="10"/>
      <c r="I94" s="29"/>
    </row>
    <row r="95" spans="1:10" hidden="1" x14ac:dyDescent="0.25">
      <c r="A95" s="29" t="s">
        <v>316</v>
      </c>
      <c r="B95" s="40" t="s">
        <v>290</v>
      </c>
      <c r="C95" s="40" t="s">
        <v>101</v>
      </c>
      <c r="D95" s="37"/>
      <c r="E95" s="37" t="s">
        <v>7</v>
      </c>
      <c r="F95" s="37"/>
      <c r="G95" s="37"/>
      <c r="H95" s="10"/>
      <c r="I95" s="29"/>
    </row>
    <row r="96" spans="1:10" hidden="1" x14ac:dyDescent="0.25">
      <c r="A96" s="29" t="s">
        <v>312</v>
      </c>
      <c r="B96" s="15" t="s">
        <v>81</v>
      </c>
      <c r="C96" s="15" t="s">
        <v>160</v>
      </c>
      <c r="D96" s="28" t="s">
        <v>7</v>
      </c>
      <c r="E96" s="28" t="s">
        <v>7</v>
      </c>
      <c r="F96" s="28"/>
      <c r="G96" s="28"/>
      <c r="H96" s="10" t="s">
        <v>7</v>
      </c>
      <c r="I96" s="29"/>
    </row>
    <row r="97" spans="1:9" hidden="1" x14ac:dyDescent="0.25">
      <c r="A97" s="29" t="s">
        <v>312</v>
      </c>
      <c r="B97" s="15" t="s">
        <v>81</v>
      </c>
      <c r="C97" s="15" t="s">
        <v>215</v>
      </c>
      <c r="D97" s="28" t="s">
        <v>7</v>
      </c>
      <c r="E97" s="28"/>
      <c r="F97" s="28"/>
      <c r="G97" s="28" t="s">
        <v>7</v>
      </c>
      <c r="H97" s="10"/>
      <c r="I97" s="29"/>
    </row>
    <row r="98" spans="1:9" hidden="1" x14ac:dyDescent="0.25">
      <c r="A98" s="29" t="s">
        <v>312</v>
      </c>
      <c r="B98" s="15" t="s">
        <v>81</v>
      </c>
      <c r="C98" s="15" t="s">
        <v>214</v>
      </c>
      <c r="D98" s="28" t="s">
        <v>7</v>
      </c>
      <c r="E98" s="28"/>
      <c r="F98" s="28"/>
      <c r="G98" s="28" t="s">
        <v>7</v>
      </c>
      <c r="H98" s="10"/>
      <c r="I98" s="29"/>
    </row>
    <row r="99" spans="1:9" hidden="1" x14ac:dyDescent="0.25">
      <c r="A99" s="29" t="s">
        <v>312</v>
      </c>
      <c r="B99" s="15" t="s">
        <v>81</v>
      </c>
      <c r="C99" s="15" t="s">
        <v>216</v>
      </c>
      <c r="D99" s="28" t="s">
        <v>7</v>
      </c>
      <c r="E99" s="28"/>
      <c r="F99" s="28"/>
      <c r="G99" s="28" t="s">
        <v>7</v>
      </c>
      <c r="H99" s="10"/>
      <c r="I99" s="29"/>
    </row>
    <row r="100" spans="1:9" hidden="1" x14ac:dyDescent="0.25">
      <c r="A100" s="29" t="s">
        <v>312</v>
      </c>
      <c r="B100" s="15" t="s">
        <v>81</v>
      </c>
      <c r="C100" s="15" t="s">
        <v>217</v>
      </c>
      <c r="D100" s="28" t="s">
        <v>7</v>
      </c>
      <c r="E100" s="28"/>
      <c r="F100" s="28"/>
      <c r="G100" s="28" t="s">
        <v>7</v>
      </c>
      <c r="H100" s="10"/>
      <c r="I100" s="29"/>
    </row>
    <row r="101" spans="1:9" hidden="1" x14ac:dyDescent="0.25">
      <c r="A101" s="29" t="s">
        <v>312</v>
      </c>
      <c r="B101" s="15" t="s">
        <v>81</v>
      </c>
      <c r="C101" s="15" t="s">
        <v>218</v>
      </c>
      <c r="D101" s="28" t="s">
        <v>7</v>
      </c>
      <c r="E101" s="28"/>
      <c r="F101" s="28"/>
      <c r="G101" s="28" t="s">
        <v>7</v>
      </c>
      <c r="H101" s="10"/>
      <c r="I101" s="29"/>
    </row>
    <row r="102" spans="1:9" hidden="1" x14ac:dyDescent="0.25">
      <c r="A102" s="29" t="s">
        <v>312</v>
      </c>
      <c r="B102" s="15" t="s">
        <v>81</v>
      </c>
      <c r="C102" s="15" t="s">
        <v>219</v>
      </c>
      <c r="D102" s="28" t="s">
        <v>7</v>
      </c>
      <c r="E102" s="28"/>
      <c r="F102" s="28"/>
      <c r="G102" s="28" t="s">
        <v>7</v>
      </c>
      <c r="H102" s="10"/>
      <c r="I102" s="29"/>
    </row>
    <row r="103" spans="1:9" hidden="1" x14ac:dyDescent="0.25">
      <c r="A103" s="29" t="s">
        <v>312</v>
      </c>
      <c r="B103" s="15" t="s">
        <v>81</v>
      </c>
      <c r="C103" s="15" t="s">
        <v>220</v>
      </c>
      <c r="D103" s="28" t="s">
        <v>7</v>
      </c>
      <c r="E103" s="28"/>
      <c r="F103" s="28"/>
      <c r="G103" s="28" t="s">
        <v>7</v>
      </c>
      <c r="H103" s="10"/>
      <c r="I103" s="29"/>
    </row>
    <row r="104" spans="1:9" hidden="1" x14ac:dyDescent="0.25">
      <c r="A104" s="29" t="s">
        <v>312</v>
      </c>
      <c r="B104" s="15" t="s">
        <v>81</v>
      </c>
      <c r="C104" s="15" t="s">
        <v>221</v>
      </c>
      <c r="D104" s="28" t="s">
        <v>7</v>
      </c>
      <c r="E104" s="28"/>
      <c r="F104" s="28"/>
      <c r="G104" s="28" t="s">
        <v>7</v>
      </c>
      <c r="H104" s="10"/>
      <c r="I104" s="29"/>
    </row>
    <row r="105" spans="1:9" hidden="1" x14ac:dyDescent="0.25">
      <c r="A105" s="29" t="s">
        <v>312</v>
      </c>
      <c r="B105" s="15" t="s">
        <v>81</v>
      </c>
      <c r="C105" s="15" t="s">
        <v>222</v>
      </c>
      <c r="D105" s="28" t="s">
        <v>7</v>
      </c>
      <c r="E105" s="28"/>
      <c r="F105" s="28"/>
      <c r="G105" s="28" t="s">
        <v>7</v>
      </c>
      <c r="H105" s="10"/>
      <c r="I105" s="29"/>
    </row>
    <row r="106" spans="1:9" hidden="1" x14ac:dyDescent="0.25">
      <c r="A106" s="29" t="s">
        <v>312</v>
      </c>
      <c r="B106" s="15" t="s">
        <v>81</v>
      </c>
      <c r="C106" s="15" t="s">
        <v>223</v>
      </c>
      <c r="D106" s="28" t="s">
        <v>7</v>
      </c>
      <c r="E106" s="28"/>
      <c r="F106" s="28"/>
      <c r="G106" s="28" t="s">
        <v>7</v>
      </c>
      <c r="H106" s="10"/>
      <c r="I106" s="29"/>
    </row>
    <row r="107" spans="1:9" hidden="1" x14ac:dyDescent="0.25">
      <c r="A107" s="29" t="s">
        <v>312</v>
      </c>
      <c r="B107" s="15" t="s">
        <v>81</v>
      </c>
      <c r="C107" s="15" t="s">
        <v>224</v>
      </c>
      <c r="D107" s="28" t="s">
        <v>7</v>
      </c>
      <c r="E107" s="28"/>
      <c r="F107" s="28"/>
      <c r="G107" s="28" t="s">
        <v>7</v>
      </c>
      <c r="H107" s="10"/>
      <c r="I107" s="29"/>
    </row>
    <row r="108" spans="1:9" hidden="1" x14ac:dyDescent="0.25">
      <c r="A108" s="29" t="s">
        <v>312</v>
      </c>
      <c r="B108" s="15" t="s">
        <v>81</v>
      </c>
      <c r="C108" s="15" t="s">
        <v>225</v>
      </c>
      <c r="D108" s="28" t="s">
        <v>7</v>
      </c>
      <c r="E108" s="28"/>
      <c r="F108" s="28"/>
      <c r="G108" s="28" t="s">
        <v>7</v>
      </c>
      <c r="H108" s="10"/>
      <c r="I108" s="29"/>
    </row>
    <row r="109" spans="1:9" hidden="1" x14ac:dyDescent="0.25">
      <c r="A109" s="29" t="s">
        <v>312</v>
      </c>
      <c r="B109" s="15" t="s">
        <v>81</v>
      </c>
      <c r="C109" s="15" t="s">
        <v>226</v>
      </c>
      <c r="D109" s="28" t="s">
        <v>7</v>
      </c>
      <c r="E109" s="28"/>
      <c r="F109" s="28"/>
      <c r="G109" s="28" t="s">
        <v>7</v>
      </c>
      <c r="H109" s="10"/>
      <c r="I109" s="29"/>
    </row>
    <row r="110" spans="1:9" hidden="1" x14ac:dyDescent="0.25">
      <c r="A110" s="29" t="s">
        <v>312</v>
      </c>
      <c r="B110" s="15" t="s">
        <v>81</v>
      </c>
      <c r="C110" s="15" t="s">
        <v>227</v>
      </c>
      <c r="D110" s="28" t="s">
        <v>7</v>
      </c>
      <c r="E110" s="28"/>
      <c r="F110" s="28"/>
      <c r="G110" s="28" t="s">
        <v>7</v>
      </c>
      <c r="H110" s="10"/>
      <c r="I110" s="29"/>
    </row>
    <row r="111" spans="1:9" hidden="1" x14ac:dyDescent="0.25">
      <c r="A111" s="29" t="s">
        <v>312</v>
      </c>
      <c r="B111" s="15" t="s">
        <v>81</v>
      </c>
      <c r="C111" s="15" t="s">
        <v>228</v>
      </c>
      <c r="D111" s="28" t="s">
        <v>7</v>
      </c>
      <c r="E111" s="28"/>
      <c r="F111" s="28"/>
      <c r="G111" s="28" t="s">
        <v>7</v>
      </c>
      <c r="H111" s="10"/>
      <c r="I111" s="29"/>
    </row>
    <row r="112" spans="1:9" hidden="1" x14ac:dyDescent="0.25">
      <c r="A112" s="29" t="s">
        <v>312</v>
      </c>
      <c r="B112" s="15" t="s">
        <v>81</v>
      </c>
      <c r="C112" s="15" t="s">
        <v>229</v>
      </c>
      <c r="D112" s="28" t="s">
        <v>7</v>
      </c>
      <c r="E112" s="28"/>
      <c r="F112" s="28"/>
      <c r="G112" s="28" t="s">
        <v>7</v>
      </c>
      <c r="H112" s="10"/>
      <c r="I112" s="29"/>
    </row>
    <row r="113" spans="1:10" hidden="1" x14ac:dyDescent="0.25">
      <c r="A113" s="29" t="s">
        <v>312</v>
      </c>
      <c r="B113" s="15" t="s">
        <v>81</v>
      </c>
      <c r="C113" s="15" t="s">
        <v>230</v>
      </c>
      <c r="D113" s="28" t="s">
        <v>7</v>
      </c>
      <c r="E113" s="28"/>
      <c r="F113" s="28"/>
      <c r="G113" s="28" t="s">
        <v>7</v>
      </c>
      <c r="H113" s="10"/>
      <c r="I113" s="29"/>
    </row>
    <row r="114" spans="1:10" hidden="1" x14ac:dyDescent="0.25">
      <c r="A114" s="29" t="s">
        <v>312</v>
      </c>
      <c r="B114" s="15" t="s">
        <v>81</v>
      </c>
      <c r="C114" s="15" t="s">
        <v>231</v>
      </c>
      <c r="D114" s="28" t="s">
        <v>7</v>
      </c>
      <c r="E114" s="28"/>
      <c r="F114" s="28"/>
      <c r="G114" s="28" t="s">
        <v>7</v>
      </c>
      <c r="H114" s="10"/>
      <c r="I114" s="29"/>
    </row>
    <row r="115" spans="1:10" hidden="1" x14ac:dyDescent="0.25">
      <c r="A115" s="29" t="s">
        <v>312</v>
      </c>
      <c r="B115" s="15" t="s">
        <v>81</v>
      </c>
      <c r="C115" s="15" t="s">
        <v>232</v>
      </c>
      <c r="D115" s="28" t="s">
        <v>7</v>
      </c>
      <c r="E115" s="28"/>
      <c r="F115" s="28"/>
      <c r="G115" s="28" t="s">
        <v>7</v>
      </c>
      <c r="H115" s="10"/>
      <c r="I115" s="29"/>
    </row>
    <row r="116" spans="1:10" hidden="1" x14ac:dyDescent="0.25">
      <c r="A116" s="29" t="s">
        <v>312</v>
      </c>
      <c r="B116" s="15" t="s">
        <v>81</v>
      </c>
      <c r="C116" s="31" t="s">
        <v>233</v>
      </c>
      <c r="D116" s="28" t="s">
        <v>7</v>
      </c>
      <c r="E116" s="28"/>
      <c r="F116" s="28"/>
      <c r="G116" s="28" t="s">
        <v>7</v>
      </c>
      <c r="H116" s="10"/>
      <c r="I116" s="29"/>
    </row>
    <row r="117" spans="1:10" hidden="1" x14ac:dyDescent="0.25">
      <c r="A117" s="29" t="s">
        <v>312</v>
      </c>
      <c r="B117" s="15" t="s">
        <v>81</v>
      </c>
      <c r="C117" s="31" t="s">
        <v>234</v>
      </c>
      <c r="D117" s="28" t="s">
        <v>7</v>
      </c>
      <c r="E117" s="28"/>
      <c r="F117" s="28"/>
      <c r="G117" s="28" t="s">
        <v>7</v>
      </c>
      <c r="H117" s="10"/>
      <c r="I117" s="29"/>
    </row>
    <row r="118" spans="1:10" hidden="1" x14ac:dyDescent="0.25">
      <c r="A118" s="29" t="s">
        <v>312</v>
      </c>
      <c r="B118" s="15" t="s">
        <v>81</v>
      </c>
      <c r="C118" s="31" t="s">
        <v>235</v>
      </c>
      <c r="D118" s="28" t="s">
        <v>7</v>
      </c>
      <c r="E118" s="28"/>
      <c r="F118" s="28"/>
      <c r="G118" s="28" t="s">
        <v>7</v>
      </c>
      <c r="H118" s="10"/>
      <c r="I118" s="29"/>
    </row>
    <row r="119" spans="1:10" hidden="1" x14ac:dyDescent="0.25">
      <c r="A119" s="29" t="s">
        <v>312</v>
      </c>
      <c r="B119" s="15" t="s">
        <v>81</v>
      </c>
      <c r="C119" s="15" t="s">
        <v>236</v>
      </c>
      <c r="D119" s="28" t="s">
        <v>7</v>
      </c>
      <c r="E119" s="28"/>
      <c r="F119" s="28"/>
      <c r="G119" s="28" t="s">
        <v>7</v>
      </c>
      <c r="H119" s="10"/>
      <c r="I119" s="29"/>
    </row>
    <row r="120" spans="1:10" hidden="1" x14ac:dyDescent="0.25">
      <c r="A120" s="29" t="s">
        <v>307</v>
      </c>
      <c r="B120" s="36" t="s">
        <v>310</v>
      </c>
      <c r="C120" s="36" t="s">
        <v>295</v>
      </c>
      <c r="D120" s="37"/>
      <c r="E120" s="37" t="s">
        <v>7</v>
      </c>
      <c r="F120" s="37"/>
      <c r="G120" s="37"/>
      <c r="H120" s="10"/>
      <c r="I120" s="29"/>
      <c r="J120" t="s">
        <v>342</v>
      </c>
    </row>
    <row r="121" spans="1:10" hidden="1" x14ac:dyDescent="0.25">
      <c r="A121" s="29" t="s">
        <v>307</v>
      </c>
      <c r="B121" s="36" t="s">
        <v>310</v>
      </c>
      <c r="C121" s="36" t="s">
        <v>296</v>
      </c>
      <c r="D121" s="37"/>
      <c r="E121" s="37" t="s">
        <v>7</v>
      </c>
      <c r="F121" s="37"/>
      <c r="G121" s="37"/>
      <c r="H121" s="10"/>
      <c r="I121" s="29"/>
      <c r="J121" t="s">
        <v>342</v>
      </c>
    </row>
    <row r="122" spans="1:10" hidden="1" x14ac:dyDescent="0.25">
      <c r="A122" s="29" t="s">
        <v>307</v>
      </c>
      <c r="B122" s="36" t="s">
        <v>310</v>
      </c>
      <c r="C122" s="36" t="s">
        <v>297</v>
      </c>
      <c r="D122" s="37"/>
      <c r="E122" s="37" t="s">
        <v>7</v>
      </c>
      <c r="F122" s="37"/>
      <c r="G122" s="37"/>
      <c r="H122" s="10"/>
      <c r="I122" s="29"/>
      <c r="J122" t="s">
        <v>342</v>
      </c>
    </row>
    <row r="123" spans="1:10" hidden="1" x14ac:dyDescent="0.25">
      <c r="A123" s="29" t="s">
        <v>307</v>
      </c>
      <c r="B123" s="36" t="s">
        <v>310</v>
      </c>
      <c r="C123" s="36" t="s">
        <v>298</v>
      </c>
      <c r="D123" s="37"/>
      <c r="E123" s="37" t="s">
        <v>7</v>
      </c>
      <c r="F123" s="37"/>
      <c r="G123" s="37"/>
      <c r="H123" s="10"/>
      <c r="I123" s="29"/>
      <c r="J123" t="s">
        <v>342</v>
      </c>
    </row>
    <row r="124" spans="1:10" hidden="1" x14ac:dyDescent="0.25">
      <c r="A124" s="29" t="s">
        <v>307</v>
      </c>
      <c r="B124" s="36" t="s">
        <v>310</v>
      </c>
      <c r="C124" s="36" t="s">
        <v>299</v>
      </c>
      <c r="D124" s="37"/>
      <c r="E124" s="37" t="s">
        <v>7</v>
      </c>
      <c r="F124" s="37"/>
      <c r="G124" s="37"/>
      <c r="H124" s="10"/>
      <c r="I124" s="29"/>
      <c r="J124" t="s">
        <v>342</v>
      </c>
    </row>
    <row r="125" spans="1:10" hidden="1" x14ac:dyDescent="0.25">
      <c r="A125" s="29" t="s">
        <v>307</v>
      </c>
      <c r="B125" s="36" t="s">
        <v>310</v>
      </c>
      <c r="C125" s="36" t="s">
        <v>19</v>
      </c>
      <c r="D125" s="37"/>
      <c r="E125" s="37" t="s">
        <v>7</v>
      </c>
      <c r="F125" s="37"/>
      <c r="G125" s="37"/>
      <c r="H125" s="10"/>
      <c r="I125" s="29"/>
      <c r="J125" t="s">
        <v>342</v>
      </c>
    </row>
    <row r="126" spans="1:10" hidden="1" x14ac:dyDescent="0.25">
      <c r="A126" s="29" t="s">
        <v>313</v>
      </c>
      <c r="B126" s="25" t="s">
        <v>106</v>
      </c>
      <c r="C126" s="25" t="s">
        <v>107</v>
      </c>
      <c r="D126" s="10"/>
      <c r="E126" s="10" t="s">
        <v>7</v>
      </c>
      <c r="F126" s="10"/>
      <c r="G126" s="10"/>
      <c r="H126" s="10"/>
      <c r="I126" s="29"/>
      <c r="J126" t="s">
        <v>343</v>
      </c>
    </row>
    <row r="127" spans="1:10" hidden="1" x14ac:dyDescent="0.25">
      <c r="A127" s="29" t="s">
        <v>313</v>
      </c>
      <c r="B127" s="25" t="s">
        <v>106</v>
      </c>
      <c r="C127" s="25" t="s">
        <v>108</v>
      </c>
      <c r="D127" s="10"/>
      <c r="E127" s="10" t="s">
        <v>7</v>
      </c>
      <c r="F127" s="10"/>
      <c r="G127" s="10"/>
      <c r="H127" s="10"/>
      <c r="I127" s="29"/>
      <c r="J127" t="s">
        <v>343</v>
      </c>
    </row>
    <row r="128" spans="1:10" hidden="1" x14ac:dyDescent="0.25">
      <c r="A128" s="29" t="s">
        <v>313</v>
      </c>
      <c r="B128" s="25" t="s">
        <v>106</v>
      </c>
      <c r="C128" s="25" t="s">
        <v>109</v>
      </c>
      <c r="D128" s="10"/>
      <c r="E128" s="10" t="s">
        <v>7</v>
      </c>
      <c r="F128" s="10"/>
      <c r="G128" s="10"/>
      <c r="H128" s="10"/>
      <c r="I128" s="29"/>
      <c r="J128" t="s">
        <v>343</v>
      </c>
    </row>
    <row r="129" spans="1:10" hidden="1" x14ac:dyDescent="0.25">
      <c r="A129" s="29" t="s">
        <v>313</v>
      </c>
      <c r="B129" s="25" t="s">
        <v>106</v>
      </c>
      <c r="C129" s="25" t="s">
        <v>110</v>
      </c>
      <c r="D129" s="10"/>
      <c r="E129" s="10" t="s">
        <v>7</v>
      </c>
      <c r="F129" s="10"/>
      <c r="G129" s="10"/>
      <c r="H129" s="10"/>
      <c r="I129" s="29"/>
      <c r="J129" t="s">
        <v>343</v>
      </c>
    </row>
    <row r="130" spans="1:10" hidden="1" x14ac:dyDescent="0.25">
      <c r="A130" s="29" t="s">
        <v>313</v>
      </c>
      <c r="B130" s="25" t="s">
        <v>106</v>
      </c>
      <c r="C130" s="25" t="s">
        <v>111</v>
      </c>
      <c r="D130" s="10"/>
      <c r="E130" s="10" t="s">
        <v>7</v>
      </c>
      <c r="F130" s="10"/>
      <c r="G130" s="10"/>
      <c r="H130" s="10"/>
      <c r="I130" s="29"/>
      <c r="J130" t="s">
        <v>343</v>
      </c>
    </row>
    <row r="131" spans="1:10" hidden="1" x14ac:dyDescent="0.25">
      <c r="A131" s="29" t="s">
        <v>313</v>
      </c>
      <c r="B131" s="25" t="s">
        <v>106</v>
      </c>
      <c r="C131" s="25" t="s">
        <v>112</v>
      </c>
      <c r="D131" s="10"/>
      <c r="E131" s="10" t="s">
        <v>7</v>
      </c>
      <c r="F131" s="10"/>
      <c r="G131" s="10"/>
      <c r="H131" s="10"/>
      <c r="I131" s="29"/>
      <c r="J131" t="s">
        <v>343</v>
      </c>
    </row>
    <row r="132" spans="1:10" hidden="1" x14ac:dyDescent="0.25">
      <c r="A132" s="29" t="s">
        <v>313</v>
      </c>
      <c r="B132" s="24" t="s">
        <v>106</v>
      </c>
      <c r="C132" s="24" t="s">
        <v>101</v>
      </c>
      <c r="D132" s="30"/>
      <c r="E132" s="30" t="s">
        <v>7</v>
      </c>
      <c r="F132" s="30"/>
      <c r="G132" s="30"/>
      <c r="H132" s="10"/>
      <c r="I132" s="29"/>
      <c r="J132" t="s">
        <v>343</v>
      </c>
    </row>
    <row r="133" spans="1:10" hidden="1" x14ac:dyDescent="0.25">
      <c r="A133" s="29" t="s">
        <v>313</v>
      </c>
      <c r="B133" s="24" t="s">
        <v>106</v>
      </c>
      <c r="C133" s="24" t="s">
        <v>121</v>
      </c>
      <c r="D133" s="30"/>
      <c r="E133" s="30" t="s">
        <v>7</v>
      </c>
      <c r="F133" s="30"/>
      <c r="G133" s="30"/>
      <c r="H133" s="10"/>
      <c r="I133" s="29"/>
      <c r="J133" t="s">
        <v>343</v>
      </c>
    </row>
    <row r="134" spans="1:10" x14ac:dyDescent="0.25">
      <c r="A134" s="29" t="s">
        <v>318</v>
      </c>
      <c r="B134" s="25" t="s">
        <v>77</v>
      </c>
      <c r="C134" s="25" t="s">
        <v>78</v>
      </c>
      <c r="D134" s="10"/>
      <c r="E134" s="10" t="s">
        <v>7</v>
      </c>
      <c r="F134" s="10"/>
      <c r="G134" s="10"/>
      <c r="H134" s="10"/>
      <c r="I134" s="29"/>
      <c r="J134" t="s">
        <v>343</v>
      </c>
    </row>
    <row r="135" spans="1:10" x14ac:dyDescent="0.25">
      <c r="A135" s="29" t="s">
        <v>318</v>
      </c>
      <c r="B135" s="25" t="s">
        <v>77</v>
      </c>
      <c r="C135" s="15" t="s">
        <v>209</v>
      </c>
      <c r="D135" s="28" t="s">
        <v>7</v>
      </c>
      <c r="E135" s="28"/>
      <c r="F135" s="28"/>
      <c r="G135" s="28" t="s">
        <v>7</v>
      </c>
      <c r="H135" s="10"/>
      <c r="I135" s="29"/>
    </row>
    <row r="136" spans="1:10" hidden="1" x14ac:dyDescent="0.25">
      <c r="A136" s="29" t="s">
        <v>312</v>
      </c>
      <c r="B136" s="15" t="s">
        <v>162</v>
      </c>
      <c r="C136" s="15" t="s">
        <v>244</v>
      </c>
      <c r="D136" s="28" t="s">
        <v>7</v>
      </c>
      <c r="E136" s="28"/>
      <c r="F136" s="28"/>
      <c r="G136" s="28" t="s">
        <v>7</v>
      </c>
      <c r="H136" s="10"/>
      <c r="I136" s="29"/>
    </row>
    <row r="137" spans="1:10" hidden="1" x14ac:dyDescent="0.25">
      <c r="A137" s="29" t="s">
        <v>312</v>
      </c>
      <c r="B137" s="15" t="s">
        <v>162</v>
      </c>
      <c r="C137" s="15" t="s">
        <v>245</v>
      </c>
      <c r="D137" s="28" t="s">
        <v>7</v>
      </c>
      <c r="E137" s="28"/>
      <c r="F137" s="28"/>
      <c r="G137" s="28" t="s">
        <v>7</v>
      </c>
      <c r="H137" s="10"/>
      <c r="I137" s="29"/>
    </row>
    <row r="138" spans="1:10" hidden="1" x14ac:dyDescent="0.25">
      <c r="A138" s="29" t="s">
        <v>312</v>
      </c>
      <c r="B138" s="15" t="s">
        <v>162</v>
      </c>
      <c r="C138" s="15" t="s">
        <v>204</v>
      </c>
      <c r="D138" s="28" t="s">
        <v>7</v>
      </c>
      <c r="E138" s="28"/>
      <c r="F138" s="28"/>
      <c r="G138" s="28" t="s">
        <v>7</v>
      </c>
      <c r="H138" s="10"/>
      <c r="I138" s="29"/>
    </row>
    <row r="139" spans="1:10" hidden="1" x14ac:dyDescent="0.25">
      <c r="A139" s="29" t="s">
        <v>312</v>
      </c>
      <c r="B139" s="15" t="s">
        <v>162</v>
      </c>
      <c r="C139" s="15" t="s">
        <v>205</v>
      </c>
      <c r="D139" s="28" t="s">
        <v>7</v>
      </c>
      <c r="E139" s="28"/>
      <c r="F139" s="28"/>
      <c r="G139" s="28" t="s">
        <v>7</v>
      </c>
      <c r="H139" s="10"/>
      <c r="I139" s="29"/>
    </row>
    <row r="140" spans="1:10" hidden="1" x14ac:dyDescent="0.25">
      <c r="A140" s="29" t="s">
        <v>312</v>
      </c>
      <c r="B140" s="15" t="s">
        <v>162</v>
      </c>
      <c r="C140" s="15" t="s">
        <v>206</v>
      </c>
      <c r="D140" s="28" t="s">
        <v>7</v>
      </c>
      <c r="E140" s="28"/>
      <c r="F140" s="28"/>
      <c r="G140" s="28" t="s">
        <v>7</v>
      </c>
      <c r="H140" s="10"/>
      <c r="I140" s="29"/>
    </row>
    <row r="141" spans="1:10" hidden="1" x14ac:dyDescent="0.25">
      <c r="A141" s="29" t="s">
        <v>312</v>
      </c>
      <c r="B141" s="15" t="s">
        <v>162</v>
      </c>
      <c r="C141" s="15" t="s">
        <v>207</v>
      </c>
      <c r="D141" s="28" t="s">
        <v>7</v>
      </c>
      <c r="E141" s="28"/>
      <c r="F141" s="28"/>
      <c r="G141" s="28" t="s">
        <v>7</v>
      </c>
      <c r="H141" s="10"/>
      <c r="I141" s="29"/>
    </row>
    <row r="142" spans="1:10" hidden="1" x14ac:dyDescent="0.25">
      <c r="A142" s="29" t="s">
        <v>312</v>
      </c>
      <c r="B142" s="15" t="s">
        <v>166</v>
      </c>
      <c r="C142" s="15" t="s">
        <v>253</v>
      </c>
      <c r="D142" s="28" t="s">
        <v>7</v>
      </c>
      <c r="E142" s="28"/>
      <c r="F142" s="28"/>
      <c r="G142" s="28" t="s">
        <v>7</v>
      </c>
      <c r="H142" s="10"/>
      <c r="I142" s="29"/>
    </row>
    <row r="143" spans="1:10" hidden="1" x14ac:dyDescent="0.25">
      <c r="A143" s="29" t="s">
        <v>312</v>
      </c>
      <c r="B143" s="15" t="s">
        <v>166</v>
      </c>
      <c r="C143" s="15" t="s">
        <v>254</v>
      </c>
      <c r="D143" s="28" t="s">
        <v>7</v>
      </c>
      <c r="E143" s="28"/>
      <c r="F143" s="28"/>
      <c r="G143" s="28" t="s">
        <v>7</v>
      </c>
      <c r="H143" s="10"/>
      <c r="I143" s="29"/>
    </row>
    <row r="144" spans="1:10" hidden="1" x14ac:dyDescent="0.25">
      <c r="A144" s="29" t="s">
        <v>312</v>
      </c>
      <c r="B144" s="15" t="s">
        <v>166</v>
      </c>
      <c r="C144" s="15" t="s">
        <v>255</v>
      </c>
      <c r="D144" s="28" t="s">
        <v>7</v>
      </c>
      <c r="E144" s="28"/>
      <c r="F144" s="28"/>
      <c r="G144" s="28" t="s">
        <v>7</v>
      </c>
      <c r="H144" s="10"/>
      <c r="I144" s="29"/>
    </row>
    <row r="145" spans="1:9" hidden="1" x14ac:dyDescent="0.25">
      <c r="A145" s="29" t="s">
        <v>312</v>
      </c>
      <c r="B145" s="15" t="s">
        <v>166</v>
      </c>
      <c r="C145" s="15" t="s">
        <v>199</v>
      </c>
      <c r="D145" s="28" t="s">
        <v>7</v>
      </c>
      <c r="E145" s="28"/>
      <c r="F145" s="28"/>
      <c r="G145" s="28" t="s">
        <v>7</v>
      </c>
      <c r="H145" s="10"/>
      <c r="I145" s="29"/>
    </row>
    <row r="146" spans="1:9" hidden="1" x14ac:dyDescent="0.25">
      <c r="A146" s="29" t="s">
        <v>312</v>
      </c>
      <c r="B146" s="15" t="s">
        <v>166</v>
      </c>
      <c r="C146" s="15" t="s">
        <v>256</v>
      </c>
      <c r="D146" s="28" t="s">
        <v>7</v>
      </c>
      <c r="E146" s="28"/>
      <c r="F146" s="28"/>
      <c r="G146" s="28" t="s">
        <v>7</v>
      </c>
      <c r="H146" s="10"/>
      <c r="I146" s="29"/>
    </row>
    <row r="147" spans="1:9" hidden="1" x14ac:dyDescent="0.25">
      <c r="A147" s="29" t="s">
        <v>312</v>
      </c>
      <c r="B147" s="15" t="s">
        <v>166</v>
      </c>
      <c r="C147" s="15" t="s">
        <v>257</v>
      </c>
      <c r="D147" s="28" t="s">
        <v>7</v>
      </c>
      <c r="E147" s="28"/>
      <c r="F147" s="28"/>
      <c r="G147" s="28" t="s">
        <v>7</v>
      </c>
      <c r="H147" s="10"/>
      <c r="I147" s="29"/>
    </row>
    <row r="148" spans="1:9" hidden="1" x14ac:dyDescent="0.25">
      <c r="A148" s="29" t="s">
        <v>312</v>
      </c>
      <c r="B148" s="15" t="s">
        <v>166</v>
      </c>
      <c r="C148" s="15" t="s">
        <v>258</v>
      </c>
      <c r="D148" s="28" t="s">
        <v>7</v>
      </c>
      <c r="E148" s="28"/>
      <c r="F148" s="28"/>
      <c r="G148" s="28" t="s">
        <v>7</v>
      </c>
      <c r="H148" s="10"/>
      <c r="I148" s="29"/>
    </row>
    <row r="149" spans="1:9" hidden="1" x14ac:dyDescent="0.25">
      <c r="A149" s="29" t="s">
        <v>312</v>
      </c>
      <c r="B149" s="15" t="s">
        <v>166</v>
      </c>
      <c r="C149" s="15" t="s">
        <v>259</v>
      </c>
      <c r="D149" s="28" t="s">
        <v>7</v>
      </c>
      <c r="E149" s="28"/>
      <c r="F149" s="28"/>
      <c r="G149" s="28" t="s">
        <v>7</v>
      </c>
      <c r="H149" s="10"/>
      <c r="I149" s="29"/>
    </row>
    <row r="150" spans="1:9" hidden="1" x14ac:dyDescent="0.25">
      <c r="A150" s="29" t="s">
        <v>316</v>
      </c>
      <c r="B150" s="36" t="s">
        <v>300</v>
      </c>
      <c r="C150" s="36" t="s">
        <v>301</v>
      </c>
      <c r="D150" s="37"/>
      <c r="E150" s="37" t="s">
        <v>7</v>
      </c>
      <c r="F150" s="37"/>
      <c r="G150" s="37"/>
      <c r="H150" s="10"/>
      <c r="I150" s="29"/>
    </row>
    <row r="151" spans="1:9" hidden="1" x14ac:dyDescent="0.25">
      <c r="A151" s="29" t="s">
        <v>316</v>
      </c>
      <c r="B151" s="36" t="s">
        <v>300</v>
      </c>
      <c r="C151" s="36" t="s">
        <v>302</v>
      </c>
      <c r="D151" s="37"/>
      <c r="E151" s="37" t="s">
        <v>7</v>
      </c>
      <c r="F151" s="37"/>
      <c r="G151" s="37"/>
      <c r="H151" s="10"/>
      <c r="I151" s="29"/>
    </row>
    <row r="152" spans="1:9" hidden="1" x14ac:dyDescent="0.25">
      <c r="A152" s="29" t="s">
        <v>316</v>
      </c>
      <c r="B152" s="36" t="s">
        <v>300</v>
      </c>
      <c r="C152" s="36" t="s">
        <v>274</v>
      </c>
      <c r="D152" s="37"/>
      <c r="E152" s="37" t="s">
        <v>7</v>
      </c>
      <c r="F152" s="37"/>
      <c r="G152" s="37"/>
      <c r="H152" s="10"/>
      <c r="I152" s="29"/>
    </row>
    <row r="153" spans="1:9" hidden="1" x14ac:dyDescent="0.25">
      <c r="A153" s="29" t="s">
        <v>312</v>
      </c>
      <c r="B153" s="15" t="s">
        <v>161</v>
      </c>
      <c r="C153" s="15" t="s">
        <v>237</v>
      </c>
      <c r="D153" s="28" t="s">
        <v>7</v>
      </c>
      <c r="E153" s="28"/>
      <c r="F153" s="28"/>
      <c r="G153" s="28" t="s">
        <v>7</v>
      </c>
      <c r="H153" s="10"/>
      <c r="I153" s="29"/>
    </row>
    <row r="154" spans="1:9" hidden="1" x14ac:dyDescent="0.25">
      <c r="A154" s="29" t="s">
        <v>312</v>
      </c>
      <c r="B154" s="15" t="s">
        <v>161</v>
      </c>
      <c r="C154" s="15" t="s">
        <v>238</v>
      </c>
      <c r="D154" s="28" t="s">
        <v>7</v>
      </c>
      <c r="E154" s="28"/>
      <c r="F154" s="28"/>
      <c r="G154" s="28" t="s">
        <v>7</v>
      </c>
      <c r="H154" s="10"/>
      <c r="I154" s="29"/>
    </row>
    <row r="155" spans="1:9" hidden="1" x14ac:dyDescent="0.25">
      <c r="A155" s="29" t="s">
        <v>312</v>
      </c>
      <c r="B155" s="15" t="s">
        <v>161</v>
      </c>
      <c r="C155" s="15" t="s">
        <v>239</v>
      </c>
      <c r="D155" s="28" t="s">
        <v>7</v>
      </c>
      <c r="E155" s="28"/>
      <c r="F155" s="28"/>
      <c r="G155" s="28" t="s">
        <v>7</v>
      </c>
      <c r="H155" s="10"/>
      <c r="I155" s="29"/>
    </row>
    <row r="156" spans="1:9" hidden="1" x14ac:dyDescent="0.25">
      <c r="A156" s="29" t="s">
        <v>312</v>
      </c>
      <c r="B156" s="15" t="s">
        <v>161</v>
      </c>
      <c r="C156" s="15" t="s">
        <v>240</v>
      </c>
      <c r="D156" s="28" t="s">
        <v>7</v>
      </c>
      <c r="E156" s="28"/>
      <c r="F156" s="28"/>
      <c r="G156" s="28" t="s">
        <v>7</v>
      </c>
      <c r="H156" s="10"/>
      <c r="I156" s="29"/>
    </row>
    <row r="157" spans="1:9" hidden="1" x14ac:dyDescent="0.25">
      <c r="A157" s="29" t="s">
        <v>312</v>
      </c>
      <c r="B157" s="15" t="s">
        <v>161</v>
      </c>
      <c r="C157" s="15" t="s">
        <v>198</v>
      </c>
      <c r="D157" s="28" t="s">
        <v>7</v>
      </c>
      <c r="E157" s="28"/>
      <c r="F157" s="28"/>
      <c r="G157" s="28" t="s">
        <v>7</v>
      </c>
      <c r="H157" s="10"/>
      <c r="I157" s="29"/>
    </row>
    <row r="158" spans="1:9" hidden="1" x14ac:dyDescent="0.25">
      <c r="A158" s="29" t="s">
        <v>312</v>
      </c>
      <c r="B158" s="15" t="s">
        <v>161</v>
      </c>
      <c r="C158" s="15" t="s">
        <v>241</v>
      </c>
      <c r="D158" s="28" t="s">
        <v>7</v>
      </c>
      <c r="E158" s="28"/>
      <c r="F158" s="28"/>
      <c r="G158" s="28" t="s">
        <v>7</v>
      </c>
      <c r="H158" s="10"/>
      <c r="I158" s="29"/>
    </row>
    <row r="159" spans="1:9" hidden="1" x14ac:dyDescent="0.25">
      <c r="A159" s="29" t="s">
        <v>312</v>
      </c>
      <c r="B159" s="15" t="s">
        <v>161</v>
      </c>
      <c r="C159" s="15" t="s">
        <v>242</v>
      </c>
      <c r="D159" s="28" t="s">
        <v>7</v>
      </c>
      <c r="E159" s="28"/>
      <c r="F159" s="28"/>
      <c r="G159" s="28" t="s">
        <v>7</v>
      </c>
      <c r="H159" s="10"/>
      <c r="I159" s="29"/>
    </row>
    <row r="160" spans="1:9" hidden="1" x14ac:dyDescent="0.25">
      <c r="A160" s="29" t="s">
        <v>312</v>
      </c>
      <c r="B160" s="15" t="s">
        <v>161</v>
      </c>
      <c r="C160" s="15" t="s">
        <v>243</v>
      </c>
      <c r="D160" s="28" t="s">
        <v>7</v>
      </c>
      <c r="E160" s="28"/>
      <c r="F160" s="28"/>
      <c r="G160" s="28" t="s">
        <v>7</v>
      </c>
      <c r="H160" s="10"/>
      <c r="I160" s="29"/>
    </row>
    <row r="161" spans="1:9" hidden="1" x14ac:dyDescent="0.25">
      <c r="A161" s="29" t="s">
        <v>312</v>
      </c>
      <c r="B161" s="15" t="s">
        <v>161</v>
      </c>
      <c r="C161" s="15" t="s">
        <v>210</v>
      </c>
      <c r="D161" s="28" t="s">
        <v>7</v>
      </c>
      <c r="E161" s="28"/>
      <c r="F161" s="28"/>
      <c r="G161" s="28" t="s">
        <v>7</v>
      </c>
      <c r="H161" s="10"/>
      <c r="I161" s="29"/>
    </row>
    <row r="162" spans="1:9" hidden="1" x14ac:dyDescent="0.25">
      <c r="A162" s="29" t="s">
        <v>312</v>
      </c>
      <c r="B162" s="15" t="s">
        <v>161</v>
      </c>
      <c r="C162" s="15" t="s">
        <v>211</v>
      </c>
      <c r="D162" s="28" t="s">
        <v>7</v>
      </c>
      <c r="E162" s="28"/>
      <c r="F162" s="28"/>
      <c r="G162" s="28" t="s">
        <v>7</v>
      </c>
      <c r="H162" s="10"/>
      <c r="I162" s="29"/>
    </row>
    <row r="163" spans="1:9" hidden="1" x14ac:dyDescent="0.25">
      <c r="A163" s="29" t="s">
        <v>315</v>
      </c>
      <c r="B163" s="25" t="s">
        <v>82</v>
      </c>
      <c r="C163" s="25" t="s">
        <v>83</v>
      </c>
      <c r="D163" s="10"/>
      <c r="E163" s="10" t="s">
        <v>7</v>
      </c>
      <c r="F163" s="10"/>
      <c r="G163" s="10"/>
      <c r="H163" s="10"/>
      <c r="I163" s="29"/>
    </row>
    <row r="164" spans="1:9" hidden="1" x14ac:dyDescent="0.25">
      <c r="A164" s="29" t="s">
        <v>315</v>
      </c>
      <c r="B164" s="25" t="s">
        <v>82</v>
      </c>
      <c r="C164" s="25" t="s">
        <v>84</v>
      </c>
      <c r="D164" s="10"/>
      <c r="E164" s="10" t="s">
        <v>7</v>
      </c>
      <c r="F164" s="10"/>
      <c r="G164" s="10"/>
      <c r="H164" s="10"/>
      <c r="I164" s="29"/>
    </row>
    <row r="165" spans="1:9" hidden="1" x14ac:dyDescent="0.25">
      <c r="A165" s="29" t="s">
        <v>315</v>
      </c>
      <c r="B165" s="25" t="s">
        <v>82</v>
      </c>
      <c r="C165" s="25" t="s">
        <v>85</v>
      </c>
      <c r="D165" s="10"/>
      <c r="E165" s="10" t="s">
        <v>7</v>
      </c>
      <c r="F165" s="10"/>
      <c r="G165" s="10"/>
      <c r="H165" s="10"/>
      <c r="I165" s="29"/>
    </row>
    <row r="166" spans="1:9" hidden="1" x14ac:dyDescent="0.25">
      <c r="A166" s="29" t="s">
        <v>315</v>
      </c>
      <c r="B166" s="25" t="s">
        <v>82</v>
      </c>
      <c r="C166" s="25" t="s">
        <v>86</v>
      </c>
      <c r="D166" s="10"/>
      <c r="E166" s="10" t="s">
        <v>7</v>
      </c>
      <c r="F166" s="10"/>
      <c r="G166" s="10"/>
      <c r="H166" s="10"/>
      <c r="I166" s="29"/>
    </row>
    <row r="167" spans="1:9" hidden="1" x14ac:dyDescent="0.25">
      <c r="A167" s="29" t="s">
        <v>315</v>
      </c>
      <c r="B167" s="27" t="s">
        <v>82</v>
      </c>
      <c r="C167" s="27" t="s">
        <v>87</v>
      </c>
      <c r="D167" s="10"/>
      <c r="E167" s="10" t="s">
        <v>7</v>
      </c>
      <c r="F167" s="10"/>
      <c r="G167" s="10"/>
      <c r="H167" s="10"/>
      <c r="I167" s="29"/>
    </row>
    <row r="168" spans="1:9" hidden="1" x14ac:dyDescent="0.25">
      <c r="A168" s="29" t="s">
        <v>315</v>
      </c>
      <c r="B168" s="27" t="s">
        <v>82</v>
      </c>
      <c r="C168" s="27" t="s">
        <v>88</v>
      </c>
      <c r="D168" s="10"/>
      <c r="E168" s="10" t="s">
        <v>7</v>
      </c>
      <c r="F168" s="10"/>
      <c r="G168" s="10"/>
      <c r="H168" s="10"/>
      <c r="I168" s="29"/>
    </row>
    <row r="169" spans="1:9" hidden="1" x14ac:dyDescent="0.25">
      <c r="A169" s="29" t="s">
        <v>315</v>
      </c>
      <c r="B169" s="27" t="s">
        <v>82</v>
      </c>
      <c r="C169" s="27" t="s">
        <v>89</v>
      </c>
      <c r="D169" s="10"/>
      <c r="E169" s="10" t="s">
        <v>7</v>
      </c>
      <c r="F169" s="10"/>
      <c r="G169" s="10"/>
      <c r="H169" s="10"/>
      <c r="I169" s="29"/>
    </row>
    <row r="170" spans="1:9" hidden="1" x14ac:dyDescent="0.25">
      <c r="A170" s="29" t="s">
        <v>315</v>
      </c>
      <c r="B170" s="27" t="s">
        <v>82</v>
      </c>
      <c r="C170" s="27" t="s">
        <v>90</v>
      </c>
      <c r="D170" s="10"/>
      <c r="E170" s="10" t="s">
        <v>7</v>
      </c>
      <c r="F170" s="10"/>
      <c r="G170" s="10"/>
      <c r="H170" s="10"/>
      <c r="I170" s="29"/>
    </row>
    <row r="171" spans="1:9" hidden="1" x14ac:dyDescent="0.25">
      <c r="A171" s="29" t="s">
        <v>315</v>
      </c>
      <c r="B171" s="27" t="s">
        <v>82</v>
      </c>
      <c r="C171" s="27" t="s">
        <v>91</v>
      </c>
      <c r="D171" s="10"/>
      <c r="E171" s="10" t="s">
        <v>7</v>
      </c>
      <c r="F171" s="10"/>
      <c r="G171" s="10"/>
      <c r="H171" s="10"/>
      <c r="I171" s="29"/>
    </row>
    <row r="172" spans="1:9" hidden="1" x14ac:dyDescent="0.25">
      <c r="A172" s="29" t="s">
        <v>315</v>
      </c>
      <c r="B172" s="27" t="s">
        <v>82</v>
      </c>
      <c r="C172" s="27" t="s">
        <v>92</v>
      </c>
      <c r="D172" s="10"/>
      <c r="E172" s="10" t="s">
        <v>7</v>
      </c>
      <c r="F172" s="10"/>
      <c r="G172" s="10"/>
      <c r="H172" s="10"/>
      <c r="I172" s="29"/>
    </row>
    <row r="173" spans="1:9" hidden="1" x14ac:dyDescent="0.25">
      <c r="A173" s="29" t="s">
        <v>315</v>
      </c>
      <c r="B173" s="27" t="s">
        <v>82</v>
      </c>
      <c r="C173" s="27" t="s">
        <v>93</v>
      </c>
      <c r="D173" s="10"/>
      <c r="E173" s="10" t="s">
        <v>7</v>
      </c>
      <c r="F173" s="10"/>
      <c r="G173" s="10"/>
      <c r="H173" s="10"/>
      <c r="I173" s="29"/>
    </row>
    <row r="174" spans="1:9" hidden="1" x14ac:dyDescent="0.25">
      <c r="A174" s="29" t="s">
        <v>315</v>
      </c>
      <c r="B174" s="27" t="s">
        <v>82</v>
      </c>
      <c r="C174" s="27" t="s">
        <v>94</v>
      </c>
      <c r="D174" s="10"/>
      <c r="E174" s="10" t="s">
        <v>7</v>
      </c>
      <c r="F174" s="10"/>
      <c r="G174" s="10"/>
      <c r="H174" s="10"/>
      <c r="I174" s="29"/>
    </row>
    <row r="175" spans="1:9" hidden="1" x14ac:dyDescent="0.25">
      <c r="A175" s="29" t="s">
        <v>315</v>
      </c>
      <c r="B175" s="27" t="s">
        <v>82</v>
      </c>
      <c r="C175" s="27" t="s">
        <v>95</v>
      </c>
      <c r="D175" s="10"/>
      <c r="E175" s="10" t="s">
        <v>7</v>
      </c>
      <c r="F175" s="10"/>
      <c r="G175" s="10"/>
      <c r="H175" s="10"/>
      <c r="I175" s="29"/>
    </row>
    <row r="176" spans="1:9" hidden="1" x14ac:dyDescent="0.25">
      <c r="A176" s="29" t="s">
        <v>315</v>
      </c>
      <c r="B176" s="27" t="s">
        <v>82</v>
      </c>
      <c r="C176" s="27" t="s">
        <v>96</v>
      </c>
      <c r="D176" s="10"/>
      <c r="E176" s="10" t="s">
        <v>7</v>
      </c>
      <c r="F176" s="10"/>
      <c r="G176" s="10"/>
      <c r="H176" s="10"/>
      <c r="I176" s="29"/>
    </row>
    <row r="177" spans="1:9" hidden="1" x14ac:dyDescent="0.25">
      <c r="A177" s="29" t="s">
        <v>315</v>
      </c>
      <c r="B177" s="25" t="s">
        <v>82</v>
      </c>
      <c r="C177" s="25" t="s">
        <v>97</v>
      </c>
      <c r="D177" s="10"/>
      <c r="E177" s="10" t="s">
        <v>7</v>
      </c>
      <c r="F177" s="10"/>
      <c r="G177" s="10"/>
      <c r="H177" s="10"/>
      <c r="I177" s="29"/>
    </row>
    <row r="178" spans="1:9" hidden="1" x14ac:dyDescent="0.25">
      <c r="A178" s="29" t="s">
        <v>315</v>
      </c>
      <c r="B178" s="27" t="s">
        <v>82</v>
      </c>
      <c r="C178" s="27" t="s">
        <v>98</v>
      </c>
      <c r="D178" s="10"/>
      <c r="E178" s="10" t="s">
        <v>7</v>
      </c>
      <c r="F178" s="10"/>
      <c r="G178" s="10"/>
      <c r="H178" s="10"/>
      <c r="I178" s="29"/>
    </row>
    <row r="179" spans="1:9" hidden="1" x14ac:dyDescent="0.25">
      <c r="A179" s="29" t="s">
        <v>315</v>
      </c>
      <c r="B179" s="25" t="s">
        <v>82</v>
      </c>
      <c r="C179" s="25" t="s">
        <v>86</v>
      </c>
      <c r="D179" s="10"/>
      <c r="E179" s="10" t="s">
        <v>7</v>
      </c>
      <c r="F179" s="10"/>
      <c r="G179" s="10"/>
      <c r="H179" s="10"/>
      <c r="I179" s="29"/>
    </row>
    <row r="180" spans="1:9" hidden="1" x14ac:dyDescent="0.25">
      <c r="A180" s="29" t="s">
        <v>315</v>
      </c>
      <c r="B180" s="27" t="s">
        <v>82</v>
      </c>
      <c r="C180" s="27" t="s">
        <v>99</v>
      </c>
      <c r="D180" s="10"/>
      <c r="E180" s="10" t="s">
        <v>7</v>
      </c>
      <c r="F180" s="10"/>
      <c r="G180" s="10"/>
      <c r="H180" s="10"/>
      <c r="I180" s="29"/>
    </row>
    <row r="181" spans="1:9" hidden="1" x14ac:dyDescent="0.25">
      <c r="A181" s="29" t="s">
        <v>315</v>
      </c>
      <c r="B181" s="27" t="s">
        <v>82</v>
      </c>
      <c r="C181" s="27" t="s">
        <v>100</v>
      </c>
      <c r="D181" s="10"/>
      <c r="E181" s="10" t="s">
        <v>7</v>
      </c>
      <c r="F181" s="10"/>
      <c r="G181" s="10"/>
      <c r="H181" s="10"/>
      <c r="I181" s="29"/>
    </row>
    <row r="182" spans="1:9" hidden="1" x14ac:dyDescent="0.25">
      <c r="A182" s="29" t="s">
        <v>315</v>
      </c>
      <c r="B182" s="27" t="s">
        <v>82</v>
      </c>
      <c r="C182" s="27" t="s">
        <v>101</v>
      </c>
      <c r="D182" s="10"/>
      <c r="E182" s="10" t="s">
        <v>7</v>
      </c>
      <c r="F182" s="10"/>
      <c r="G182" s="10"/>
      <c r="H182" s="10"/>
      <c r="I182" s="29"/>
    </row>
    <row r="183" spans="1:9" hidden="1" x14ac:dyDescent="0.25">
      <c r="A183" s="29" t="s">
        <v>315</v>
      </c>
      <c r="B183" s="27" t="s">
        <v>82</v>
      </c>
      <c r="C183" s="27" t="s">
        <v>102</v>
      </c>
      <c r="D183" s="10"/>
      <c r="E183" s="10" t="s">
        <v>7</v>
      </c>
      <c r="F183" s="10"/>
      <c r="G183" s="10"/>
      <c r="H183" s="10"/>
      <c r="I183" s="29"/>
    </row>
    <row r="184" spans="1:9" hidden="1" x14ac:dyDescent="0.25">
      <c r="A184" s="29" t="s">
        <v>315</v>
      </c>
      <c r="B184" s="25" t="s">
        <v>82</v>
      </c>
      <c r="C184" s="25" t="s">
        <v>103</v>
      </c>
      <c r="D184" s="10"/>
      <c r="E184" s="10" t="s">
        <v>7</v>
      </c>
      <c r="F184" s="10"/>
      <c r="G184" s="10"/>
      <c r="H184" s="10"/>
      <c r="I184" s="29"/>
    </row>
    <row r="185" spans="1:9" hidden="1" x14ac:dyDescent="0.25">
      <c r="A185" s="29" t="s">
        <v>315</v>
      </c>
      <c r="B185" s="24" t="s">
        <v>82</v>
      </c>
      <c r="C185" s="24" t="s">
        <v>149</v>
      </c>
      <c r="D185" s="30"/>
      <c r="E185" s="30" t="s">
        <v>7</v>
      </c>
      <c r="F185" s="30"/>
      <c r="G185" s="30"/>
      <c r="H185" s="10"/>
      <c r="I185" s="29"/>
    </row>
    <row r="186" spans="1:9" hidden="1" x14ac:dyDescent="0.25">
      <c r="A186" s="29" t="s">
        <v>315</v>
      </c>
      <c r="B186" s="24" t="s">
        <v>82</v>
      </c>
      <c r="C186" s="24" t="s">
        <v>150</v>
      </c>
      <c r="D186" s="30"/>
      <c r="E186" s="30" t="s">
        <v>7</v>
      </c>
      <c r="F186" s="30"/>
      <c r="G186" s="30"/>
      <c r="H186" s="10"/>
      <c r="I186" s="29"/>
    </row>
    <row r="187" spans="1:9" hidden="1" x14ac:dyDescent="0.25">
      <c r="A187" s="29" t="s">
        <v>315</v>
      </c>
      <c r="B187" s="24" t="s">
        <v>82</v>
      </c>
      <c r="C187" s="24" t="s">
        <v>151</v>
      </c>
      <c r="D187" s="30"/>
      <c r="E187" s="30" t="s">
        <v>7</v>
      </c>
      <c r="F187" s="30"/>
      <c r="G187" s="30"/>
      <c r="H187" s="10"/>
      <c r="I187" s="29"/>
    </row>
    <row r="188" spans="1:9" hidden="1" x14ac:dyDescent="0.25">
      <c r="A188" s="29" t="s">
        <v>315</v>
      </c>
      <c r="B188" s="24" t="s">
        <v>82</v>
      </c>
      <c r="C188" s="24" t="s">
        <v>142</v>
      </c>
      <c r="D188" s="30"/>
      <c r="E188" s="30" t="s">
        <v>7</v>
      </c>
      <c r="F188" s="30"/>
      <c r="G188" s="30"/>
      <c r="H188" s="10"/>
      <c r="I188" s="29"/>
    </row>
    <row r="189" spans="1:9" hidden="1" x14ac:dyDescent="0.25">
      <c r="A189" s="29" t="s">
        <v>315</v>
      </c>
      <c r="B189" s="24" t="s">
        <v>82</v>
      </c>
      <c r="C189" s="24" t="s">
        <v>152</v>
      </c>
      <c r="D189" s="30"/>
      <c r="E189" s="30" t="s">
        <v>7</v>
      </c>
      <c r="F189" s="30"/>
      <c r="G189" s="30"/>
      <c r="H189" s="10"/>
      <c r="I189" s="29"/>
    </row>
    <row r="190" spans="1:9" hidden="1" x14ac:dyDescent="0.25">
      <c r="A190" s="29" t="s">
        <v>315</v>
      </c>
      <c r="B190" s="24" t="s">
        <v>82</v>
      </c>
      <c r="C190" s="24" t="s">
        <v>141</v>
      </c>
      <c r="D190" s="30"/>
      <c r="E190" s="30" t="s">
        <v>7</v>
      </c>
      <c r="F190" s="30"/>
      <c r="G190" s="30"/>
      <c r="H190" s="10"/>
      <c r="I190" s="29"/>
    </row>
    <row r="191" spans="1:9" hidden="1" x14ac:dyDescent="0.25">
      <c r="A191" s="29" t="s">
        <v>315</v>
      </c>
      <c r="B191" s="24" t="s">
        <v>82</v>
      </c>
      <c r="C191" s="24" t="s">
        <v>122</v>
      </c>
      <c r="D191" s="30"/>
      <c r="E191" s="30" t="s">
        <v>7</v>
      </c>
      <c r="F191" s="30"/>
      <c r="G191" s="30"/>
      <c r="H191" s="10"/>
      <c r="I191" s="29"/>
    </row>
    <row r="192" spans="1:9" hidden="1" x14ac:dyDescent="0.25">
      <c r="A192" s="29" t="s">
        <v>315</v>
      </c>
      <c r="B192" s="24" t="s">
        <v>82</v>
      </c>
      <c r="C192" s="24" t="s">
        <v>153</v>
      </c>
      <c r="D192" s="30"/>
      <c r="E192" s="30" t="s">
        <v>7</v>
      </c>
      <c r="F192" s="30"/>
      <c r="G192" s="30"/>
      <c r="H192" s="10"/>
      <c r="I192" s="29"/>
    </row>
    <row r="193" spans="1:9" hidden="1" x14ac:dyDescent="0.25">
      <c r="A193" s="29" t="s">
        <v>315</v>
      </c>
      <c r="B193" s="24" t="s">
        <v>82</v>
      </c>
      <c r="C193" s="24" t="s">
        <v>121</v>
      </c>
      <c r="D193" s="30"/>
      <c r="E193" s="30" t="s">
        <v>7</v>
      </c>
      <c r="F193" s="30"/>
      <c r="G193" s="30"/>
      <c r="H193" s="10"/>
      <c r="I193" s="29"/>
    </row>
    <row r="194" spans="1:9" hidden="1" x14ac:dyDescent="0.25">
      <c r="A194" s="29" t="s">
        <v>315</v>
      </c>
      <c r="B194" s="24" t="s">
        <v>82</v>
      </c>
      <c r="C194" s="24" t="s">
        <v>154</v>
      </c>
      <c r="D194" s="30"/>
      <c r="E194" s="30" t="s">
        <v>7</v>
      </c>
      <c r="F194" s="30"/>
      <c r="G194" s="30"/>
      <c r="H194" s="10"/>
      <c r="I194" s="29"/>
    </row>
    <row r="195" spans="1:9" hidden="1" x14ac:dyDescent="0.25">
      <c r="A195" s="29" t="s">
        <v>315</v>
      </c>
      <c r="B195" s="24" t="s">
        <v>82</v>
      </c>
      <c r="C195" s="24" t="s">
        <v>155</v>
      </c>
      <c r="D195" s="30"/>
      <c r="E195" s="30" t="s">
        <v>7</v>
      </c>
      <c r="F195" s="30"/>
      <c r="G195" s="30"/>
      <c r="H195" s="10"/>
      <c r="I195" s="29"/>
    </row>
    <row r="196" spans="1:9" hidden="1" x14ac:dyDescent="0.25">
      <c r="A196" s="29" t="s">
        <v>316</v>
      </c>
      <c r="B196" s="6" t="s">
        <v>5</v>
      </c>
      <c r="C196" s="7" t="s">
        <v>6</v>
      </c>
      <c r="D196" s="10" t="s">
        <v>7</v>
      </c>
      <c r="E196" s="10"/>
      <c r="F196" s="10"/>
      <c r="G196" s="10"/>
      <c r="H196" s="10"/>
      <c r="I196" s="29"/>
    </row>
    <row r="197" spans="1:9" hidden="1" x14ac:dyDescent="0.25">
      <c r="A197" s="29" t="s">
        <v>316</v>
      </c>
      <c r="B197" s="6" t="s">
        <v>5</v>
      </c>
      <c r="C197" s="7" t="s">
        <v>9</v>
      </c>
      <c r="D197" s="10" t="s">
        <v>7</v>
      </c>
      <c r="E197" s="10"/>
      <c r="F197" s="10"/>
      <c r="G197" s="10"/>
      <c r="H197" s="10"/>
      <c r="I197" s="29"/>
    </row>
    <row r="198" spans="1:9" hidden="1" x14ac:dyDescent="0.25">
      <c r="A198" s="29" t="s">
        <v>316</v>
      </c>
      <c r="B198" s="6" t="s">
        <v>5</v>
      </c>
      <c r="C198" s="9" t="s">
        <v>10</v>
      </c>
      <c r="D198" s="10" t="s">
        <v>7</v>
      </c>
      <c r="E198" s="10"/>
      <c r="F198" s="10"/>
      <c r="G198" s="10"/>
      <c r="H198" s="10"/>
      <c r="I198" s="29"/>
    </row>
    <row r="199" spans="1:9" hidden="1" x14ac:dyDescent="0.25">
      <c r="A199" s="29" t="s">
        <v>316</v>
      </c>
      <c r="B199" s="6" t="s">
        <v>5</v>
      </c>
      <c r="C199" s="9" t="s">
        <v>11</v>
      </c>
      <c r="D199" s="10" t="s">
        <v>7</v>
      </c>
      <c r="E199" s="10"/>
      <c r="F199" s="10"/>
      <c r="G199" s="10"/>
      <c r="H199" s="10"/>
      <c r="I199" s="29"/>
    </row>
    <row r="200" spans="1:9" hidden="1" x14ac:dyDescent="0.25">
      <c r="A200" s="29" t="s">
        <v>316</v>
      </c>
      <c r="B200" s="11" t="s">
        <v>5</v>
      </c>
      <c r="C200" s="12" t="s">
        <v>12</v>
      </c>
      <c r="D200" s="10" t="s">
        <v>7</v>
      </c>
      <c r="E200" s="10"/>
      <c r="F200" s="10"/>
      <c r="G200" s="10"/>
      <c r="H200" s="10"/>
      <c r="I200" s="29"/>
    </row>
    <row r="201" spans="1:9" hidden="1" x14ac:dyDescent="0.25">
      <c r="A201" s="29" t="s">
        <v>316</v>
      </c>
      <c r="B201" s="6" t="s">
        <v>5</v>
      </c>
      <c r="C201" s="13" t="s">
        <v>13</v>
      </c>
      <c r="D201" s="10" t="s">
        <v>7</v>
      </c>
      <c r="E201" s="10"/>
      <c r="F201" s="10"/>
      <c r="G201" s="10"/>
      <c r="H201" s="10"/>
      <c r="I201" s="29"/>
    </row>
    <row r="202" spans="1:9" hidden="1" x14ac:dyDescent="0.25">
      <c r="A202" s="29" t="s">
        <v>316</v>
      </c>
      <c r="B202" s="11" t="s">
        <v>5</v>
      </c>
      <c r="C202" s="12" t="s">
        <v>14</v>
      </c>
      <c r="D202" s="10" t="s">
        <v>7</v>
      </c>
      <c r="E202" s="10" t="s">
        <v>7</v>
      </c>
      <c r="F202" s="10"/>
      <c r="G202" s="10"/>
      <c r="H202" s="10" t="s">
        <v>7</v>
      </c>
      <c r="I202" s="29"/>
    </row>
    <row r="203" spans="1:9" hidden="1" x14ac:dyDescent="0.25">
      <c r="A203" s="29" t="s">
        <v>316</v>
      </c>
      <c r="B203" s="6" t="s">
        <v>5</v>
      </c>
      <c r="C203" s="13" t="s">
        <v>15</v>
      </c>
      <c r="D203" s="10" t="s">
        <v>7</v>
      </c>
      <c r="E203" s="10"/>
      <c r="F203" s="10"/>
      <c r="G203" s="10" t="s">
        <v>7</v>
      </c>
      <c r="H203" s="10"/>
      <c r="I203" s="29"/>
    </row>
    <row r="204" spans="1:9" hidden="1" x14ac:dyDescent="0.25">
      <c r="A204" s="29" t="s">
        <v>316</v>
      </c>
      <c r="B204" s="11" t="s">
        <v>5</v>
      </c>
      <c r="C204" s="15" t="s">
        <v>16</v>
      </c>
      <c r="D204" s="10" t="s">
        <v>7</v>
      </c>
      <c r="E204" s="10"/>
      <c r="F204" s="10"/>
      <c r="G204" s="10" t="s">
        <v>7</v>
      </c>
      <c r="H204" s="10"/>
      <c r="I204" s="29"/>
    </row>
    <row r="205" spans="1:9" hidden="1" x14ac:dyDescent="0.25">
      <c r="A205" s="29" t="s">
        <v>316</v>
      </c>
      <c r="B205" s="6" t="s">
        <v>5</v>
      </c>
      <c r="C205" s="7" t="s">
        <v>17</v>
      </c>
      <c r="D205" s="10" t="s">
        <v>7</v>
      </c>
      <c r="E205" s="10"/>
      <c r="F205" s="10"/>
      <c r="G205" s="10" t="s">
        <v>7</v>
      </c>
      <c r="H205" s="10"/>
      <c r="I205" s="29"/>
    </row>
    <row r="206" spans="1:9" hidden="1" x14ac:dyDescent="0.25">
      <c r="A206" s="29" t="s">
        <v>316</v>
      </c>
      <c r="B206" s="11" t="s">
        <v>5</v>
      </c>
      <c r="C206" s="16" t="s">
        <v>18</v>
      </c>
      <c r="D206" s="10" t="s">
        <v>7</v>
      </c>
      <c r="E206" s="10"/>
      <c r="F206" s="10"/>
      <c r="G206" s="10"/>
      <c r="H206" s="10"/>
      <c r="I206" s="29"/>
    </row>
    <row r="207" spans="1:9" hidden="1" x14ac:dyDescent="0.25">
      <c r="A207" s="29" t="s">
        <v>316</v>
      </c>
      <c r="B207" s="11" t="s">
        <v>5</v>
      </c>
      <c r="C207" s="16" t="s">
        <v>19</v>
      </c>
      <c r="D207" s="10" t="s">
        <v>7</v>
      </c>
      <c r="E207" s="10" t="s">
        <v>7</v>
      </c>
      <c r="F207" s="10"/>
      <c r="G207" s="10"/>
      <c r="H207" s="10" t="s">
        <v>7</v>
      </c>
      <c r="I207" s="29"/>
    </row>
    <row r="208" spans="1:9" hidden="1" x14ac:dyDescent="0.25">
      <c r="A208" s="29" t="s">
        <v>316</v>
      </c>
      <c r="B208" s="6" t="s">
        <v>5</v>
      </c>
      <c r="C208" s="9" t="s">
        <v>20</v>
      </c>
      <c r="D208" s="10" t="s">
        <v>7</v>
      </c>
      <c r="E208" s="10"/>
      <c r="F208" s="10"/>
      <c r="G208" s="10" t="s">
        <v>7</v>
      </c>
      <c r="H208" s="10"/>
      <c r="I208" s="29"/>
    </row>
    <row r="209" spans="1:9" hidden="1" x14ac:dyDescent="0.25">
      <c r="A209" s="29" t="s">
        <v>316</v>
      </c>
      <c r="B209" s="6" t="s">
        <v>5</v>
      </c>
      <c r="C209" s="9" t="s">
        <v>21</v>
      </c>
      <c r="D209" s="10" t="s">
        <v>7</v>
      </c>
      <c r="E209" s="10"/>
      <c r="F209" s="10"/>
      <c r="G209" s="10" t="s">
        <v>7</v>
      </c>
      <c r="H209" s="10"/>
      <c r="I209" s="29"/>
    </row>
    <row r="210" spans="1:9" hidden="1" x14ac:dyDescent="0.25">
      <c r="A210" s="29" t="s">
        <v>316</v>
      </c>
      <c r="B210" s="11" t="s">
        <v>5</v>
      </c>
      <c r="C210" s="12" t="s">
        <v>22</v>
      </c>
      <c r="D210" s="10" t="s">
        <v>7</v>
      </c>
      <c r="E210" s="10"/>
      <c r="F210" s="10"/>
      <c r="G210" s="10" t="s">
        <v>7</v>
      </c>
      <c r="H210" s="10"/>
      <c r="I210" s="29"/>
    </row>
    <row r="211" spans="1:9" hidden="1" x14ac:dyDescent="0.25">
      <c r="A211" s="29" t="s">
        <v>316</v>
      </c>
      <c r="B211" s="11" t="s">
        <v>5</v>
      </c>
      <c r="C211" s="17" t="s">
        <v>23</v>
      </c>
      <c r="D211" s="10" t="s">
        <v>7</v>
      </c>
      <c r="E211" s="10"/>
      <c r="F211" s="10"/>
      <c r="G211" s="10" t="s">
        <v>7</v>
      </c>
      <c r="H211" s="10"/>
      <c r="I211" s="29"/>
    </row>
    <row r="212" spans="1:9" hidden="1" x14ac:dyDescent="0.25">
      <c r="A212" s="29" t="s">
        <v>316</v>
      </c>
      <c r="B212" s="11" t="s">
        <v>5</v>
      </c>
      <c r="C212" s="17" t="s">
        <v>24</v>
      </c>
      <c r="D212" s="10" t="s">
        <v>7</v>
      </c>
      <c r="E212" s="10"/>
      <c r="F212" s="10"/>
      <c r="G212" s="10" t="s">
        <v>7</v>
      </c>
      <c r="H212" s="10"/>
      <c r="I212" s="29"/>
    </row>
    <row r="213" spans="1:9" hidden="1" x14ac:dyDescent="0.25">
      <c r="A213" s="29" t="s">
        <v>316</v>
      </c>
      <c r="B213" s="11" t="s">
        <v>5</v>
      </c>
      <c r="C213" s="18" t="s">
        <v>25</v>
      </c>
      <c r="D213" s="10" t="s">
        <v>7</v>
      </c>
      <c r="E213" s="10"/>
      <c r="F213" s="10"/>
      <c r="G213" s="10" t="s">
        <v>7</v>
      </c>
      <c r="H213" s="10"/>
      <c r="I213" s="29"/>
    </row>
    <row r="214" spans="1:9" hidden="1" x14ac:dyDescent="0.25">
      <c r="A214" s="29" t="s">
        <v>316</v>
      </c>
      <c r="B214" s="6" t="s">
        <v>5</v>
      </c>
      <c r="C214" s="9" t="s">
        <v>26</v>
      </c>
      <c r="D214" s="10" t="s">
        <v>7</v>
      </c>
      <c r="E214" s="10"/>
      <c r="F214" s="10"/>
      <c r="G214" s="10" t="s">
        <v>7</v>
      </c>
      <c r="H214" s="10"/>
      <c r="I214" s="29"/>
    </row>
    <row r="215" spans="1:9" hidden="1" x14ac:dyDescent="0.25">
      <c r="A215" s="29" t="s">
        <v>316</v>
      </c>
      <c r="B215" s="6" t="s">
        <v>5</v>
      </c>
      <c r="C215" s="9" t="s">
        <v>27</v>
      </c>
      <c r="D215" s="10" t="s">
        <v>7</v>
      </c>
      <c r="E215" s="10"/>
      <c r="F215" s="10"/>
      <c r="G215" s="10" t="s">
        <v>7</v>
      </c>
      <c r="H215" s="10"/>
      <c r="I215" s="29"/>
    </row>
    <row r="216" spans="1:9" hidden="1" x14ac:dyDescent="0.25">
      <c r="A216" s="29" t="s">
        <v>316</v>
      </c>
      <c r="B216" s="11" t="s">
        <v>5</v>
      </c>
      <c r="C216" s="12" t="s">
        <v>28</v>
      </c>
      <c r="D216" s="10" t="s">
        <v>7</v>
      </c>
      <c r="E216" s="10"/>
      <c r="F216" s="10"/>
      <c r="G216" s="10" t="s">
        <v>7</v>
      </c>
      <c r="H216" s="10"/>
      <c r="I216" s="29"/>
    </row>
    <row r="217" spans="1:9" hidden="1" x14ac:dyDescent="0.25">
      <c r="A217" s="29" t="s">
        <v>316</v>
      </c>
      <c r="B217" s="6" t="s">
        <v>5</v>
      </c>
      <c r="C217" s="19" t="s">
        <v>29</v>
      </c>
      <c r="D217" s="10"/>
      <c r="E217" s="10"/>
      <c r="F217" s="10" t="s">
        <v>7</v>
      </c>
      <c r="G217" s="10"/>
      <c r="H217" s="10"/>
      <c r="I217" s="29"/>
    </row>
    <row r="218" spans="1:9" hidden="1" x14ac:dyDescent="0.25">
      <c r="A218" s="29" t="s">
        <v>316</v>
      </c>
      <c r="B218" s="6" t="s">
        <v>5</v>
      </c>
      <c r="C218" s="19" t="s">
        <v>30</v>
      </c>
      <c r="D218" s="10"/>
      <c r="E218" s="10"/>
      <c r="F218" s="10" t="s">
        <v>7</v>
      </c>
      <c r="G218" s="10"/>
      <c r="H218" s="10"/>
      <c r="I218" s="55"/>
    </row>
    <row r="219" spans="1:9" hidden="1" x14ac:dyDescent="0.25">
      <c r="A219" s="29" t="s">
        <v>316</v>
      </c>
      <c r="B219" s="11" t="s">
        <v>5</v>
      </c>
      <c r="C219" s="20" t="s">
        <v>31</v>
      </c>
      <c r="D219" s="10"/>
      <c r="E219" s="10"/>
      <c r="F219" s="10" t="s">
        <v>7</v>
      </c>
      <c r="G219" s="10"/>
      <c r="H219" s="10"/>
      <c r="I219" s="55"/>
    </row>
    <row r="220" spans="1:9" hidden="1" x14ac:dyDescent="0.25">
      <c r="A220" s="29" t="s">
        <v>316</v>
      </c>
      <c r="B220" s="11" t="s">
        <v>5</v>
      </c>
      <c r="C220" s="20" t="s">
        <v>32</v>
      </c>
      <c r="D220" s="10"/>
      <c r="E220" s="10"/>
      <c r="F220" s="10" t="s">
        <v>7</v>
      </c>
      <c r="G220" s="10"/>
      <c r="H220" s="10"/>
      <c r="I220" s="55"/>
    </row>
    <row r="221" spans="1:9" hidden="1" x14ac:dyDescent="0.25">
      <c r="A221" s="29" t="s">
        <v>316</v>
      </c>
      <c r="B221" s="11" t="s">
        <v>5</v>
      </c>
      <c r="C221" s="15" t="s">
        <v>33</v>
      </c>
      <c r="D221" s="10"/>
      <c r="E221" s="10" t="s">
        <v>7</v>
      </c>
      <c r="F221" s="10" t="s">
        <v>7</v>
      </c>
      <c r="G221" s="10"/>
      <c r="H221" s="10"/>
      <c r="I221" s="55"/>
    </row>
    <row r="222" spans="1:9" hidden="1" x14ac:dyDescent="0.25">
      <c r="A222" s="29" t="s">
        <v>316</v>
      </c>
      <c r="B222" s="11" t="s">
        <v>5</v>
      </c>
      <c r="C222" s="17" t="s">
        <v>34</v>
      </c>
      <c r="D222" s="10"/>
      <c r="E222" s="10"/>
      <c r="F222" s="10"/>
      <c r="G222" s="10"/>
      <c r="H222" s="10"/>
      <c r="I222" s="55">
        <v>1</v>
      </c>
    </row>
    <row r="223" spans="1:9" hidden="1" x14ac:dyDescent="0.25">
      <c r="A223" s="29" t="s">
        <v>316</v>
      </c>
      <c r="B223" s="11" t="s">
        <v>5</v>
      </c>
      <c r="C223" s="17" t="s">
        <v>35</v>
      </c>
      <c r="D223" s="10"/>
      <c r="E223" s="10"/>
      <c r="F223" s="10"/>
      <c r="G223" s="10"/>
      <c r="H223" s="10"/>
      <c r="I223" s="55">
        <v>1</v>
      </c>
    </row>
    <row r="224" spans="1:9" hidden="1" x14ac:dyDescent="0.25">
      <c r="A224" s="29" t="s">
        <v>316</v>
      </c>
      <c r="B224" s="11" t="s">
        <v>5</v>
      </c>
      <c r="C224" s="17" t="s">
        <v>36</v>
      </c>
      <c r="D224" s="10"/>
      <c r="E224" s="10"/>
      <c r="F224" s="10" t="s">
        <v>7</v>
      </c>
      <c r="G224" s="10"/>
      <c r="H224" s="10"/>
      <c r="I224" s="55"/>
    </row>
    <row r="225" spans="1:9" hidden="1" x14ac:dyDescent="0.25">
      <c r="A225" s="29" t="s">
        <v>316</v>
      </c>
      <c r="B225" s="11" t="s">
        <v>5</v>
      </c>
      <c r="C225" s="15" t="s">
        <v>37</v>
      </c>
      <c r="D225" s="10"/>
      <c r="E225" s="10"/>
      <c r="F225" s="10"/>
      <c r="G225" s="10"/>
      <c r="H225" s="10"/>
      <c r="I225" s="55">
        <v>1</v>
      </c>
    </row>
    <row r="226" spans="1:9" hidden="1" x14ac:dyDescent="0.25">
      <c r="A226" s="29" t="s">
        <v>316</v>
      </c>
      <c r="B226" s="11" t="s">
        <v>5</v>
      </c>
      <c r="C226" s="15" t="s">
        <v>38</v>
      </c>
      <c r="D226" s="10"/>
      <c r="E226" s="10"/>
      <c r="F226" s="10"/>
      <c r="G226" s="10"/>
      <c r="H226" s="10"/>
      <c r="I226" s="55">
        <v>1</v>
      </c>
    </row>
    <row r="227" spans="1:9" hidden="1" x14ac:dyDescent="0.25">
      <c r="A227" s="29" t="s">
        <v>316</v>
      </c>
      <c r="B227" s="11" t="s">
        <v>5</v>
      </c>
      <c r="C227" s="17" t="s">
        <v>39</v>
      </c>
      <c r="D227" s="10" t="s">
        <v>7</v>
      </c>
      <c r="E227" s="10"/>
      <c r="F227" s="10"/>
      <c r="G227" s="10" t="s">
        <v>7</v>
      </c>
      <c r="H227" s="10"/>
      <c r="I227" s="29"/>
    </row>
    <row r="228" spans="1:9" hidden="1" x14ac:dyDescent="0.25">
      <c r="A228" s="29" t="s">
        <v>316</v>
      </c>
      <c r="B228" s="11" t="s">
        <v>5</v>
      </c>
      <c r="C228" s="21" t="s">
        <v>51</v>
      </c>
      <c r="D228" s="10" t="s">
        <v>7</v>
      </c>
      <c r="E228" s="10" t="s">
        <v>7</v>
      </c>
      <c r="F228" s="10"/>
      <c r="G228" s="10" t="s">
        <v>7</v>
      </c>
      <c r="H228" s="10">
        <v>1</v>
      </c>
      <c r="I228" s="29"/>
    </row>
    <row r="229" spans="1:9" hidden="1" x14ac:dyDescent="0.25">
      <c r="A229" s="29" t="s">
        <v>316</v>
      </c>
      <c r="B229" s="11" t="s">
        <v>5</v>
      </c>
      <c r="C229" s="12" t="s">
        <v>40</v>
      </c>
      <c r="D229" s="10" t="s">
        <v>7</v>
      </c>
      <c r="E229" s="10"/>
      <c r="F229" s="10"/>
      <c r="G229" s="10" t="s">
        <v>7</v>
      </c>
      <c r="H229" s="10"/>
      <c r="I229" s="29"/>
    </row>
    <row r="230" spans="1:9" hidden="1" x14ac:dyDescent="0.25">
      <c r="A230" s="29" t="s">
        <v>316</v>
      </c>
      <c r="B230" s="11" t="s">
        <v>5</v>
      </c>
      <c r="C230" s="14" t="s">
        <v>41</v>
      </c>
      <c r="D230" s="10" t="s">
        <v>7</v>
      </c>
      <c r="E230" s="10"/>
      <c r="F230" s="10"/>
      <c r="G230" s="10" t="s">
        <v>7</v>
      </c>
      <c r="H230" s="10"/>
      <c r="I230" s="29"/>
    </row>
    <row r="231" spans="1:9" hidden="1" x14ac:dyDescent="0.25">
      <c r="A231" s="29" t="s">
        <v>316</v>
      </c>
      <c r="B231" s="11" t="s">
        <v>5</v>
      </c>
      <c r="C231" s="14" t="s">
        <v>42</v>
      </c>
      <c r="D231" s="10" t="s">
        <v>7</v>
      </c>
      <c r="E231" s="10"/>
      <c r="F231" s="10"/>
      <c r="G231" s="10" t="s">
        <v>7</v>
      </c>
      <c r="H231" s="10"/>
      <c r="I231" s="29"/>
    </row>
    <row r="232" spans="1:9" hidden="1" x14ac:dyDescent="0.25">
      <c r="A232" s="29" t="s">
        <v>316</v>
      </c>
      <c r="B232" s="11" t="s">
        <v>5</v>
      </c>
      <c r="C232" s="15" t="s">
        <v>43</v>
      </c>
      <c r="D232" s="10" t="s">
        <v>7</v>
      </c>
      <c r="E232" s="10" t="s">
        <v>7</v>
      </c>
      <c r="F232" s="10"/>
      <c r="G232" s="10" t="s">
        <v>7</v>
      </c>
      <c r="H232" s="10">
        <v>1</v>
      </c>
      <c r="I232" s="29"/>
    </row>
    <row r="233" spans="1:9" hidden="1" x14ac:dyDescent="0.25">
      <c r="A233" s="29" t="s">
        <v>316</v>
      </c>
      <c r="B233" s="11" t="s">
        <v>5</v>
      </c>
      <c r="C233" s="22" t="s">
        <v>44</v>
      </c>
      <c r="D233" s="10" t="s">
        <v>7</v>
      </c>
      <c r="E233" s="10"/>
      <c r="F233" s="10"/>
      <c r="G233" s="10" t="s">
        <v>7</v>
      </c>
      <c r="H233" s="10"/>
      <c r="I233" s="29"/>
    </row>
    <row r="234" spans="1:9" hidden="1" x14ac:dyDescent="0.25">
      <c r="A234" s="29" t="s">
        <v>316</v>
      </c>
      <c r="B234" s="11" t="s">
        <v>5</v>
      </c>
      <c r="C234" s="15" t="s">
        <v>45</v>
      </c>
      <c r="D234" s="10" t="s">
        <v>7</v>
      </c>
      <c r="E234" s="10"/>
      <c r="F234" s="10"/>
      <c r="G234" s="10"/>
      <c r="H234" s="10"/>
      <c r="I234" s="29"/>
    </row>
    <row r="235" spans="1:9" hidden="1" x14ac:dyDescent="0.25">
      <c r="A235" s="29" t="s">
        <v>316</v>
      </c>
      <c r="B235" s="6" t="s">
        <v>5</v>
      </c>
      <c r="C235" s="23" t="s">
        <v>46</v>
      </c>
      <c r="D235" s="10" t="s">
        <v>7</v>
      </c>
      <c r="E235" s="10"/>
      <c r="F235" s="10"/>
      <c r="G235" s="10" t="s">
        <v>7</v>
      </c>
      <c r="H235" s="10"/>
      <c r="I235" s="29"/>
    </row>
    <row r="236" spans="1:9" hidden="1" x14ac:dyDescent="0.25">
      <c r="A236" s="29" t="s">
        <v>316</v>
      </c>
      <c r="B236" s="11" t="s">
        <v>5</v>
      </c>
      <c r="C236" s="17" t="s">
        <v>47</v>
      </c>
      <c r="D236" s="10" t="s">
        <v>7</v>
      </c>
      <c r="E236" s="10"/>
      <c r="F236" s="10"/>
      <c r="G236" s="10" t="s">
        <v>7</v>
      </c>
      <c r="H236" s="10"/>
      <c r="I236" s="29"/>
    </row>
    <row r="237" spans="1:9" hidden="1" x14ac:dyDescent="0.25">
      <c r="A237" s="29" t="s">
        <v>316</v>
      </c>
      <c r="B237" s="11" t="s">
        <v>5</v>
      </c>
      <c r="C237" s="18" t="s">
        <v>48</v>
      </c>
      <c r="D237" s="10" t="s">
        <v>7</v>
      </c>
      <c r="E237" s="10"/>
      <c r="F237" s="10"/>
      <c r="G237" s="10" t="s">
        <v>7</v>
      </c>
      <c r="H237" s="10"/>
      <c r="I237" s="29"/>
    </row>
    <row r="238" spans="1:9" hidden="1" x14ac:dyDescent="0.25">
      <c r="A238" s="29" t="s">
        <v>316</v>
      </c>
      <c r="B238" s="11" t="s">
        <v>5</v>
      </c>
      <c r="C238" s="22" t="s">
        <v>49</v>
      </c>
      <c r="D238" s="10" t="s">
        <v>7</v>
      </c>
      <c r="E238" s="10"/>
      <c r="F238" s="10"/>
      <c r="G238" s="10" t="s">
        <v>7</v>
      </c>
      <c r="H238" s="10"/>
      <c r="I238" s="29"/>
    </row>
    <row r="239" spans="1:9" hidden="1" x14ac:dyDescent="0.25">
      <c r="A239" s="29" t="s">
        <v>316</v>
      </c>
      <c r="B239" s="11" t="s">
        <v>5</v>
      </c>
      <c r="C239" s="22" t="s">
        <v>50</v>
      </c>
      <c r="D239" s="10" t="s">
        <v>7</v>
      </c>
      <c r="E239" s="10"/>
      <c r="F239" s="10"/>
      <c r="G239" s="10" t="s">
        <v>7</v>
      </c>
      <c r="H239" s="10"/>
      <c r="I239" s="29"/>
    </row>
    <row r="240" spans="1:9" hidden="1" x14ac:dyDescent="0.25">
      <c r="A240" s="29" t="s">
        <v>316</v>
      </c>
      <c r="B240" s="11" t="s">
        <v>5</v>
      </c>
      <c r="C240" s="17" t="s">
        <v>329</v>
      </c>
      <c r="D240" s="10" t="s">
        <v>7</v>
      </c>
      <c r="E240" s="10"/>
      <c r="F240" s="10"/>
      <c r="G240" s="10" t="s">
        <v>7</v>
      </c>
      <c r="H240" s="10"/>
      <c r="I240" s="29"/>
    </row>
    <row r="241" spans="1:10" hidden="1" x14ac:dyDescent="0.25">
      <c r="A241" s="29" t="s">
        <v>316</v>
      </c>
      <c r="B241" s="11" t="s">
        <v>5</v>
      </c>
      <c r="C241" s="17" t="s">
        <v>330</v>
      </c>
      <c r="D241" s="10" t="s">
        <v>7</v>
      </c>
      <c r="E241" s="10"/>
      <c r="F241" s="10"/>
      <c r="G241" s="10" t="s">
        <v>7</v>
      </c>
      <c r="H241" s="10"/>
      <c r="I241" s="29"/>
    </row>
    <row r="242" spans="1:10" hidden="1" x14ac:dyDescent="0.25">
      <c r="A242" s="29" t="s">
        <v>312</v>
      </c>
      <c r="B242" s="15" t="s">
        <v>163</v>
      </c>
      <c r="C242" s="15" t="s">
        <v>208</v>
      </c>
      <c r="D242" s="28" t="s">
        <v>7</v>
      </c>
      <c r="E242" s="28"/>
      <c r="F242" s="28"/>
      <c r="G242" s="28" t="s">
        <v>7</v>
      </c>
      <c r="H242" s="10"/>
      <c r="I242" s="29"/>
    </row>
    <row r="243" spans="1:10" hidden="1" x14ac:dyDescent="0.25">
      <c r="A243" s="29" t="s">
        <v>312</v>
      </c>
      <c r="B243" s="15" t="s">
        <v>163</v>
      </c>
      <c r="C243" s="15" t="s">
        <v>212</v>
      </c>
      <c r="D243" s="28" t="s">
        <v>7</v>
      </c>
      <c r="E243" s="28"/>
      <c r="F243" s="28"/>
      <c r="G243" s="28" t="s">
        <v>7</v>
      </c>
      <c r="H243" s="10"/>
      <c r="I243" s="29"/>
    </row>
    <row r="244" spans="1:10" hidden="1" x14ac:dyDescent="0.25">
      <c r="A244" s="29" t="s">
        <v>312</v>
      </c>
      <c r="B244" s="15" t="s">
        <v>168</v>
      </c>
      <c r="C244" s="15" t="s">
        <v>270</v>
      </c>
      <c r="D244" s="28" t="s">
        <v>7</v>
      </c>
      <c r="E244" s="28"/>
      <c r="F244" s="28"/>
      <c r="G244" s="28" t="s">
        <v>7</v>
      </c>
      <c r="H244" s="10"/>
      <c r="I244" s="29"/>
    </row>
    <row r="245" spans="1:10" hidden="1" x14ac:dyDescent="0.25">
      <c r="A245" s="29" t="s">
        <v>316</v>
      </c>
      <c r="B245" s="24" t="s">
        <v>137</v>
      </c>
      <c r="C245" s="24" t="s">
        <v>127</v>
      </c>
      <c r="D245" s="30"/>
      <c r="E245" s="30" t="s">
        <v>7</v>
      </c>
      <c r="F245" s="30"/>
      <c r="G245" s="30"/>
      <c r="H245" s="10"/>
      <c r="I245" s="29"/>
    </row>
    <row r="246" spans="1:10" hidden="1" x14ac:dyDescent="0.25">
      <c r="A246" s="29" t="s">
        <v>316</v>
      </c>
      <c r="B246" s="24" t="s">
        <v>137</v>
      </c>
      <c r="C246" s="24" t="s">
        <v>131</v>
      </c>
      <c r="D246" s="30"/>
      <c r="E246" s="30" t="s">
        <v>7</v>
      </c>
      <c r="F246" s="30"/>
      <c r="G246" s="30"/>
      <c r="H246" s="10"/>
      <c r="I246" s="29"/>
    </row>
    <row r="247" spans="1:10" hidden="1" x14ac:dyDescent="0.25">
      <c r="A247" s="29" t="s">
        <v>316</v>
      </c>
      <c r="B247" s="24" t="s">
        <v>137</v>
      </c>
      <c r="C247" s="24" t="s">
        <v>129</v>
      </c>
      <c r="D247" s="30"/>
      <c r="E247" s="30" t="s">
        <v>7</v>
      </c>
      <c r="F247" s="30"/>
      <c r="G247" s="30"/>
      <c r="H247" s="10"/>
      <c r="I247" s="29"/>
    </row>
    <row r="248" spans="1:10" hidden="1" x14ac:dyDescent="0.25">
      <c r="A248" s="29" t="s">
        <v>316</v>
      </c>
      <c r="B248" s="24" t="s">
        <v>137</v>
      </c>
      <c r="C248" s="24" t="s">
        <v>130</v>
      </c>
      <c r="D248" s="30"/>
      <c r="E248" s="30" t="s">
        <v>7</v>
      </c>
      <c r="F248" s="30"/>
      <c r="G248" s="30"/>
      <c r="H248" s="10"/>
      <c r="I248" s="29"/>
    </row>
    <row r="249" spans="1:10" hidden="1" x14ac:dyDescent="0.25">
      <c r="A249" s="29" t="s">
        <v>316</v>
      </c>
      <c r="B249" s="24" t="s">
        <v>137</v>
      </c>
      <c r="C249" s="24" t="s">
        <v>133</v>
      </c>
      <c r="D249" s="30"/>
      <c r="E249" s="30" t="s">
        <v>7</v>
      </c>
      <c r="F249" s="30"/>
      <c r="G249" s="30"/>
      <c r="H249" s="10"/>
      <c r="I249" s="29"/>
    </row>
    <row r="250" spans="1:10" hidden="1" x14ac:dyDescent="0.25">
      <c r="A250" s="29" t="s">
        <v>312</v>
      </c>
      <c r="B250" s="15" t="s">
        <v>164</v>
      </c>
      <c r="C250" s="15" t="s">
        <v>213</v>
      </c>
      <c r="D250" s="28" t="s">
        <v>7</v>
      </c>
      <c r="E250" s="28"/>
      <c r="F250" s="28"/>
      <c r="G250" s="28" t="s">
        <v>7</v>
      </c>
      <c r="H250" s="10"/>
      <c r="I250" s="29"/>
    </row>
    <row r="251" spans="1:10" x14ac:dyDescent="0.25">
      <c r="A251" s="29" t="s">
        <v>318</v>
      </c>
      <c r="B251" s="25" t="s">
        <v>75</v>
      </c>
      <c r="C251" s="25" t="s">
        <v>76</v>
      </c>
      <c r="D251" s="10"/>
      <c r="E251" s="10" t="s">
        <v>7</v>
      </c>
      <c r="F251" s="10"/>
      <c r="G251" s="10"/>
      <c r="H251" s="10"/>
      <c r="I251" s="29"/>
      <c r="J251" t="s">
        <v>343</v>
      </c>
    </row>
    <row r="252" spans="1:10" hidden="1" x14ac:dyDescent="0.25">
      <c r="A252" s="29" t="s">
        <v>314</v>
      </c>
      <c r="B252" s="6" t="s">
        <v>55</v>
      </c>
      <c r="C252" s="7" t="s">
        <v>6</v>
      </c>
      <c r="D252" s="10"/>
      <c r="E252" s="10" t="s">
        <v>7</v>
      </c>
      <c r="F252" s="10"/>
      <c r="G252" s="10"/>
      <c r="H252" s="10"/>
      <c r="I252" s="29"/>
    </row>
    <row r="253" spans="1:10" hidden="1" x14ac:dyDescent="0.25">
      <c r="A253" s="29" t="s">
        <v>314</v>
      </c>
      <c r="B253" s="6" t="s">
        <v>55</v>
      </c>
      <c r="C253" s="7" t="s">
        <v>9</v>
      </c>
      <c r="D253" s="10"/>
      <c r="E253" s="10" t="s">
        <v>7</v>
      </c>
      <c r="F253" s="10"/>
      <c r="G253" s="10"/>
      <c r="H253" s="10"/>
      <c r="I253" s="29"/>
    </row>
    <row r="254" spans="1:10" hidden="1" x14ac:dyDescent="0.25">
      <c r="A254" s="29" t="s">
        <v>314</v>
      </c>
      <c r="B254" s="6" t="s">
        <v>55</v>
      </c>
      <c r="C254" s="9" t="s">
        <v>10</v>
      </c>
      <c r="D254" s="10"/>
      <c r="E254" s="10" t="s">
        <v>7</v>
      </c>
      <c r="F254" s="10"/>
      <c r="G254" s="10"/>
      <c r="H254" s="10"/>
      <c r="I254" s="29"/>
    </row>
    <row r="255" spans="1:10" hidden="1" x14ac:dyDescent="0.25">
      <c r="A255" s="29" t="s">
        <v>314</v>
      </c>
      <c r="B255" s="6" t="s">
        <v>55</v>
      </c>
      <c r="C255" s="13" t="s">
        <v>13</v>
      </c>
      <c r="D255" s="10"/>
      <c r="E255" s="10" t="s">
        <v>7</v>
      </c>
      <c r="F255" s="10"/>
      <c r="G255" s="10"/>
      <c r="H255" s="10"/>
      <c r="I255" s="29"/>
    </row>
    <row r="256" spans="1:10" hidden="1" x14ac:dyDescent="0.25">
      <c r="A256" s="29" t="s">
        <v>314</v>
      </c>
      <c r="B256" s="11" t="s">
        <v>55</v>
      </c>
      <c r="C256" s="15" t="s">
        <v>16</v>
      </c>
      <c r="D256" s="10"/>
      <c r="E256" s="10" t="s">
        <v>7</v>
      </c>
      <c r="F256" s="10"/>
      <c r="G256" s="10"/>
      <c r="H256" s="10"/>
      <c r="I256" s="29"/>
    </row>
    <row r="257" spans="1:9" hidden="1" x14ac:dyDescent="0.25">
      <c r="A257" s="29" t="s">
        <v>314</v>
      </c>
      <c r="B257" s="11" t="s">
        <v>55</v>
      </c>
      <c r="C257" s="15" t="s">
        <v>113</v>
      </c>
      <c r="D257" s="10"/>
      <c r="E257" s="10" t="s">
        <v>7</v>
      </c>
      <c r="F257" s="10"/>
      <c r="G257" s="10"/>
      <c r="H257" s="10"/>
      <c r="I257" s="29"/>
    </row>
    <row r="258" spans="1:9" hidden="1" x14ac:dyDescent="0.25">
      <c r="A258" s="29" t="s">
        <v>314</v>
      </c>
      <c r="B258" s="11" t="s">
        <v>55</v>
      </c>
      <c r="C258" s="15" t="s">
        <v>114</v>
      </c>
      <c r="D258" s="10"/>
      <c r="E258" s="10" t="s">
        <v>7</v>
      </c>
      <c r="F258" s="10"/>
      <c r="G258" s="10"/>
      <c r="H258" s="10"/>
      <c r="I258" s="29"/>
    </row>
    <row r="259" spans="1:9" hidden="1" x14ac:dyDescent="0.25">
      <c r="A259" s="29" t="s">
        <v>314</v>
      </c>
      <c r="B259" s="11" t="s">
        <v>55</v>
      </c>
      <c r="C259" s="15" t="s">
        <v>115</v>
      </c>
      <c r="D259" s="10"/>
      <c r="E259" s="10" t="s">
        <v>7</v>
      </c>
      <c r="F259" s="10"/>
      <c r="G259" s="10"/>
      <c r="H259" s="10"/>
      <c r="I259" s="29"/>
    </row>
    <row r="260" spans="1:9" hidden="1" x14ac:dyDescent="0.25">
      <c r="A260" s="29" t="s">
        <v>314</v>
      </c>
      <c r="B260" s="11" t="s">
        <v>55</v>
      </c>
      <c r="C260" s="15" t="s">
        <v>116</v>
      </c>
      <c r="D260" s="10"/>
      <c r="E260" s="10" t="s">
        <v>7</v>
      </c>
      <c r="F260" s="10"/>
      <c r="G260" s="10"/>
      <c r="H260" s="10"/>
      <c r="I260" s="29"/>
    </row>
    <row r="261" spans="1:9" hidden="1" x14ac:dyDescent="0.25">
      <c r="A261" s="29" t="s">
        <v>314</v>
      </c>
      <c r="B261" s="11" t="s">
        <v>55</v>
      </c>
      <c r="C261" s="15" t="s">
        <v>117</v>
      </c>
      <c r="D261" s="10"/>
      <c r="E261" s="10" t="s">
        <v>7</v>
      </c>
      <c r="F261" s="10"/>
      <c r="G261" s="10"/>
      <c r="H261" s="10"/>
      <c r="I261" s="29"/>
    </row>
    <row r="262" spans="1:9" hidden="1" x14ac:dyDescent="0.25">
      <c r="A262" s="29" t="s">
        <v>314</v>
      </c>
      <c r="B262" s="11" t="s">
        <v>55</v>
      </c>
      <c r="C262" s="15" t="s">
        <v>118</v>
      </c>
      <c r="D262" s="10"/>
      <c r="E262" s="10" t="s">
        <v>7</v>
      </c>
      <c r="F262" s="10"/>
      <c r="G262" s="10"/>
      <c r="H262" s="10"/>
      <c r="I262" s="29"/>
    </row>
    <row r="263" spans="1:9" hidden="1" x14ac:dyDescent="0.25">
      <c r="A263" s="29" t="s">
        <v>314</v>
      </c>
      <c r="B263" s="11" t="s">
        <v>55</v>
      </c>
      <c r="C263" s="15" t="s">
        <v>119</v>
      </c>
      <c r="D263" s="10"/>
      <c r="E263" s="10" t="s">
        <v>7</v>
      </c>
      <c r="F263" s="10"/>
      <c r="G263" s="10"/>
      <c r="H263" s="10"/>
      <c r="I263" s="29"/>
    </row>
    <row r="264" spans="1:9" hidden="1" x14ac:dyDescent="0.25">
      <c r="A264" s="29" t="s">
        <v>314</v>
      </c>
      <c r="B264" s="32" t="s">
        <v>55</v>
      </c>
      <c r="C264" s="33" t="s">
        <v>169</v>
      </c>
      <c r="D264" s="34"/>
      <c r="E264" s="35" t="s">
        <v>7</v>
      </c>
      <c r="F264" s="35"/>
      <c r="G264" s="35"/>
      <c r="H264" s="10"/>
      <c r="I264" s="29"/>
    </row>
    <row r="265" spans="1:9" hidden="1" x14ac:dyDescent="0.25">
      <c r="A265" s="29" t="s">
        <v>314</v>
      </c>
      <c r="B265" s="32" t="s">
        <v>55</v>
      </c>
      <c r="C265" s="33" t="s">
        <v>170</v>
      </c>
      <c r="D265" s="34"/>
      <c r="E265" s="35" t="s">
        <v>7</v>
      </c>
      <c r="F265" s="35"/>
      <c r="G265" s="35"/>
      <c r="H265" s="10"/>
      <c r="I265" s="29"/>
    </row>
    <row r="266" spans="1:9" hidden="1" x14ac:dyDescent="0.25">
      <c r="A266" s="29" t="s">
        <v>314</v>
      </c>
      <c r="B266" s="32" t="s">
        <v>55</v>
      </c>
      <c r="C266" s="33" t="s">
        <v>171</v>
      </c>
      <c r="D266" s="34"/>
      <c r="E266" s="35" t="s">
        <v>7</v>
      </c>
      <c r="F266" s="35"/>
      <c r="G266" s="35"/>
      <c r="H266" s="10"/>
      <c r="I266" s="29"/>
    </row>
    <row r="267" spans="1:9" hidden="1" x14ac:dyDescent="0.25">
      <c r="A267" s="29" t="s">
        <v>314</v>
      </c>
      <c r="B267" s="32" t="s">
        <v>55</v>
      </c>
      <c r="C267" s="33" t="s">
        <v>172</v>
      </c>
      <c r="D267" s="34"/>
      <c r="E267" s="35" t="s">
        <v>7</v>
      </c>
      <c r="F267" s="35"/>
      <c r="G267" s="35"/>
      <c r="H267" s="10"/>
      <c r="I267" s="29"/>
    </row>
    <row r="268" spans="1:9" hidden="1" x14ac:dyDescent="0.25">
      <c r="A268" s="29" t="s">
        <v>314</v>
      </c>
      <c r="B268" s="32" t="s">
        <v>55</v>
      </c>
      <c r="C268" s="33" t="s">
        <v>173</v>
      </c>
      <c r="D268" s="34"/>
      <c r="E268" s="35" t="s">
        <v>7</v>
      </c>
      <c r="F268" s="35"/>
      <c r="G268" s="35"/>
      <c r="H268" s="10"/>
      <c r="I268" s="29"/>
    </row>
    <row r="269" spans="1:9" hidden="1" x14ac:dyDescent="0.25">
      <c r="A269" s="29" t="s">
        <v>314</v>
      </c>
      <c r="B269" s="32" t="s">
        <v>55</v>
      </c>
      <c r="C269" s="33" t="s">
        <v>174</v>
      </c>
      <c r="D269" s="34" t="s">
        <v>7</v>
      </c>
      <c r="E269" s="35"/>
      <c r="F269" s="35"/>
      <c r="G269" s="35"/>
      <c r="H269" s="10"/>
      <c r="I269" s="29"/>
    </row>
    <row r="270" spans="1:9" hidden="1" x14ac:dyDescent="0.25">
      <c r="A270" s="29" t="s">
        <v>314</v>
      </c>
      <c r="B270" s="32" t="s">
        <v>55</v>
      </c>
      <c r="C270" s="33" t="s">
        <v>175</v>
      </c>
      <c r="D270" s="34" t="s">
        <v>7</v>
      </c>
      <c r="E270" s="35"/>
      <c r="F270" s="35"/>
      <c r="G270" s="35"/>
      <c r="H270" s="10"/>
      <c r="I270" s="29"/>
    </row>
    <row r="271" spans="1:9" hidden="1" x14ac:dyDescent="0.25">
      <c r="A271" s="29" t="s">
        <v>314</v>
      </c>
      <c r="B271" s="32" t="s">
        <v>55</v>
      </c>
      <c r="C271" s="33" t="s">
        <v>176</v>
      </c>
      <c r="D271" s="34" t="s">
        <v>7</v>
      </c>
      <c r="E271" s="35"/>
      <c r="F271" s="35"/>
      <c r="G271" s="35" t="s">
        <v>7</v>
      </c>
      <c r="H271" s="10"/>
      <c r="I271" s="29"/>
    </row>
    <row r="272" spans="1:9" hidden="1" x14ac:dyDescent="0.25">
      <c r="A272" s="29" t="s">
        <v>314</v>
      </c>
      <c r="B272" s="32" t="s">
        <v>55</v>
      </c>
      <c r="C272" s="33" t="s">
        <v>177</v>
      </c>
      <c r="D272" s="34" t="s">
        <v>7</v>
      </c>
      <c r="E272" s="35"/>
      <c r="F272" s="35"/>
      <c r="G272" s="35" t="s">
        <v>7</v>
      </c>
      <c r="H272" s="10"/>
      <c r="I272" s="29"/>
    </row>
    <row r="273" spans="1:9" hidden="1" x14ac:dyDescent="0.25">
      <c r="A273" s="29" t="s">
        <v>314</v>
      </c>
      <c r="B273" s="32" t="s">
        <v>55</v>
      </c>
      <c r="C273" s="33" t="s">
        <v>178</v>
      </c>
      <c r="D273" s="34" t="s">
        <v>7</v>
      </c>
      <c r="E273" s="35"/>
      <c r="F273" s="35"/>
      <c r="G273" s="35" t="s">
        <v>7</v>
      </c>
      <c r="H273" s="10"/>
      <c r="I273" s="29"/>
    </row>
    <row r="274" spans="1:9" hidden="1" x14ac:dyDescent="0.25">
      <c r="A274" s="29" t="s">
        <v>314</v>
      </c>
      <c r="B274" s="32" t="s">
        <v>55</v>
      </c>
      <c r="C274" s="33" t="s">
        <v>179</v>
      </c>
      <c r="D274" s="34" t="s">
        <v>7</v>
      </c>
      <c r="E274" s="35"/>
      <c r="F274" s="35"/>
      <c r="G274" s="35" t="s">
        <v>7</v>
      </c>
      <c r="H274" s="10"/>
      <c r="I274" s="29"/>
    </row>
    <row r="275" spans="1:9" hidden="1" x14ac:dyDescent="0.25">
      <c r="A275" s="29" t="s">
        <v>314</v>
      </c>
      <c r="B275" s="32" t="s">
        <v>55</v>
      </c>
      <c r="C275" s="33" t="s">
        <v>179</v>
      </c>
      <c r="D275" s="34" t="s">
        <v>7</v>
      </c>
      <c r="E275" s="35"/>
      <c r="F275" s="35"/>
      <c r="G275" s="35" t="s">
        <v>7</v>
      </c>
      <c r="H275" s="10"/>
      <c r="I275" s="29"/>
    </row>
    <row r="276" spans="1:9" hidden="1" x14ac:dyDescent="0.25">
      <c r="A276" s="29" t="s">
        <v>314</v>
      </c>
      <c r="B276" s="32" t="s">
        <v>55</v>
      </c>
      <c r="C276" s="33" t="s">
        <v>180</v>
      </c>
      <c r="D276" s="34" t="s">
        <v>7</v>
      </c>
      <c r="E276" s="35"/>
      <c r="F276" s="35"/>
      <c r="G276" s="35"/>
      <c r="H276" s="10"/>
      <c r="I276" s="29"/>
    </row>
    <row r="277" spans="1:9" hidden="1" x14ac:dyDescent="0.25">
      <c r="A277" s="29" t="s">
        <v>314</v>
      </c>
      <c r="B277" s="32" t="s">
        <v>55</v>
      </c>
      <c r="C277" s="33" t="s">
        <v>181</v>
      </c>
      <c r="D277" s="34" t="s">
        <v>7</v>
      </c>
      <c r="E277" s="35"/>
      <c r="F277" s="35"/>
      <c r="G277" s="35"/>
      <c r="H277" s="10"/>
      <c r="I277" s="29"/>
    </row>
    <row r="278" spans="1:9" hidden="1" x14ac:dyDescent="0.25">
      <c r="A278" s="29" t="s">
        <v>314</v>
      </c>
      <c r="B278" s="32" t="s">
        <v>55</v>
      </c>
      <c r="C278" s="33" t="s">
        <v>182</v>
      </c>
      <c r="D278" s="34" t="s">
        <v>7</v>
      </c>
      <c r="E278" s="35"/>
      <c r="F278" s="35"/>
      <c r="G278" s="35"/>
      <c r="H278" s="10"/>
      <c r="I278" s="29"/>
    </row>
    <row r="279" spans="1:9" hidden="1" x14ac:dyDescent="0.25">
      <c r="A279" s="29" t="s">
        <v>314</v>
      </c>
      <c r="B279" s="32" t="s">
        <v>55</v>
      </c>
      <c r="C279" s="33" t="s">
        <v>183</v>
      </c>
      <c r="D279" s="34" t="s">
        <v>7</v>
      </c>
      <c r="E279" s="35"/>
      <c r="F279" s="35"/>
      <c r="G279" s="35" t="s">
        <v>7</v>
      </c>
      <c r="H279" s="10"/>
      <c r="I279" s="29"/>
    </row>
    <row r="280" spans="1:9" hidden="1" x14ac:dyDescent="0.25">
      <c r="A280" s="29" t="s">
        <v>314</v>
      </c>
      <c r="B280" s="32" t="s">
        <v>55</v>
      </c>
      <c r="C280" s="33" t="s">
        <v>184</v>
      </c>
      <c r="D280" s="34" t="s">
        <v>7</v>
      </c>
      <c r="E280" s="35"/>
      <c r="F280" s="35"/>
      <c r="G280" s="35" t="s">
        <v>7</v>
      </c>
      <c r="H280" s="10"/>
      <c r="I280" s="29"/>
    </row>
    <row r="281" spans="1:9" hidden="1" x14ac:dyDescent="0.25">
      <c r="A281" s="29" t="s">
        <v>314</v>
      </c>
      <c r="B281" s="32" t="s">
        <v>55</v>
      </c>
      <c r="C281" s="33" t="s">
        <v>185</v>
      </c>
      <c r="D281" s="34" t="s">
        <v>7</v>
      </c>
      <c r="E281" s="35"/>
      <c r="F281" s="35"/>
      <c r="G281" s="35"/>
      <c r="H281" s="10"/>
      <c r="I281" s="29"/>
    </row>
    <row r="282" spans="1:9" hidden="1" x14ac:dyDescent="0.25">
      <c r="A282" s="29" t="s">
        <v>314</v>
      </c>
      <c r="B282" s="32" t="s">
        <v>55</v>
      </c>
      <c r="C282" s="33" t="s">
        <v>186</v>
      </c>
      <c r="D282" s="34" t="s">
        <v>7</v>
      </c>
      <c r="E282" s="35"/>
      <c r="F282" s="35"/>
      <c r="G282" s="35"/>
      <c r="H282" s="10"/>
      <c r="I282" s="29"/>
    </row>
    <row r="283" spans="1:9" hidden="1" x14ac:dyDescent="0.25">
      <c r="A283" s="29" t="s">
        <v>314</v>
      </c>
      <c r="B283" s="32" t="s">
        <v>55</v>
      </c>
      <c r="C283" s="33" t="s">
        <v>187</v>
      </c>
      <c r="D283" s="34" t="s">
        <v>7</v>
      </c>
      <c r="E283" s="35"/>
      <c r="F283" s="35"/>
      <c r="G283" s="35"/>
      <c r="H283" s="10"/>
      <c r="I283" s="29"/>
    </row>
    <row r="284" spans="1:9" hidden="1" x14ac:dyDescent="0.25">
      <c r="A284" s="29" t="s">
        <v>314</v>
      </c>
      <c r="B284" s="32" t="s">
        <v>55</v>
      </c>
      <c r="C284" s="33" t="s">
        <v>188</v>
      </c>
      <c r="D284" s="34" t="s">
        <v>7</v>
      </c>
      <c r="E284" s="35"/>
      <c r="F284" s="35"/>
      <c r="G284" s="35" t="s">
        <v>7</v>
      </c>
      <c r="H284" s="10"/>
      <c r="I284" s="29"/>
    </row>
    <row r="285" spans="1:9" hidden="1" x14ac:dyDescent="0.25">
      <c r="A285" s="29" t="s">
        <v>314</v>
      </c>
      <c r="B285" s="32" t="s">
        <v>55</v>
      </c>
      <c r="C285" s="33" t="s">
        <v>189</v>
      </c>
      <c r="D285" s="34" t="s">
        <v>7</v>
      </c>
      <c r="E285" s="35"/>
      <c r="F285" s="35"/>
      <c r="G285" s="35" t="s">
        <v>7</v>
      </c>
      <c r="H285" s="10"/>
      <c r="I285" s="29"/>
    </row>
    <row r="286" spans="1:9" hidden="1" x14ac:dyDescent="0.25">
      <c r="A286" s="29" t="s">
        <v>314</v>
      </c>
      <c r="B286" s="32" t="s">
        <v>55</v>
      </c>
      <c r="C286" s="33" t="s">
        <v>190</v>
      </c>
      <c r="D286" s="34" t="s">
        <v>7</v>
      </c>
      <c r="E286" s="35"/>
      <c r="F286" s="35"/>
      <c r="G286" s="35" t="s">
        <v>7</v>
      </c>
      <c r="H286" s="10"/>
      <c r="I286" s="29"/>
    </row>
    <row r="287" spans="1:9" hidden="1" x14ac:dyDescent="0.25">
      <c r="A287" s="29" t="s">
        <v>314</v>
      </c>
      <c r="B287" s="32" t="s">
        <v>55</v>
      </c>
      <c r="C287" s="33" t="s">
        <v>191</v>
      </c>
      <c r="D287" s="34" t="s">
        <v>7</v>
      </c>
      <c r="E287" s="35"/>
      <c r="F287" s="35"/>
      <c r="G287" s="35" t="s">
        <v>7</v>
      </c>
      <c r="H287" s="10"/>
      <c r="I287" s="29"/>
    </row>
    <row r="288" spans="1:9" hidden="1" x14ac:dyDescent="0.25">
      <c r="A288" s="29" t="s">
        <v>314</v>
      </c>
      <c r="B288" s="32" t="s">
        <v>55</v>
      </c>
      <c r="C288" s="33" t="s">
        <v>192</v>
      </c>
      <c r="D288" s="34" t="s">
        <v>7</v>
      </c>
      <c r="E288" s="35"/>
      <c r="F288" s="35"/>
      <c r="G288" s="35"/>
      <c r="H288" s="10"/>
      <c r="I288" s="29"/>
    </row>
    <row r="289" spans="1:9" hidden="1" x14ac:dyDescent="0.25">
      <c r="A289" s="29" t="s">
        <v>314</v>
      </c>
      <c r="B289" s="32" t="s">
        <v>55</v>
      </c>
      <c r="C289" s="33" t="s">
        <v>193</v>
      </c>
      <c r="D289" s="34" t="s">
        <v>7</v>
      </c>
      <c r="E289" s="35"/>
      <c r="F289" s="35"/>
      <c r="G289" s="35" t="s">
        <v>7</v>
      </c>
      <c r="H289" s="10"/>
      <c r="I289" s="29"/>
    </row>
    <row r="290" spans="1:9" hidden="1" x14ac:dyDescent="0.25">
      <c r="A290" s="29" t="s">
        <v>314</v>
      </c>
      <c r="B290" s="32" t="s">
        <v>55</v>
      </c>
      <c r="C290" s="33" t="s">
        <v>194</v>
      </c>
      <c r="D290" s="34" t="s">
        <v>7</v>
      </c>
      <c r="E290" s="35"/>
      <c r="F290" s="35"/>
      <c r="G290" s="35" t="s">
        <v>7</v>
      </c>
      <c r="H290" s="10"/>
      <c r="I290" s="29"/>
    </row>
    <row r="291" spans="1:9" hidden="1" x14ac:dyDescent="0.25">
      <c r="A291" s="29" t="s">
        <v>314</v>
      </c>
      <c r="B291" s="32" t="s">
        <v>55</v>
      </c>
      <c r="C291" s="33" t="s">
        <v>195</v>
      </c>
      <c r="D291" s="34" t="s">
        <v>7</v>
      </c>
      <c r="E291" s="35"/>
      <c r="F291" s="35"/>
      <c r="G291" s="35" t="s">
        <v>7</v>
      </c>
      <c r="H291" s="10"/>
      <c r="I291" s="29"/>
    </row>
    <row r="292" spans="1:9" hidden="1" x14ac:dyDescent="0.25">
      <c r="A292" s="29" t="s">
        <v>314</v>
      </c>
      <c r="B292" s="32" t="s">
        <v>55</v>
      </c>
      <c r="C292" s="33" t="s">
        <v>196</v>
      </c>
      <c r="D292" s="34" t="s">
        <v>7</v>
      </c>
      <c r="E292" s="35"/>
      <c r="F292" s="35"/>
      <c r="G292" s="35"/>
      <c r="H292" s="10"/>
      <c r="I292" s="29"/>
    </row>
    <row r="293" spans="1:9" hidden="1" x14ac:dyDescent="0.25">
      <c r="A293" s="29" t="s">
        <v>314</v>
      </c>
      <c r="B293" s="24" t="s">
        <v>55</v>
      </c>
      <c r="C293" s="24" t="s">
        <v>125</v>
      </c>
      <c r="D293" s="30"/>
      <c r="E293" s="30" t="s">
        <v>7</v>
      </c>
      <c r="F293" s="30"/>
      <c r="G293" s="30"/>
      <c r="H293" s="10"/>
      <c r="I293" s="29"/>
    </row>
    <row r="294" spans="1:9" hidden="1" x14ac:dyDescent="0.25">
      <c r="A294" s="29" t="s">
        <v>314</v>
      </c>
      <c r="B294" s="24" t="s">
        <v>55</v>
      </c>
      <c r="C294" s="24" t="s">
        <v>123</v>
      </c>
      <c r="D294" s="30"/>
      <c r="E294" s="30" t="s">
        <v>7</v>
      </c>
      <c r="F294" s="30"/>
      <c r="G294" s="30"/>
      <c r="H294" s="10"/>
      <c r="I294" s="29"/>
    </row>
    <row r="295" spans="1:9" hidden="1" x14ac:dyDescent="0.25">
      <c r="A295" s="29" t="s">
        <v>314</v>
      </c>
      <c r="B295" s="24" t="s">
        <v>55</v>
      </c>
      <c r="C295" s="24" t="s">
        <v>138</v>
      </c>
      <c r="D295" s="30"/>
      <c r="E295" s="30" t="s">
        <v>7</v>
      </c>
      <c r="F295" s="30"/>
      <c r="G295" s="30"/>
      <c r="H295" s="10"/>
      <c r="I295" s="29"/>
    </row>
    <row r="296" spans="1:9" hidden="1" x14ac:dyDescent="0.25">
      <c r="A296" s="29" t="s">
        <v>314</v>
      </c>
      <c r="B296" s="24" t="s">
        <v>55</v>
      </c>
      <c r="C296" s="24" t="s">
        <v>91</v>
      </c>
      <c r="D296" s="30"/>
      <c r="E296" s="30" t="s">
        <v>7</v>
      </c>
      <c r="F296" s="30"/>
      <c r="G296" s="30"/>
      <c r="H296" s="10"/>
      <c r="I296" s="29"/>
    </row>
    <row r="297" spans="1:9" hidden="1" x14ac:dyDescent="0.25">
      <c r="A297" s="29" t="s">
        <v>314</v>
      </c>
      <c r="B297" s="24" t="s">
        <v>55</v>
      </c>
      <c r="C297" s="24" t="s">
        <v>124</v>
      </c>
      <c r="D297" s="30"/>
      <c r="E297" s="30" t="s">
        <v>7</v>
      </c>
      <c r="F297" s="30"/>
      <c r="G297" s="30"/>
      <c r="H297" s="10"/>
      <c r="I297" s="29"/>
    </row>
    <row r="298" spans="1:9" hidden="1" x14ac:dyDescent="0.25">
      <c r="A298" s="29" t="s">
        <v>314</v>
      </c>
      <c r="B298" s="24" t="s">
        <v>55</v>
      </c>
      <c r="C298" s="24" t="s">
        <v>126</v>
      </c>
      <c r="D298" s="30"/>
      <c r="E298" s="30" t="s">
        <v>7</v>
      </c>
      <c r="F298" s="30"/>
      <c r="G298" s="30"/>
      <c r="H298" s="10"/>
      <c r="I298" s="29"/>
    </row>
    <row r="299" spans="1:9" hidden="1" x14ac:dyDescent="0.25">
      <c r="A299" s="29" t="s">
        <v>312</v>
      </c>
      <c r="B299" s="15" t="s">
        <v>165</v>
      </c>
      <c r="C299" s="15" t="s">
        <v>246</v>
      </c>
      <c r="D299" s="28" t="s">
        <v>7</v>
      </c>
      <c r="E299" s="28"/>
      <c r="F299" s="28"/>
      <c r="G299" s="28" t="s">
        <v>7</v>
      </c>
      <c r="H299" s="10"/>
      <c r="I299" s="29"/>
    </row>
    <row r="300" spans="1:9" hidden="1" x14ac:dyDescent="0.25">
      <c r="A300" s="29" t="s">
        <v>312</v>
      </c>
      <c r="B300" s="15" t="s">
        <v>165</v>
      </c>
      <c r="C300" s="15" t="s">
        <v>247</v>
      </c>
      <c r="D300" s="28" t="s">
        <v>7</v>
      </c>
      <c r="E300" s="28"/>
      <c r="F300" s="28"/>
      <c r="G300" s="28" t="s">
        <v>7</v>
      </c>
      <c r="H300" s="10"/>
      <c r="I300" s="29"/>
    </row>
    <row r="301" spans="1:9" hidden="1" x14ac:dyDescent="0.25">
      <c r="A301" s="29" t="s">
        <v>312</v>
      </c>
      <c r="B301" s="15" t="s">
        <v>165</v>
      </c>
      <c r="C301" s="15" t="s">
        <v>248</v>
      </c>
      <c r="D301" s="28" t="s">
        <v>7</v>
      </c>
      <c r="E301" s="28"/>
      <c r="F301" s="28"/>
      <c r="G301" s="28" t="s">
        <v>7</v>
      </c>
      <c r="H301" s="10"/>
      <c r="I301" s="29"/>
    </row>
    <row r="302" spans="1:9" hidden="1" x14ac:dyDescent="0.25">
      <c r="A302" s="29" t="s">
        <v>312</v>
      </c>
      <c r="B302" s="15" t="s">
        <v>165</v>
      </c>
      <c r="C302" s="15" t="s">
        <v>249</v>
      </c>
      <c r="D302" s="28" t="s">
        <v>7</v>
      </c>
      <c r="E302" s="28"/>
      <c r="F302" s="28"/>
      <c r="G302" s="28" t="s">
        <v>7</v>
      </c>
      <c r="H302" s="10"/>
      <c r="I302" s="29"/>
    </row>
    <row r="303" spans="1:9" hidden="1" x14ac:dyDescent="0.25">
      <c r="A303" s="29" t="s">
        <v>312</v>
      </c>
      <c r="B303" s="15" t="s">
        <v>165</v>
      </c>
      <c r="C303" s="15" t="s">
        <v>250</v>
      </c>
      <c r="D303" s="28" t="s">
        <v>7</v>
      </c>
      <c r="E303" s="28"/>
      <c r="F303" s="28"/>
      <c r="G303" s="28" t="s">
        <v>7</v>
      </c>
      <c r="H303" s="10"/>
      <c r="I303" s="29"/>
    </row>
    <row r="304" spans="1:9" hidden="1" x14ac:dyDescent="0.25">
      <c r="A304" s="29" t="s">
        <v>312</v>
      </c>
      <c r="B304" s="15" t="s">
        <v>165</v>
      </c>
      <c r="C304" s="15" t="s">
        <v>251</v>
      </c>
      <c r="D304" s="28" t="s">
        <v>7</v>
      </c>
      <c r="E304" s="28"/>
      <c r="F304" s="28"/>
      <c r="G304" s="28" t="s">
        <v>7</v>
      </c>
      <c r="H304" s="10"/>
      <c r="I304" s="29"/>
    </row>
    <row r="305" spans="1:10" hidden="1" x14ac:dyDescent="0.25">
      <c r="A305" s="29" t="s">
        <v>312</v>
      </c>
      <c r="B305" s="15" t="s">
        <v>165</v>
      </c>
      <c r="C305" s="15" t="s">
        <v>252</v>
      </c>
      <c r="D305" s="28" t="s">
        <v>7</v>
      </c>
      <c r="E305" s="28"/>
      <c r="F305" s="28"/>
      <c r="G305" s="28" t="s">
        <v>7</v>
      </c>
      <c r="H305" s="10"/>
      <c r="I305" s="29"/>
    </row>
    <row r="306" spans="1:10" hidden="1" x14ac:dyDescent="0.25">
      <c r="A306" s="29" t="s">
        <v>312</v>
      </c>
      <c r="B306" s="15" t="s">
        <v>158</v>
      </c>
      <c r="C306" s="15" t="s">
        <v>200</v>
      </c>
      <c r="D306" s="28" t="s">
        <v>7</v>
      </c>
      <c r="E306" s="28"/>
      <c r="F306" s="28"/>
      <c r="G306" s="28"/>
      <c r="H306" s="10"/>
      <c r="I306" s="29"/>
    </row>
    <row r="307" spans="1:10" hidden="1" x14ac:dyDescent="0.25">
      <c r="A307" s="29" t="s">
        <v>312</v>
      </c>
      <c r="B307" s="15" t="s">
        <v>158</v>
      </c>
      <c r="C307" s="15" t="s">
        <v>201</v>
      </c>
      <c r="D307" s="28" t="s">
        <v>7</v>
      </c>
      <c r="E307" s="28"/>
      <c r="F307" s="28"/>
      <c r="G307" s="28"/>
      <c r="H307" s="10"/>
      <c r="I307" s="29"/>
    </row>
    <row r="308" spans="1:10" hidden="1" x14ac:dyDescent="0.25">
      <c r="A308" s="29" t="s">
        <v>312</v>
      </c>
      <c r="B308" s="15" t="s">
        <v>158</v>
      </c>
      <c r="C308" s="15" t="s">
        <v>202</v>
      </c>
      <c r="D308" s="28" t="s">
        <v>7</v>
      </c>
      <c r="E308" s="28"/>
      <c r="F308" s="28"/>
      <c r="G308" s="28"/>
      <c r="H308" s="10"/>
      <c r="I308" s="29"/>
    </row>
    <row r="309" spans="1:10" hidden="1" x14ac:dyDescent="0.25">
      <c r="A309" s="29" t="s">
        <v>312</v>
      </c>
      <c r="B309" s="15" t="s">
        <v>158</v>
      </c>
      <c r="C309" s="15" t="s">
        <v>203</v>
      </c>
      <c r="D309" s="28" t="s">
        <v>7</v>
      </c>
      <c r="E309" s="28"/>
      <c r="F309" s="28"/>
      <c r="G309" s="28" t="s">
        <v>7</v>
      </c>
      <c r="H309" s="10"/>
      <c r="I309" s="29"/>
    </row>
    <row r="310" spans="1:10" hidden="1" x14ac:dyDescent="0.25">
      <c r="A310" s="29" t="s">
        <v>312</v>
      </c>
      <c r="B310" s="15" t="s">
        <v>158</v>
      </c>
      <c r="C310" s="15" t="s">
        <v>79</v>
      </c>
      <c r="D310" s="28" t="s">
        <v>7</v>
      </c>
      <c r="E310" s="28"/>
      <c r="F310" s="28"/>
      <c r="G310" s="28"/>
      <c r="H310" s="10"/>
      <c r="I310" s="29"/>
    </row>
    <row r="311" spans="1:10" hidden="1" x14ac:dyDescent="0.25">
      <c r="A311" s="29" t="s">
        <v>312</v>
      </c>
      <c r="B311" s="15" t="s">
        <v>159</v>
      </c>
      <c r="C311" s="15" t="s">
        <v>80</v>
      </c>
      <c r="D311" s="28" t="s">
        <v>7</v>
      </c>
      <c r="E311" s="28"/>
      <c r="F311" s="28"/>
      <c r="G311" s="28"/>
      <c r="H311" s="10"/>
      <c r="I311" s="29"/>
    </row>
    <row r="312" spans="1:10" hidden="1" x14ac:dyDescent="0.25">
      <c r="A312" s="29" t="s">
        <v>307</v>
      </c>
      <c r="B312" s="26" t="s">
        <v>140</v>
      </c>
      <c r="C312" s="21" t="s">
        <v>6</v>
      </c>
      <c r="D312" s="10" t="s">
        <v>7</v>
      </c>
      <c r="E312" s="10"/>
      <c r="F312" s="10"/>
      <c r="G312" s="10"/>
      <c r="H312" s="10"/>
      <c r="I312" s="29"/>
    </row>
    <row r="313" spans="1:10" hidden="1" x14ac:dyDescent="0.25">
      <c r="A313" s="29" t="s">
        <v>307</v>
      </c>
      <c r="B313" s="26" t="s">
        <v>140</v>
      </c>
      <c r="C313" s="21" t="s">
        <v>9</v>
      </c>
      <c r="D313" s="10" t="s">
        <v>7</v>
      </c>
      <c r="E313" s="10"/>
      <c r="F313" s="10"/>
      <c r="G313" s="10"/>
      <c r="H313" s="10"/>
      <c r="I313" s="29"/>
    </row>
    <row r="314" spans="1:10" hidden="1" x14ac:dyDescent="0.25">
      <c r="A314" s="29" t="s">
        <v>307</v>
      </c>
      <c r="B314" s="36" t="s">
        <v>310</v>
      </c>
      <c r="C314" s="21" t="s">
        <v>10</v>
      </c>
      <c r="D314" s="10"/>
      <c r="E314" s="37" t="s">
        <v>7</v>
      </c>
      <c r="F314" s="10"/>
      <c r="G314" s="10"/>
      <c r="H314" s="10"/>
      <c r="I314" s="29"/>
      <c r="J314" t="s">
        <v>342</v>
      </c>
    </row>
    <row r="315" spans="1:10" hidden="1" x14ac:dyDescent="0.25">
      <c r="A315" s="29" t="s">
        <v>307</v>
      </c>
      <c r="B315" s="25" t="s">
        <v>56</v>
      </c>
      <c r="C315" s="12" t="s">
        <v>10</v>
      </c>
      <c r="D315" s="10"/>
      <c r="E315" s="10" t="s">
        <v>7</v>
      </c>
      <c r="F315" s="10"/>
      <c r="G315" s="10"/>
      <c r="H315" s="10"/>
      <c r="I315" s="29"/>
      <c r="J315" t="s">
        <v>342</v>
      </c>
    </row>
    <row r="316" spans="1:10" hidden="1" x14ac:dyDescent="0.25">
      <c r="A316" s="29" t="s">
        <v>307</v>
      </c>
      <c r="B316" s="26" t="s">
        <v>140</v>
      </c>
      <c r="C316" s="12" t="s">
        <v>14</v>
      </c>
      <c r="D316" s="10"/>
      <c r="E316" s="10" t="s">
        <v>7</v>
      </c>
      <c r="F316" s="10"/>
      <c r="G316" s="10"/>
      <c r="H316" s="10"/>
      <c r="I316" s="29"/>
      <c r="J316" t="s">
        <v>342</v>
      </c>
    </row>
    <row r="317" spans="1:10" hidden="1" x14ac:dyDescent="0.25">
      <c r="A317" s="29" t="s">
        <v>307</v>
      </c>
      <c r="B317" s="26" t="s">
        <v>140</v>
      </c>
      <c r="C317" s="20" t="s">
        <v>29</v>
      </c>
      <c r="D317" s="10" t="s">
        <v>7</v>
      </c>
      <c r="E317" s="10"/>
      <c r="F317" s="10"/>
      <c r="G317" s="10"/>
      <c r="H317" s="10"/>
      <c r="I317" s="29"/>
    </row>
    <row r="318" spans="1:10" hidden="1" x14ac:dyDescent="0.25">
      <c r="A318" s="29" t="s">
        <v>307</v>
      </c>
      <c r="B318" s="26" t="s">
        <v>140</v>
      </c>
      <c r="C318" s="20" t="s">
        <v>30</v>
      </c>
      <c r="D318" s="10" t="s">
        <v>7</v>
      </c>
      <c r="E318" s="10"/>
      <c r="F318" s="10"/>
      <c r="G318" s="10"/>
      <c r="H318" s="10"/>
      <c r="I318" s="29"/>
    </row>
    <row r="319" spans="1:10" hidden="1" x14ac:dyDescent="0.25">
      <c r="A319" s="29" t="s">
        <v>307</v>
      </c>
      <c r="B319" s="26" t="s">
        <v>140</v>
      </c>
      <c r="C319" s="15" t="s">
        <v>33</v>
      </c>
      <c r="D319" s="10" t="s">
        <v>7</v>
      </c>
      <c r="E319" s="10"/>
      <c r="F319" s="10"/>
      <c r="G319" s="10"/>
      <c r="H319" s="10"/>
      <c r="I319" s="29"/>
    </row>
    <row r="320" spans="1:10" hidden="1" x14ac:dyDescent="0.25">
      <c r="A320" s="29" t="s">
        <v>307</v>
      </c>
      <c r="B320" s="26" t="s">
        <v>140</v>
      </c>
      <c r="C320" s="17" t="s">
        <v>34</v>
      </c>
      <c r="D320" s="10" t="s">
        <v>7</v>
      </c>
      <c r="E320" s="10"/>
      <c r="F320" s="10"/>
      <c r="G320" s="10"/>
      <c r="H320" s="10"/>
      <c r="I320" s="29"/>
    </row>
    <row r="321" spans="1:10" hidden="1" x14ac:dyDescent="0.25">
      <c r="A321" s="29" t="s">
        <v>307</v>
      </c>
      <c r="B321" s="26" t="s">
        <v>140</v>
      </c>
      <c r="C321" s="17" t="s">
        <v>35</v>
      </c>
      <c r="D321" s="10" t="s">
        <v>7</v>
      </c>
      <c r="E321" s="10"/>
      <c r="F321" s="10"/>
      <c r="G321" s="10"/>
      <c r="H321" s="10"/>
      <c r="I321" s="29"/>
    </row>
    <row r="322" spans="1:10" hidden="1" x14ac:dyDescent="0.25">
      <c r="A322" s="29" t="s">
        <v>307</v>
      </c>
      <c r="B322" s="26" t="s">
        <v>140</v>
      </c>
      <c r="C322" s="21" t="s">
        <v>51</v>
      </c>
      <c r="D322" s="10"/>
      <c r="E322" s="10"/>
      <c r="F322" s="10" t="s">
        <v>7</v>
      </c>
      <c r="G322" s="10"/>
      <c r="H322" s="10"/>
      <c r="I322" s="29"/>
    </row>
    <row r="323" spans="1:10" hidden="1" x14ac:dyDescent="0.25">
      <c r="A323" s="29" t="s">
        <v>307</v>
      </c>
      <c r="B323" s="24" t="s">
        <v>140</v>
      </c>
      <c r="C323" s="24" t="s">
        <v>197</v>
      </c>
      <c r="D323" s="30"/>
      <c r="E323" s="30" t="s">
        <v>7</v>
      </c>
      <c r="F323" s="30"/>
      <c r="G323" s="30"/>
      <c r="H323" s="10"/>
      <c r="I323" s="29"/>
      <c r="J323" t="s">
        <v>342</v>
      </c>
    </row>
    <row r="324" spans="1:10" hidden="1" x14ac:dyDescent="0.25">
      <c r="A324" s="29" t="s">
        <v>307</v>
      </c>
      <c r="B324" s="24" t="s">
        <v>140</v>
      </c>
      <c r="C324" s="24" t="s">
        <v>136</v>
      </c>
      <c r="D324" s="30"/>
      <c r="E324" s="30" t="s">
        <v>7</v>
      </c>
      <c r="F324" s="30"/>
      <c r="G324" s="30"/>
      <c r="H324" s="10"/>
      <c r="I324" s="29"/>
      <c r="J324" t="s">
        <v>341</v>
      </c>
    </row>
    <row r="325" spans="1:10" hidden="1" x14ac:dyDescent="0.25">
      <c r="A325" s="29" t="s">
        <v>307</v>
      </c>
      <c r="B325" s="24" t="s">
        <v>140</v>
      </c>
      <c r="C325" s="24" t="s">
        <v>143</v>
      </c>
      <c r="D325" s="30"/>
      <c r="E325" s="30"/>
      <c r="F325" s="30" t="s">
        <v>7</v>
      </c>
      <c r="G325" s="30"/>
      <c r="H325" s="10"/>
      <c r="I325" s="29"/>
      <c r="J325" t="s">
        <v>342</v>
      </c>
    </row>
    <row r="326" spans="1:10" hidden="1" x14ac:dyDescent="0.25">
      <c r="A326" s="29" t="s">
        <v>307</v>
      </c>
      <c r="B326" s="24" t="s">
        <v>140</v>
      </c>
      <c r="C326" s="24" t="s">
        <v>144</v>
      </c>
      <c r="D326" s="30"/>
      <c r="E326" s="30"/>
      <c r="F326" s="30" t="s">
        <v>7</v>
      </c>
      <c r="G326" s="30"/>
      <c r="H326" s="10"/>
      <c r="I326" s="29"/>
      <c r="J326" t="s">
        <v>342</v>
      </c>
    </row>
    <row r="327" spans="1:10" hidden="1" x14ac:dyDescent="0.25">
      <c r="A327" s="29" t="s">
        <v>307</v>
      </c>
      <c r="B327" s="24" t="s">
        <v>140</v>
      </c>
      <c r="C327" s="24" t="s">
        <v>145</v>
      </c>
      <c r="D327" s="30"/>
      <c r="E327" s="30"/>
      <c r="F327" s="30" t="s">
        <v>7</v>
      </c>
      <c r="G327" s="30"/>
      <c r="H327" s="10"/>
      <c r="I327" s="29"/>
      <c r="J327" t="s">
        <v>342</v>
      </c>
    </row>
    <row r="328" spans="1:10" hidden="1" x14ac:dyDescent="0.25">
      <c r="A328" s="29" t="s">
        <v>307</v>
      </c>
      <c r="B328" s="24" t="s">
        <v>140</v>
      </c>
      <c r="C328" s="24" t="s">
        <v>146</v>
      </c>
      <c r="D328" s="30"/>
      <c r="E328" s="30"/>
      <c r="F328" s="30" t="s">
        <v>7</v>
      </c>
      <c r="G328" s="30"/>
      <c r="H328" s="10"/>
      <c r="I328" s="29"/>
      <c r="J328" t="s">
        <v>342</v>
      </c>
    </row>
    <row r="329" spans="1:10" hidden="1" x14ac:dyDescent="0.25">
      <c r="A329" s="29" t="s">
        <v>307</v>
      </c>
      <c r="B329" s="24" t="s">
        <v>140</v>
      </c>
      <c r="C329" s="24" t="s">
        <v>147</v>
      </c>
      <c r="D329" s="30"/>
      <c r="E329" s="30"/>
      <c r="F329" s="30" t="s">
        <v>7</v>
      </c>
      <c r="G329" s="30"/>
      <c r="H329" s="10"/>
      <c r="I329" s="29"/>
      <c r="J329" t="s">
        <v>342</v>
      </c>
    </row>
    <row r="330" spans="1:10" hidden="1" x14ac:dyDescent="0.25">
      <c r="A330" s="29" t="s">
        <v>307</v>
      </c>
      <c r="B330" s="24" t="s">
        <v>140</v>
      </c>
      <c r="C330" s="24" t="s">
        <v>148</v>
      </c>
      <c r="D330" s="30"/>
      <c r="E330" s="30"/>
      <c r="F330" s="30" t="s">
        <v>7</v>
      </c>
      <c r="G330" s="30"/>
      <c r="H330" s="10"/>
      <c r="I330" s="29"/>
      <c r="J330" t="s">
        <v>342</v>
      </c>
    </row>
  </sheetData>
  <autoFilter ref="A3:I330">
    <filterColumn colId="0">
      <filters>
        <filter val="Patricio Lopez"/>
      </filters>
    </filterColumn>
  </autoFilter>
  <sortState ref="B4:G352">
    <sortCondition ref="B4:B352"/>
  </sortState>
  <mergeCells count="1">
    <mergeCell ref="A2:I2"/>
  </mergeCells>
  <dataValidations count="2">
    <dataValidation type="list" allowBlank="1" showInputMessage="1" showErrorMessage="1" sqref="E134:G175 D130:D175 F218 D178:G189 D4:G129 E234:G305 D218:E227 G218:G227 F223:F227 D306:G1048576">
      <formula1>$BT$2:$BT$3</formula1>
    </dataValidation>
    <dataValidation type="list" allowBlank="1" showInputMessage="1" showErrorMessage="1" sqref="D176:G177 G190:G202 F219:F222 D190:F217 G206:G217">
      <formula1>$BU$2:$BU$3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X Canal</vt:lpstr>
      <vt:lpstr>Analisis X Lider</vt:lpstr>
      <vt:lpstr>Detalle de Notificaciones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Ramírez Narváez</dc:creator>
  <cp:lastModifiedBy>.</cp:lastModifiedBy>
  <cp:lastPrinted>2019-01-30T14:16:29Z</cp:lastPrinted>
  <dcterms:created xsi:type="dcterms:W3CDTF">2019-01-18T14:04:53Z</dcterms:created>
  <dcterms:modified xsi:type="dcterms:W3CDTF">2019-01-30T15:51:21Z</dcterms:modified>
</cp:coreProperties>
</file>